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5315" windowHeight="4080" tabRatio="853" activeTab="4"/>
  </bookViews>
  <sheets>
    <sheet name="lentele1" sheetId="1" r:id="rId1"/>
    <sheet name="lentele2" sheetId="2" r:id="rId2"/>
    <sheet name="lentele3" sheetId="3" r:id="rId3"/>
    <sheet name="lentele4" sheetId="4" r:id="rId4"/>
    <sheet name="lentele5" sheetId="5" r:id="rId5"/>
    <sheet name="lentele6" sheetId="6" r:id="rId6"/>
    <sheet name="lentele7" sheetId="7" r:id="rId7"/>
    <sheet name="lentele8" sheetId="8" r:id="rId8"/>
    <sheet name="lentele9" sheetId="9" r:id="rId9"/>
    <sheet name="lentele10" sheetId="10" r:id="rId10"/>
    <sheet name="lentele11" sheetId="11" r:id="rId11"/>
    <sheet name="Lentele12" sheetId="12" r:id="rId12"/>
  </sheets>
  <definedNames/>
  <calcPr fullCalcOnLoad="1"/>
</workbook>
</file>

<file path=xl/sharedStrings.xml><?xml version="1.0" encoding="utf-8"?>
<sst xmlns="http://schemas.openxmlformats.org/spreadsheetml/2006/main" count="626" uniqueCount="200">
  <si>
    <t>1 lentelė</t>
  </si>
  <si>
    <t>4 lentelė</t>
  </si>
  <si>
    <t>2 lentelė</t>
  </si>
  <si>
    <t>ŠILUMOS  ENERGIJOS BALANSAS</t>
  </si>
  <si>
    <t>Viso</t>
  </si>
  <si>
    <t>Garu</t>
  </si>
  <si>
    <t>Pateikta vartotojams</t>
  </si>
  <si>
    <t>Bendrovė</t>
  </si>
  <si>
    <t>(t)</t>
  </si>
  <si>
    <t>KURO  SĄNAUDOS  PAGAL  RŪŠĮ</t>
  </si>
  <si>
    <t>Iš viso</t>
  </si>
  <si>
    <t>VISO:</t>
  </si>
  <si>
    <t>Lt /MWh</t>
  </si>
  <si>
    <t>tūkst.MWh</t>
  </si>
  <si>
    <t>tūkst. Lt</t>
  </si>
  <si>
    <t>Eil. Nr.</t>
  </si>
  <si>
    <t>Eil.Nr.</t>
  </si>
  <si>
    <t xml:space="preserve">Karštu vandeniu </t>
  </si>
  <si>
    <t>Techniniai nuostoliai</t>
  </si>
  <si>
    <t>Pateikta į tinklus</t>
  </si>
  <si>
    <t>Gyventojams</t>
  </si>
  <si>
    <t>Kitiems vartotojams</t>
  </si>
  <si>
    <t>%</t>
  </si>
  <si>
    <t>Vidutinis tarifas</t>
  </si>
  <si>
    <t xml:space="preserve">Eil. Nr. </t>
  </si>
  <si>
    <t xml:space="preserve">Durpės  </t>
  </si>
  <si>
    <t xml:space="preserve">Krosnių kuras </t>
  </si>
  <si>
    <t xml:space="preserve">Mažų kat. kuras </t>
  </si>
  <si>
    <t xml:space="preserve">Malkos </t>
  </si>
  <si>
    <t xml:space="preserve">Gamyba </t>
  </si>
  <si>
    <t xml:space="preserve"> Elektros sąnaudos </t>
  </si>
  <si>
    <t xml:space="preserve">Techniniai nuostoliai </t>
  </si>
  <si>
    <t xml:space="preserve">         Darbuotojų skaičius</t>
  </si>
  <si>
    <t>Iš jų pagrindinė veikla</t>
  </si>
  <si>
    <t>IŠMESTI TERŠALŲ KIEKIAI Į ATMOSFERĄ IR MOKESČIAI UŽ  APLINKOS  TERŠIMĄ</t>
  </si>
  <si>
    <t xml:space="preserve">Kietos dalelės </t>
  </si>
  <si>
    <t xml:space="preserve">  CO</t>
  </si>
  <si>
    <t>NOx</t>
  </si>
  <si>
    <t xml:space="preserve">       VARTOTOJŲ   ĮSISKOLINIMAS  UŽ ŠILUMOS ENERGIJĄ </t>
  </si>
  <si>
    <t>Bendras vartotojų skaičius,</t>
  </si>
  <si>
    <t>Kiti</t>
  </si>
  <si>
    <t>ŠILUMINIŲ  ELEKTRINIŲ  ELEKTROS ENERGIJOS GAMYBOS PAGRINDINIAI  RODIKLIAI</t>
  </si>
  <si>
    <t>Elektros atleidimas nuo šynų,</t>
  </si>
  <si>
    <t>Elektros gamybos sąnaudos</t>
  </si>
  <si>
    <t>Sutartinio kuro sąnaudos,</t>
  </si>
  <si>
    <t>Elektros pardavimo kaina,</t>
  </si>
  <si>
    <t>Kintamos sąnaudos,</t>
  </si>
  <si>
    <t>Pastovios sąnaudos,</t>
  </si>
  <si>
    <t>MWh</t>
  </si>
  <si>
    <t>gr/kWh</t>
  </si>
  <si>
    <t>ct/kWh</t>
  </si>
  <si>
    <t>UAB "Litesko" filialai:</t>
  </si>
  <si>
    <t>Tame skaičiuje:</t>
  </si>
  <si>
    <t xml:space="preserve">Biudžetinės organizacijos: </t>
  </si>
  <si>
    <t>Priskaičiuoti  nesumokėti delspinigiai</t>
  </si>
  <si>
    <t>(Viso)</t>
  </si>
  <si>
    <t>Akmens anglis</t>
  </si>
  <si>
    <t>(tūkst. MWh)</t>
  </si>
  <si>
    <t>(kg/MWh)</t>
  </si>
  <si>
    <t>(kWh/MWh)</t>
  </si>
  <si>
    <t>* - duomenų nepateikė</t>
  </si>
  <si>
    <t xml:space="preserve">Šiaudai  </t>
  </si>
  <si>
    <t>CH</t>
  </si>
  <si>
    <t>(tūkst. Lt)</t>
  </si>
  <si>
    <t>(vnt.)</t>
  </si>
  <si>
    <t>Audinių atl.</t>
  </si>
  <si>
    <t>** - dėl viršnorminės šilumos neapmokestinamo, šalto vandens pirkimo ir karšto vandens pardavimo nebalanso ir pan.</t>
  </si>
  <si>
    <t>Netektys**</t>
  </si>
  <si>
    <t>ŠILUMOS ENERGIJOS SAVIKAINOS STRUKTŪRA</t>
  </si>
  <si>
    <t xml:space="preserve">Kintamos sąnaudos </t>
  </si>
  <si>
    <t xml:space="preserve">Pastovios sąnaudos </t>
  </si>
  <si>
    <t>Išmesti teršalų kiekiai</t>
  </si>
  <si>
    <t>UAB "Vilniaus energija"</t>
  </si>
  <si>
    <t>AB "Kauno energija"</t>
  </si>
  <si>
    <t>AB "Klaipėdos energija"</t>
  </si>
  <si>
    <t>AB "Panevėžio energija"</t>
  </si>
  <si>
    <t>AB "Šiaulių energija"</t>
  </si>
  <si>
    <t xml:space="preserve">AB "Jonavos šilumos tinklai" </t>
  </si>
  <si>
    <t>UAB "Mažeikių šilumos tinklai"</t>
  </si>
  <si>
    <t>UAB "Utenos šilumos tinklai"</t>
  </si>
  <si>
    <t>UAB "Tauragės šilumos tinklai"</t>
  </si>
  <si>
    <t>UAB "Radviliškio šiluma"</t>
  </si>
  <si>
    <t>UAB "Anykščių šiluma"</t>
  </si>
  <si>
    <t>UAB "Raseinių šilumos tinklai"</t>
  </si>
  <si>
    <t>UAB "Kaišiadorių šiluma"</t>
  </si>
  <si>
    <t>UAB "Švenčionių energija"</t>
  </si>
  <si>
    <t>UAB "Ignalinos šilumos tinklai"</t>
  </si>
  <si>
    <t>UAB "Plungės šilumos tinklai"</t>
  </si>
  <si>
    <t>UAB "Pakruojo šiluma"</t>
  </si>
  <si>
    <t>UAB "Šakių šilumos tinklai"</t>
  </si>
  <si>
    <t>UAB "Lazdijų šiluma"</t>
  </si>
  <si>
    <t>UAB "Vilniaus rajono šilumos tinklai"</t>
  </si>
  <si>
    <t xml:space="preserve">UAB "Litesko" </t>
  </si>
  <si>
    <t>(t. sk. elektrinės)</t>
  </si>
  <si>
    <t xml:space="preserve">(t. sk. elektrinės) </t>
  </si>
  <si>
    <t>(t. sk. elektrinės )</t>
  </si>
  <si>
    <t>UAB "Litesko"</t>
  </si>
  <si>
    <t>DARBUOTOJŲ SKAIČIUS</t>
  </si>
  <si>
    <t>9 lentelė</t>
  </si>
  <si>
    <t>3 lentelė</t>
  </si>
  <si>
    <t xml:space="preserve">   VIDUTINIS ŠILUMOS ENERGIJOS TARIFAS </t>
  </si>
  <si>
    <t>SĮ "Skuodo šiluma"</t>
  </si>
  <si>
    <t>ŠILUMOS ŠALTINIŲ TURIMI GALINGUMAI</t>
  </si>
  <si>
    <t>Disponuojama galia šilumos šaltiniuose</t>
  </si>
  <si>
    <t>Pajungtų vartotojų instaliuota galia</t>
  </si>
  <si>
    <t>Maksimalus apkrovimas</t>
  </si>
  <si>
    <t>Atsijungusių vartotojų instaliuota galia</t>
  </si>
  <si>
    <t>(MW)</t>
  </si>
  <si>
    <t>2003-01-01</t>
  </si>
  <si>
    <t>2004-01-01</t>
  </si>
  <si>
    <t>t.n.e</t>
  </si>
  <si>
    <t xml:space="preserve">  7 lentelė </t>
  </si>
  <si>
    <t xml:space="preserve">ŠILUMOS TINKLŲ ILGIAI </t>
  </si>
  <si>
    <t>2003 metai</t>
  </si>
  <si>
    <t>km</t>
  </si>
  <si>
    <t>Viso ekspl. šilumos tinklų (be k. vandens tinklų)</t>
  </si>
  <si>
    <t>Tame sk. bendrovės balanse</t>
  </si>
  <si>
    <t>Vandens šilumos tinklai</t>
  </si>
  <si>
    <t>Karšto vandens tiekimo tinklai</t>
  </si>
  <si>
    <t xml:space="preserve">     Garo tinklai</t>
  </si>
  <si>
    <t>Viso (be k. vandens tinklų)</t>
  </si>
  <si>
    <t>Magistraliniai</t>
  </si>
  <si>
    <t xml:space="preserve">      Kvartaliniai</t>
  </si>
  <si>
    <t xml:space="preserve">               8 lentelė</t>
  </si>
  <si>
    <t>GYVENAMASIS FONDAS APRŪPINTAS CENTRALIZUOTU ŠILUMOS TIEKIMU</t>
  </si>
  <si>
    <t>Gyvenamasis fondas aprūpintas centralizuotu šilumos tiekimu</t>
  </si>
  <si>
    <t>Tame sk. namų bendrijoms priklausantis gyv. plotas</t>
  </si>
  <si>
    <t>*</t>
  </si>
  <si>
    <t>12 lentelė</t>
  </si>
  <si>
    <t>11 lentelė</t>
  </si>
  <si>
    <t>10 lentelė</t>
  </si>
  <si>
    <t xml:space="preserve">2003 m. </t>
  </si>
  <si>
    <t>2003 m</t>
  </si>
  <si>
    <t>2003 m.</t>
  </si>
  <si>
    <t>5 lentelė</t>
  </si>
  <si>
    <t xml:space="preserve">6 lentelė </t>
  </si>
  <si>
    <t>2004 m. sausio  mėn. 1 d.</t>
  </si>
  <si>
    <r>
      <t xml:space="preserve">Šilumos energija pateikta vartotojams per 2003 m.                                     </t>
    </r>
    <r>
      <rPr>
        <i/>
        <sz val="12"/>
        <rFont val="Times New Roman"/>
        <family val="1"/>
      </rPr>
      <t>(be PVM)</t>
    </r>
  </si>
  <si>
    <t>AB"Klaipėdos energija"</t>
  </si>
  <si>
    <t>Kiti teršalai</t>
  </si>
  <si>
    <t>AB "Šiaulių energija</t>
  </si>
  <si>
    <t>UAB "Molėtų šiluma"</t>
  </si>
  <si>
    <t>UAB "Šilalės šilumos tinklai"</t>
  </si>
  <si>
    <t>UAB "Širvintų šiluma"</t>
  </si>
  <si>
    <t>UAB "Ukmergės energija" (Eenergija)</t>
  </si>
  <si>
    <t>UAB "Akmenės energija" (Eenergija)</t>
  </si>
  <si>
    <t>UAB "Prienų energija" (Eenergija)</t>
  </si>
  <si>
    <t>UAB "Šilutės šilumos tinklai"</t>
  </si>
  <si>
    <r>
      <t>tūkst. m</t>
    </r>
    <r>
      <rPr>
        <i/>
        <vertAlign val="superscript"/>
        <sz val="12"/>
        <rFont val="Times New Roman"/>
        <family val="1"/>
      </rPr>
      <t>2</t>
    </r>
  </si>
  <si>
    <t>VISO</t>
  </si>
  <si>
    <t>Priskai-čiuoti mokesčiai</t>
  </si>
  <si>
    <t>Tinklų pralaidumas</t>
  </si>
  <si>
    <t xml:space="preserve">Viso sutartinio kuro </t>
  </si>
  <si>
    <t xml:space="preserve">Pjuvenos </t>
  </si>
  <si>
    <t xml:space="preserve">Skalūnų alyva  </t>
  </si>
  <si>
    <t xml:space="preserve">Mediena </t>
  </si>
  <si>
    <t xml:space="preserve">Dyzelinis kuras </t>
  </si>
  <si>
    <t xml:space="preserve">Mazutas      </t>
  </si>
  <si>
    <t xml:space="preserve">Gamtinės dujos  </t>
  </si>
  <si>
    <t>Biodujos</t>
  </si>
  <si>
    <t>AB "Kauno energija" duomenys apie disponuojamą galią šilumos šaltiniuose ir maksimalų apkrovimą pateikti už Kauno termofikacinę ir Petrašiūnų elektrines, nes Kauno termofikacinė elektrinė buvo parduota nuo 2003-05-07</t>
  </si>
  <si>
    <t xml:space="preserve">Skola (be priskaitymų už gruodžio mėnesį) </t>
  </si>
  <si>
    <t xml:space="preserve">Skola (su priskait. už gruodžio mėn.) </t>
  </si>
  <si>
    <t>2003 m. sausio 1 d.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</si>
  <si>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</si>
  <si>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V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5</t>
    </r>
  </si>
  <si>
    <t>(t.sk. elektrinės)</t>
  </si>
  <si>
    <t>**  UAB "Vilniaus energija" vartotojai, kurie 2003 12 31  turi skolą  &gt;30 dienų</t>
  </si>
  <si>
    <t xml:space="preserve">*** AB "Klaipėdos energija" duomenys pateikti su PVM  </t>
  </si>
  <si>
    <t>***113463</t>
  </si>
  <si>
    <t>**34779</t>
  </si>
  <si>
    <t xml:space="preserve">AB "Kauno energija" duomenys nuo 2003-01-01 iki 2003-05-06 pateikti už Kauno termofikacinę ir Petrašiūnų elektrines, o nuo 2003-05-07 pardavus Kauno termofikacinę elektrinę - tik už Petrašiūnų elektrinę </t>
  </si>
  <si>
    <t>Kintamas sąnaudas sudaro: kuras technologijai, elektros energija technologijai, vanduo technologijai;</t>
  </si>
  <si>
    <t>Pastovias sąnaudas sudaro: remontų sąnaudos, pirkta energija, amortizaciniai atskaitymai, darbo apmokėjimo sąnaudos, soc. draudimo įmokos, mokesčiai, palūkanos už banko kreditus, kitos nepaminėtos išlaidos.</t>
  </si>
  <si>
    <t>Įsiskolinusių vartotojų skaičius,</t>
  </si>
  <si>
    <t>Gyventojai</t>
  </si>
  <si>
    <t>Pramonės vartotojai</t>
  </si>
  <si>
    <t>Respublikinės</t>
  </si>
  <si>
    <t>Savivaldybių</t>
  </si>
  <si>
    <t>VISO SUTARTINIO KURO (t.n.e):</t>
  </si>
  <si>
    <t>VISO NATŪRALAUS KURO:</t>
  </si>
  <si>
    <t>(t.m3)</t>
  </si>
  <si>
    <t>(ktm)</t>
  </si>
  <si>
    <t>(m3)</t>
  </si>
  <si>
    <t>(erdv.m)</t>
  </si>
  <si>
    <t>Suskystintos dujos</t>
  </si>
  <si>
    <r>
      <t xml:space="preserve"> </t>
    </r>
    <r>
      <rPr>
        <b/>
        <sz val="14"/>
        <rFont val="Times New Roman"/>
        <family val="1"/>
      </rPr>
      <t xml:space="preserve">2003 m. </t>
    </r>
  </si>
  <si>
    <t xml:space="preserve"> Sutartinio kuro sąnaudos                                                      (naftos ekvivalentu) </t>
  </si>
  <si>
    <t xml:space="preserve"> Sutartinio kuro sąnaudos                                     (anglies ekvivalentu)</t>
  </si>
  <si>
    <t xml:space="preserve">Lyginamasis kuro suvartojimas (naftos ekvivalentu), </t>
  </si>
  <si>
    <t xml:space="preserve">Lyginamasis kuro suvartojimas (anglies ekvivalentu), </t>
  </si>
  <si>
    <t>Sut. kuro suvartojimas elektrai (naftos ekvivalentu)</t>
  </si>
  <si>
    <t>Sut. kuro suvartojimas elektrai (anglies ekvivalentu)</t>
  </si>
  <si>
    <t>t.a.e</t>
  </si>
  <si>
    <t xml:space="preserve">ŠILUMOS ENERGIJOS GAMYBA, KURO IR ELEKTROS ENERGIJOS SĄNAUDOS                                                                   ŠILUMOS GAMYBAI </t>
  </si>
  <si>
    <t>UAB "Kauno termofikacijos elektrinė"</t>
  </si>
  <si>
    <r>
      <t>Pastabos:</t>
    </r>
    <r>
      <rPr>
        <sz val="12"/>
        <rFont val="Times New Roman"/>
        <family val="1"/>
      </rPr>
      <t xml:space="preserve"> </t>
    </r>
  </si>
  <si>
    <t xml:space="preserve">1. AB "Kauno energija" duomenys nuo 2003-01-01 iki 2003-05-06 pateikti už Kauno termofikacinę ir Petrašiūnų elektrines, o nuo 2003-05-07 pardavus Kauno termofikacinę elektrinę - tik už Petrašiūnų elektrinę </t>
  </si>
  <si>
    <t xml:space="preserve">2. UAB "Kauno termofikacijos elektrinė" duomenys pateikti už laikotarpį nuo 2003-05-07 iki 2004-01-01 </t>
  </si>
  <si>
    <r>
      <t>Pastaba:</t>
    </r>
    <r>
      <rPr>
        <sz val="12"/>
        <rFont val="Times New Roman"/>
        <family val="1"/>
      </rPr>
      <t xml:space="preserve"> AB "Kauno energija" duomenys nuo 2003-01-01 iki 2003-05-06 pateikti už Kauno termofikacinę ir Petrašiūnų elektrines, o nuo 2003-05-07 pardavus Kauno termofikacinę elektrinę - tik už Petrašiūnų elektrinę </t>
    </r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</si>
</sst>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0"/>
    <numFmt numFmtId="184" formatCode="0.000000"/>
    <numFmt numFmtId="185" formatCode="0.00000"/>
    <numFmt numFmtId="186" formatCode="0.00000000"/>
    <numFmt numFmtId="187" formatCode="0.0%"/>
    <numFmt numFmtId="188" formatCode="#,##0.0"/>
    <numFmt numFmtId="189" formatCode="#,##0.000"/>
    <numFmt numFmtId="190" formatCode="#,##0_ ;\-#,##0\ "/>
    <numFmt numFmtId="191" formatCode="0.000000000"/>
    <numFmt numFmtId="192" formatCode="[$-427]yyyy\ &quot;m.&quot;\ mmmm\ d\ &quot;d.&quot;"/>
    <numFmt numFmtId="193" formatCode="yyyy\-mm\-dd;@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i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20" applyNumberFormat="1" applyFont="1" applyFill="1" applyBorder="1" applyAlignment="1">
      <alignment horizontal="right"/>
      <protection/>
    </xf>
    <xf numFmtId="1" fontId="3" fillId="0" borderId="0" xfId="20" applyNumberFormat="1" applyFont="1" applyFill="1" applyBorder="1" applyAlignment="1">
      <alignment horizontal="right"/>
      <protection/>
    </xf>
    <xf numFmtId="180" fontId="1" fillId="0" borderId="0" xfId="20" applyNumberFormat="1" applyFont="1" applyFill="1" applyBorder="1" applyAlignment="1">
      <alignment horizontal="right"/>
      <protection/>
    </xf>
    <xf numFmtId="1" fontId="1" fillId="0" borderId="0" xfId="0" applyNumberFormat="1" applyFont="1" applyFill="1" applyBorder="1" applyAlignment="1" quotePrefix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 quotePrefix="1">
      <alignment horizontal="center"/>
    </xf>
    <xf numFmtId="0" fontId="2" fillId="0" borderId="6" xfId="0" applyFont="1" applyFill="1" applyBorder="1" applyAlignment="1" quotePrefix="1">
      <alignment horizontal="center"/>
    </xf>
    <xf numFmtId="0" fontId="2" fillId="0" borderId="5" xfId="0" applyFont="1" applyFill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1" fontId="3" fillId="0" borderId="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10" fillId="0" borderId="0" xfId="0" applyFont="1" applyAlignment="1">
      <alignment/>
    </xf>
    <xf numFmtId="180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" fontId="3" fillId="0" borderId="16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80" fontId="1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1" fillId="2" borderId="10" xfId="0" applyNumberFormat="1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80" fontId="1" fillId="0" borderId="7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1" fontId="1" fillId="3" borderId="7" xfId="0" applyNumberFormat="1" applyFont="1" applyFill="1" applyBorder="1" applyAlignment="1">
      <alignment horizontal="right"/>
    </xf>
    <xf numFmtId="2" fontId="1" fillId="3" borderId="7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1" fontId="1" fillId="0" borderId="7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/>
    </xf>
    <xf numFmtId="1" fontId="1" fillId="2" borderId="7" xfId="0" applyNumberFormat="1" applyFont="1" applyFill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180" fontId="1" fillId="0" borderId="7" xfId="0" applyNumberFormat="1" applyFont="1" applyFill="1" applyBorder="1" applyAlignment="1">
      <alignment horizontal="right"/>
    </xf>
    <xf numFmtId="180" fontId="1" fillId="0" borderId="14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" fontId="1" fillId="0" borderId="16" xfId="0" applyNumberFormat="1" applyFont="1" applyFill="1" applyBorder="1" applyAlignment="1">
      <alignment horizontal="right"/>
    </xf>
    <xf numFmtId="180" fontId="1" fillId="0" borderId="16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180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/>
    </xf>
    <xf numFmtId="180" fontId="1" fillId="0" borderId="21" xfId="0" applyNumberFormat="1" applyFont="1" applyFill="1" applyBorder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180" fontId="4" fillId="0" borderId="23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 horizontal="center"/>
    </xf>
    <xf numFmtId="180" fontId="1" fillId="0" borderId="23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right"/>
    </xf>
    <xf numFmtId="180" fontId="1" fillId="0" borderId="26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180" fontId="1" fillId="0" borderId="16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0" fontId="1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/>
    </xf>
    <xf numFmtId="1" fontId="1" fillId="0" borderId="7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0" fontId="1" fillId="0" borderId="7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31" xfId="0" applyFont="1" applyBorder="1" applyAlignment="1">
      <alignment/>
    </xf>
    <xf numFmtId="180" fontId="1" fillId="0" borderId="7" xfId="0" applyNumberFormat="1" applyFont="1" applyBorder="1" applyAlignment="1">
      <alignment horizontal="right"/>
    </xf>
    <xf numFmtId="1" fontId="1" fillId="2" borderId="7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1" fillId="2" borderId="14" xfId="0" applyNumberFormat="1" applyFont="1" applyFill="1" applyBorder="1" applyAlignment="1">
      <alignment horizontal="right"/>
    </xf>
    <xf numFmtId="180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80" fontId="1" fillId="0" borderId="14" xfId="0" applyNumberFormat="1" applyFont="1" applyFill="1" applyBorder="1" applyAlignment="1">
      <alignment/>
    </xf>
    <xf numFmtId="1" fontId="1" fillId="0" borderId="0" xfId="19" applyNumberFormat="1" applyFont="1" applyBorder="1" applyAlignment="1">
      <alignment horizontal="right"/>
      <protection/>
    </xf>
    <xf numFmtId="180" fontId="1" fillId="2" borderId="7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2" borderId="16" xfId="0" applyNumberFormat="1" applyFont="1" applyFill="1" applyBorder="1" applyAlignment="1">
      <alignment/>
    </xf>
    <xf numFmtId="1" fontId="1" fillId="0" borderId="18" xfId="0" applyNumberFormat="1" applyFont="1" applyBorder="1" applyAlignment="1">
      <alignment/>
    </xf>
    <xf numFmtId="2" fontId="1" fillId="0" borderId="2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180" fontId="1" fillId="0" borderId="21" xfId="0" applyNumberFormat="1" applyFont="1" applyFill="1" applyBorder="1" applyAlignment="1">
      <alignment/>
    </xf>
    <xf numFmtId="180" fontId="1" fillId="0" borderId="26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0" fontId="1" fillId="0" borderId="21" xfId="0" applyFont="1" applyBorder="1" applyAlignment="1">
      <alignment/>
    </xf>
    <xf numFmtId="1" fontId="1" fillId="0" borderId="7" xfId="0" applyNumberFormat="1" applyFont="1" applyFill="1" applyBorder="1" applyAlignment="1">
      <alignment horizontal="right"/>
    </xf>
    <xf numFmtId="180" fontId="1" fillId="0" borderId="32" xfId="0" applyNumberFormat="1" applyFont="1" applyFill="1" applyBorder="1" applyAlignment="1">
      <alignment horizontal="right"/>
    </xf>
    <xf numFmtId="180" fontId="1" fillId="0" borderId="33" xfId="0" applyNumberFormat="1" applyFont="1" applyFill="1" applyBorder="1" applyAlignment="1">
      <alignment horizontal="right"/>
    </xf>
    <xf numFmtId="180" fontId="1" fillId="0" borderId="23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180" fontId="4" fillId="0" borderId="16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" fillId="0" borderId="23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34" xfId="0" applyFont="1" applyBorder="1" applyAlignment="1">
      <alignment wrapText="1"/>
    </xf>
    <xf numFmtId="0" fontId="1" fillId="0" borderId="35" xfId="0" applyFont="1" applyFill="1" applyBorder="1" applyAlignment="1">
      <alignment/>
    </xf>
    <xf numFmtId="0" fontId="1" fillId="0" borderId="35" xfId="0" applyFont="1" applyBorder="1" applyAlignment="1">
      <alignment/>
    </xf>
    <xf numFmtId="1" fontId="4" fillId="0" borderId="7" xfId="0" applyNumberFormat="1" applyFont="1" applyFill="1" applyBorder="1" applyAlignment="1">
      <alignment horizontal="right"/>
    </xf>
    <xf numFmtId="180" fontId="1" fillId="0" borderId="7" xfId="0" applyNumberFormat="1" applyFont="1" applyBorder="1" applyAlignment="1">
      <alignment horizontal="right" vertical="center"/>
    </xf>
    <xf numFmtId="180" fontId="1" fillId="0" borderId="7" xfId="0" applyNumberFormat="1" applyFont="1" applyFill="1" applyBorder="1" applyAlignment="1">
      <alignment horizontal="right" vertical="center"/>
    </xf>
    <xf numFmtId="180" fontId="1" fillId="0" borderId="7" xfId="0" applyNumberFormat="1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180" fontId="1" fillId="0" borderId="7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180" fontId="1" fillId="0" borderId="25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/>
    </xf>
    <xf numFmtId="180" fontId="1" fillId="0" borderId="26" xfId="0" applyNumberFormat="1" applyFont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10" xfId="0" applyNumberFormat="1" applyFont="1" applyFill="1" applyBorder="1" applyAlignment="1" quotePrefix="1">
      <alignment horizontal="right"/>
    </xf>
    <xf numFmtId="1" fontId="1" fillId="0" borderId="7" xfId="0" applyNumberFormat="1" applyFont="1" applyFill="1" applyBorder="1" applyAlignment="1" quotePrefix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1" fillId="0" borderId="16" xfId="0" applyNumberFormat="1" applyFont="1" applyFill="1" applyBorder="1" applyAlignment="1" quotePrefix="1">
      <alignment horizontal="right"/>
    </xf>
    <xf numFmtId="1" fontId="1" fillId="0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1" fillId="0" borderId="10" xfId="0" applyNumberFormat="1" applyFont="1" applyFill="1" applyBorder="1" applyAlignment="1" quotePrefix="1">
      <alignment/>
    </xf>
    <xf numFmtId="1" fontId="1" fillId="0" borderId="16" xfId="0" applyNumberFormat="1" applyFont="1" applyFill="1" applyBorder="1" applyAlignment="1" quotePrefix="1">
      <alignment/>
    </xf>
    <xf numFmtId="1" fontId="1" fillId="0" borderId="16" xfId="0" applyNumberFormat="1" applyFont="1" applyFill="1" applyBorder="1" applyAlignment="1">
      <alignment/>
    </xf>
    <xf numFmtId="180" fontId="1" fillId="0" borderId="23" xfId="0" applyNumberFormat="1" applyFont="1" applyFill="1" applyBorder="1" applyAlignment="1">
      <alignment/>
    </xf>
    <xf numFmtId="1" fontId="1" fillId="0" borderId="7" xfId="0" applyNumberFormat="1" applyFont="1" applyFill="1" applyBorder="1" applyAlignment="1" quotePrefix="1">
      <alignment/>
    </xf>
    <xf numFmtId="180" fontId="1" fillId="0" borderId="10" xfId="0" applyNumberFormat="1" applyFont="1" applyFill="1" applyBorder="1" applyAlignment="1" quotePrefix="1">
      <alignment/>
    </xf>
    <xf numFmtId="180" fontId="1" fillId="0" borderId="16" xfId="0" applyNumberFormat="1" applyFont="1" applyFill="1" applyBorder="1" applyAlignment="1" quotePrefix="1">
      <alignment/>
    </xf>
    <xf numFmtId="180" fontId="1" fillId="0" borderId="16" xfId="0" applyNumberFormat="1" applyFont="1" applyFill="1" applyBorder="1" applyAlignment="1">
      <alignment/>
    </xf>
    <xf numFmtId="180" fontId="1" fillId="0" borderId="7" xfId="0" applyNumberFormat="1" applyFont="1" applyFill="1" applyBorder="1" applyAlignment="1" quotePrefix="1">
      <alignment/>
    </xf>
    <xf numFmtId="1" fontId="1" fillId="0" borderId="21" xfId="0" applyNumberFormat="1" applyFont="1" applyFill="1" applyBorder="1" applyAlignment="1" quotePrefix="1">
      <alignment/>
    </xf>
    <xf numFmtId="1" fontId="1" fillId="0" borderId="23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21" xfId="0" applyNumberFormat="1" applyFont="1" applyFill="1" applyBorder="1" applyAlignment="1">
      <alignment/>
    </xf>
    <xf numFmtId="180" fontId="1" fillId="0" borderId="23" xfId="0" applyNumberFormat="1" applyFont="1" applyBorder="1" applyAlignment="1">
      <alignment/>
    </xf>
    <xf numFmtId="1" fontId="1" fillId="0" borderId="21" xfId="0" applyNumberFormat="1" applyFont="1" applyFill="1" applyBorder="1" applyAlignment="1" quotePrefix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 horizontal="right"/>
    </xf>
    <xf numFmtId="1" fontId="1" fillId="0" borderId="25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" fontId="1" fillId="2" borderId="16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1" fillId="2" borderId="1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2" borderId="21" xfId="0" applyNumberFormat="1" applyFont="1" applyFill="1" applyBorder="1" applyAlignment="1">
      <alignment/>
    </xf>
    <xf numFmtId="1" fontId="1" fillId="0" borderId="26" xfId="0" applyNumberFormat="1" applyFont="1" applyBorder="1" applyAlignment="1">
      <alignment/>
    </xf>
    <xf numFmtId="1" fontId="1" fillId="2" borderId="23" xfId="0" applyNumberFormat="1" applyFont="1" applyFill="1" applyBorder="1" applyAlignment="1">
      <alignment horizontal="right"/>
    </xf>
    <xf numFmtId="1" fontId="1" fillId="0" borderId="25" xfId="0" applyNumberFormat="1" applyFont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" fontId="2" fillId="0" borderId="15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4" xfId="0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>
      <alignment/>
    </xf>
    <xf numFmtId="180" fontId="1" fillId="2" borderId="11" xfId="0" applyNumberFormat="1" applyFont="1" applyFill="1" applyBorder="1" applyAlignment="1">
      <alignment/>
    </xf>
    <xf numFmtId="180" fontId="1" fillId="2" borderId="16" xfId="0" applyNumberFormat="1" applyFont="1" applyFill="1" applyBorder="1" applyAlignment="1">
      <alignment/>
    </xf>
    <xf numFmtId="180" fontId="1" fillId="2" borderId="18" xfId="0" applyNumberFormat="1" applyFont="1" applyFill="1" applyBorder="1" applyAlignment="1">
      <alignment/>
    </xf>
    <xf numFmtId="180" fontId="1" fillId="0" borderId="25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2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/>
    </xf>
    <xf numFmtId="180" fontId="1" fillId="0" borderId="42" xfId="0" applyNumberFormat="1" applyFont="1" applyFill="1" applyBorder="1" applyAlignment="1">
      <alignment/>
    </xf>
    <xf numFmtId="180" fontId="1" fillId="0" borderId="43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right" vertical="center"/>
    </xf>
    <xf numFmtId="1" fontId="1" fillId="2" borderId="14" xfId="0" applyNumberFormat="1" applyFont="1" applyFill="1" applyBorder="1" applyAlignment="1">
      <alignment horizontal="right" vertical="center"/>
    </xf>
    <xf numFmtId="1" fontId="4" fillId="2" borderId="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180" fontId="1" fillId="0" borderId="14" xfId="0" applyNumberFormat="1" applyFont="1" applyBorder="1" applyAlignment="1">
      <alignment horizontal="right"/>
    </xf>
    <xf numFmtId="180" fontId="1" fillId="0" borderId="11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26" xfId="0" applyNumberFormat="1" applyFont="1" applyFill="1" applyBorder="1" applyAlignment="1">
      <alignment/>
    </xf>
    <xf numFmtId="180" fontId="2" fillId="0" borderId="45" xfId="0" applyNumberFormat="1" applyFont="1" applyBorder="1" applyAlignment="1">
      <alignment horizontal="right"/>
    </xf>
    <xf numFmtId="1" fontId="1" fillId="0" borderId="21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80" fontId="2" fillId="0" borderId="46" xfId="0" applyNumberFormat="1" applyFont="1" applyBorder="1" applyAlignment="1">
      <alignment horizontal="right"/>
    </xf>
    <xf numFmtId="2" fontId="2" fillId="0" borderId="46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0" fontId="1" fillId="0" borderId="23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1" fontId="1" fillId="0" borderId="25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1" fontId="1" fillId="0" borderId="23" xfId="0" applyNumberFormat="1" applyFont="1" applyBorder="1" applyAlignment="1">
      <alignment/>
    </xf>
    <xf numFmtId="1" fontId="1" fillId="2" borderId="2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/>
    </xf>
    <xf numFmtId="1" fontId="1" fillId="0" borderId="23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80" fontId="2" fillId="0" borderId="40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" fontId="2" fillId="0" borderId="47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/>
    </xf>
    <xf numFmtId="180" fontId="2" fillId="0" borderId="4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1" fontId="2" fillId="0" borderId="47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46" xfId="0" applyNumberFormat="1" applyFont="1" applyFill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top" wrapText="1"/>
    </xf>
    <xf numFmtId="1" fontId="2" fillId="0" borderId="49" xfId="0" applyNumberFormat="1" applyFont="1" applyBorder="1" applyAlignment="1">
      <alignment/>
    </xf>
    <xf numFmtId="180" fontId="2" fillId="0" borderId="49" xfId="0" applyNumberFormat="1" applyFont="1" applyBorder="1" applyAlignment="1">
      <alignment/>
    </xf>
    <xf numFmtId="1" fontId="2" fillId="0" borderId="50" xfId="0" applyNumberFormat="1" applyFont="1" applyBorder="1" applyAlignment="1">
      <alignment/>
    </xf>
    <xf numFmtId="180" fontId="2" fillId="0" borderId="45" xfId="0" applyNumberFormat="1" applyFont="1" applyFill="1" applyBorder="1" applyAlignment="1">
      <alignment/>
    </xf>
    <xf numFmtId="1" fontId="2" fillId="0" borderId="40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" fontId="1" fillId="0" borderId="23" xfId="0" applyNumberFormat="1" applyFont="1" applyBorder="1" applyAlignment="1">
      <alignment horizontal="right"/>
    </xf>
    <xf numFmtId="180" fontId="1" fillId="3" borderId="7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1" fontId="1" fillId="3" borderId="21" xfId="0" applyNumberFormat="1" applyFont="1" applyFill="1" applyBorder="1" applyAlignment="1">
      <alignment horizontal="right"/>
    </xf>
    <xf numFmtId="180" fontId="1" fillId="3" borderId="21" xfId="0" applyNumberFormat="1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80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 shrinkToFit="1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 shrinkToFit="1"/>
    </xf>
    <xf numFmtId="0" fontId="2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2" fillId="0" borderId="4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8" fillId="0" borderId="5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5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45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entelė4" xfId="19"/>
    <cellStyle name="Normal_Sheet1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7">
      <selection activeCell="K23" sqref="K23"/>
    </sheetView>
  </sheetViews>
  <sheetFormatPr defaultColWidth="9.140625" defaultRowHeight="12.75"/>
  <cols>
    <col min="1" max="1" width="4.57421875" style="1" customWidth="1"/>
    <col min="2" max="2" width="35.421875" style="1" customWidth="1"/>
    <col min="3" max="3" width="15.00390625" style="1" customWidth="1"/>
    <col min="4" max="4" width="16.140625" style="1" customWidth="1"/>
    <col min="5" max="5" width="15.8515625" style="1" customWidth="1"/>
    <col min="6" max="6" width="15.140625" style="1" customWidth="1"/>
    <col min="7" max="16384" width="9.140625" style="1" customWidth="1"/>
  </cols>
  <sheetData>
    <row r="1" spans="1:6" ht="15.75">
      <c r="A1" s="3"/>
      <c r="B1" s="3"/>
      <c r="C1" s="3"/>
      <c r="D1" s="3"/>
      <c r="E1" s="3"/>
      <c r="F1" s="4" t="s">
        <v>0</v>
      </c>
    </row>
    <row r="2" spans="1:6" ht="15.75" customHeight="1">
      <c r="A2" s="420" t="s">
        <v>194</v>
      </c>
      <c r="B2" s="420"/>
      <c r="C2" s="420"/>
      <c r="D2" s="420"/>
      <c r="E2" s="420"/>
      <c r="F2" s="420"/>
    </row>
    <row r="3" spans="1:6" ht="15.75" customHeight="1">
      <c r="A3" s="420"/>
      <c r="B3" s="420"/>
      <c r="C3" s="420"/>
      <c r="D3" s="420"/>
      <c r="E3" s="420"/>
      <c r="F3" s="420"/>
    </row>
    <row r="4" spans="1:6" ht="15.75" customHeight="1">
      <c r="A4" s="420" t="s">
        <v>131</v>
      </c>
      <c r="B4" s="420"/>
      <c r="C4" s="420"/>
      <c r="D4" s="420"/>
      <c r="E4" s="420"/>
      <c r="F4" s="420"/>
    </row>
    <row r="5" ht="16.5" thickBot="1"/>
    <row r="6" spans="1:6" ht="15.75" customHeight="1">
      <c r="A6" s="426" t="s">
        <v>15</v>
      </c>
      <c r="B6" s="429" t="s">
        <v>7</v>
      </c>
      <c r="C6" s="424" t="s">
        <v>29</v>
      </c>
      <c r="D6" s="424" t="s">
        <v>187</v>
      </c>
      <c r="E6" s="424" t="s">
        <v>188</v>
      </c>
      <c r="F6" s="432" t="s">
        <v>30</v>
      </c>
    </row>
    <row r="7" spans="1:6" ht="14.25" customHeight="1">
      <c r="A7" s="427"/>
      <c r="B7" s="430"/>
      <c r="C7" s="425"/>
      <c r="D7" s="425"/>
      <c r="E7" s="425"/>
      <c r="F7" s="433"/>
    </row>
    <row r="8" spans="1:6" ht="42.75" customHeight="1">
      <c r="A8" s="427"/>
      <c r="B8" s="430"/>
      <c r="C8" s="425"/>
      <c r="D8" s="425"/>
      <c r="E8" s="425"/>
      <c r="F8" s="433"/>
    </row>
    <row r="9" spans="1:6" ht="0.75" customHeight="1">
      <c r="A9" s="427"/>
      <c r="B9" s="430"/>
      <c r="C9" s="425"/>
      <c r="D9" s="425"/>
      <c r="E9" s="386"/>
      <c r="F9" s="433"/>
    </row>
    <row r="10" spans="1:6" ht="16.5" thickBot="1">
      <c r="A10" s="428"/>
      <c r="B10" s="431"/>
      <c r="C10" s="5" t="s">
        <v>57</v>
      </c>
      <c r="D10" s="5" t="s">
        <v>58</v>
      </c>
      <c r="E10" s="5" t="s">
        <v>58</v>
      </c>
      <c r="F10" s="6" t="s">
        <v>59</v>
      </c>
    </row>
    <row r="11" spans="1:6" ht="15.75" customHeight="1" thickBot="1">
      <c r="A11" s="7">
        <v>1</v>
      </c>
      <c r="B11" s="8">
        <v>2</v>
      </c>
      <c r="C11" s="7">
        <v>3</v>
      </c>
      <c r="D11" s="77">
        <v>4</v>
      </c>
      <c r="E11" s="77">
        <v>5</v>
      </c>
      <c r="F11" s="77">
        <v>6</v>
      </c>
    </row>
    <row r="12" spans="1:6" s="2" customFormat="1" ht="18" customHeight="1">
      <c r="A12" s="94">
        <v>1</v>
      </c>
      <c r="B12" s="95" t="s">
        <v>72</v>
      </c>
      <c r="C12" s="137">
        <v>3132</v>
      </c>
      <c r="D12" s="138">
        <v>99.83</v>
      </c>
      <c r="E12" s="138">
        <v>142.62</v>
      </c>
      <c r="F12" s="139">
        <v>31.93</v>
      </c>
    </row>
    <row r="13" spans="1:6" s="2" customFormat="1" ht="18" customHeight="1" thickBot="1">
      <c r="A13" s="153"/>
      <c r="B13" s="154" t="s">
        <v>93</v>
      </c>
      <c r="C13" s="150">
        <v>2869.6</v>
      </c>
      <c r="D13" s="151">
        <v>99.78</v>
      </c>
      <c r="E13" s="151">
        <v>142.54</v>
      </c>
      <c r="F13" s="152">
        <v>33.4</v>
      </c>
    </row>
    <row r="14" spans="1:6" ht="18" customHeight="1">
      <c r="A14" s="94">
        <v>2</v>
      </c>
      <c r="B14" s="95" t="s">
        <v>73</v>
      </c>
      <c r="C14" s="137">
        <v>1203.2</v>
      </c>
      <c r="D14" s="138">
        <v>98.67</v>
      </c>
      <c r="E14" s="138">
        <v>140.96</v>
      </c>
      <c r="F14" s="139">
        <v>12.35</v>
      </c>
    </row>
    <row r="15" spans="1:6" ht="18" customHeight="1" thickBot="1">
      <c r="A15" s="136"/>
      <c r="B15" s="155" t="s">
        <v>94</v>
      </c>
      <c r="C15" s="150">
        <v>952.6</v>
      </c>
      <c r="D15" s="151">
        <v>101.29</v>
      </c>
      <c r="E15" s="151">
        <v>144.7</v>
      </c>
      <c r="F15" s="152">
        <v>20.6</v>
      </c>
    </row>
    <row r="16" spans="1:6" ht="18" customHeight="1">
      <c r="A16" s="159">
        <v>3</v>
      </c>
      <c r="B16" s="160" t="s">
        <v>92</v>
      </c>
      <c r="C16" s="363">
        <v>945</v>
      </c>
      <c r="D16" s="364">
        <v>97</v>
      </c>
      <c r="E16" s="399">
        <v>138.57</v>
      </c>
      <c r="F16" s="365">
        <v>14.66</v>
      </c>
    </row>
    <row r="17" spans="1:6" s="2" customFormat="1" ht="18" customHeight="1" thickBot="1">
      <c r="A17" s="165">
        <v>4</v>
      </c>
      <c r="B17" s="156" t="s">
        <v>75</v>
      </c>
      <c r="C17" s="157">
        <v>814.2</v>
      </c>
      <c r="D17" s="158">
        <v>100.58</v>
      </c>
      <c r="E17" s="158">
        <v>143.69</v>
      </c>
      <c r="F17" s="209">
        <v>20.57</v>
      </c>
    </row>
    <row r="18" spans="1:6" ht="18" customHeight="1">
      <c r="A18" s="163">
        <v>5</v>
      </c>
      <c r="B18" s="164" t="s">
        <v>74</v>
      </c>
      <c r="C18" s="143">
        <v>759.8</v>
      </c>
      <c r="D18" s="144">
        <v>98.13</v>
      </c>
      <c r="E18" s="144">
        <v>140.23</v>
      </c>
      <c r="F18" s="145">
        <v>20.13</v>
      </c>
    </row>
    <row r="19" spans="1:6" ht="18" customHeight="1" thickBot="1">
      <c r="A19" s="136"/>
      <c r="B19" s="155" t="s">
        <v>93</v>
      </c>
      <c r="C19" s="146">
        <v>338.6</v>
      </c>
      <c r="D19" s="146">
        <v>99.22</v>
      </c>
      <c r="E19" s="146">
        <v>141.79</v>
      </c>
      <c r="F19" s="147">
        <v>19.94</v>
      </c>
    </row>
    <row r="20" spans="1:6" ht="18" customHeight="1">
      <c r="A20" s="159">
        <v>6</v>
      </c>
      <c r="B20" s="160" t="s">
        <v>76</v>
      </c>
      <c r="C20" s="161">
        <v>588.501</v>
      </c>
      <c r="D20" s="162">
        <v>93.67</v>
      </c>
      <c r="E20" s="162">
        <v>133.8</v>
      </c>
      <c r="F20" s="210">
        <v>14.52</v>
      </c>
    </row>
    <row r="21" spans="1:6" ht="18" customHeight="1">
      <c r="A21" s="96">
        <v>7</v>
      </c>
      <c r="B21" s="113" t="s">
        <v>77</v>
      </c>
      <c r="C21" s="125">
        <v>191.7</v>
      </c>
      <c r="D21" s="148">
        <v>101.43</v>
      </c>
      <c r="E21" s="148">
        <v>144.9</v>
      </c>
      <c r="F21" s="149">
        <v>17.5</v>
      </c>
    </row>
    <row r="22" spans="1:6" ht="18" customHeight="1">
      <c r="A22" s="96">
        <v>8</v>
      </c>
      <c r="B22" s="113" t="s">
        <v>78</v>
      </c>
      <c r="C22" s="125">
        <v>183.8</v>
      </c>
      <c r="D22" s="148">
        <v>106.3</v>
      </c>
      <c r="E22" s="148">
        <v>151.9</v>
      </c>
      <c r="F22" s="149">
        <v>21.7</v>
      </c>
    </row>
    <row r="23" spans="1:6" ht="18" customHeight="1">
      <c r="A23" s="96">
        <v>9</v>
      </c>
      <c r="B23" s="113" t="s">
        <v>79</v>
      </c>
      <c r="C23" s="125">
        <v>173.8</v>
      </c>
      <c r="D23" s="148">
        <v>99.28</v>
      </c>
      <c r="E23" s="148">
        <v>141.8</v>
      </c>
      <c r="F23" s="149">
        <v>12.16</v>
      </c>
    </row>
    <row r="24" spans="1:6" ht="18" customHeight="1">
      <c r="A24" s="96">
        <v>10</v>
      </c>
      <c r="B24" s="113" t="s">
        <v>80</v>
      </c>
      <c r="C24" s="125">
        <v>91.6</v>
      </c>
      <c r="D24" s="148">
        <v>102.52</v>
      </c>
      <c r="E24" s="148">
        <v>146.45</v>
      </c>
      <c r="F24" s="149">
        <v>19.52</v>
      </c>
    </row>
    <row r="25" spans="1:6" ht="18" customHeight="1">
      <c r="A25" s="96">
        <v>11</v>
      </c>
      <c r="B25" s="113" t="s">
        <v>147</v>
      </c>
      <c r="C25" s="125">
        <v>90.989</v>
      </c>
      <c r="D25" s="148">
        <v>112.67</v>
      </c>
      <c r="E25" s="148">
        <v>160.957</v>
      </c>
      <c r="F25" s="149">
        <v>22.75</v>
      </c>
    </row>
    <row r="26" spans="1:6" ht="18" customHeight="1">
      <c r="A26" s="96">
        <v>12</v>
      </c>
      <c r="B26" s="113" t="s">
        <v>144</v>
      </c>
      <c r="C26" s="125">
        <v>86</v>
      </c>
      <c r="D26" s="148">
        <v>94.63</v>
      </c>
      <c r="E26" s="148">
        <v>135.2</v>
      </c>
      <c r="F26" s="149">
        <v>15.58</v>
      </c>
    </row>
    <row r="27" spans="1:6" ht="18" customHeight="1">
      <c r="A27" s="96">
        <v>13</v>
      </c>
      <c r="B27" s="113" t="s">
        <v>145</v>
      </c>
      <c r="C27" s="125">
        <v>83.2</v>
      </c>
      <c r="D27" s="148">
        <v>98.68</v>
      </c>
      <c r="E27" s="148">
        <v>141</v>
      </c>
      <c r="F27" s="149">
        <v>21.9</v>
      </c>
    </row>
    <row r="28" spans="1:6" ht="18" customHeight="1">
      <c r="A28" s="96">
        <v>14</v>
      </c>
      <c r="B28" s="113" t="s">
        <v>81</v>
      </c>
      <c r="C28" s="125">
        <v>74.326</v>
      </c>
      <c r="D28" s="148">
        <v>93.74</v>
      </c>
      <c r="E28" s="148">
        <v>133.914</v>
      </c>
      <c r="F28" s="149">
        <v>11.5</v>
      </c>
    </row>
    <row r="29" spans="1:6" s="2" customFormat="1" ht="18" customHeight="1">
      <c r="A29" s="96">
        <v>15</v>
      </c>
      <c r="B29" s="93" t="s">
        <v>82</v>
      </c>
      <c r="C29" s="125">
        <v>57.01</v>
      </c>
      <c r="D29" s="148">
        <v>92.13</v>
      </c>
      <c r="E29" s="148">
        <v>131.614</v>
      </c>
      <c r="F29" s="149">
        <v>15.21</v>
      </c>
    </row>
    <row r="30" spans="1:6" ht="18" customHeight="1">
      <c r="A30" s="96">
        <v>16</v>
      </c>
      <c r="B30" s="93" t="s">
        <v>83</v>
      </c>
      <c r="C30" s="140">
        <v>53.2</v>
      </c>
      <c r="D30" s="141">
        <v>106</v>
      </c>
      <c r="E30" s="141">
        <v>151.429</v>
      </c>
      <c r="F30" s="142">
        <v>24</v>
      </c>
    </row>
    <row r="31" spans="1:6" ht="18" customHeight="1">
      <c r="A31" s="96">
        <v>17</v>
      </c>
      <c r="B31" s="93" t="s">
        <v>85</v>
      </c>
      <c r="C31" s="140">
        <v>48</v>
      </c>
      <c r="D31" s="141">
        <v>100.88</v>
      </c>
      <c r="E31" s="141">
        <v>144.06</v>
      </c>
      <c r="F31" s="142">
        <v>14.04</v>
      </c>
    </row>
    <row r="32" spans="1:6" ht="18" customHeight="1">
      <c r="A32" s="96">
        <v>18</v>
      </c>
      <c r="B32" s="93" t="s">
        <v>84</v>
      </c>
      <c r="C32" s="140">
        <v>47</v>
      </c>
      <c r="D32" s="141">
        <v>100.2</v>
      </c>
      <c r="E32" s="141">
        <v>143</v>
      </c>
      <c r="F32" s="142">
        <v>14.55</v>
      </c>
    </row>
    <row r="33" spans="1:6" ht="18" customHeight="1">
      <c r="A33" s="96">
        <v>19</v>
      </c>
      <c r="B33" s="113" t="s">
        <v>146</v>
      </c>
      <c r="C33" s="125">
        <v>41.4</v>
      </c>
      <c r="D33" s="148">
        <v>102</v>
      </c>
      <c r="E33" s="148">
        <v>146.05</v>
      </c>
      <c r="F33" s="149">
        <v>16.88</v>
      </c>
    </row>
    <row r="34" spans="1:6" ht="18" customHeight="1">
      <c r="A34" s="96">
        <v>20</v>
      </c>
      <c r="B34" s="93" t="s">
        <v>86</v>
      </c>
      <c r="C34" s="125">
        <v>40</v>
      </c>
      <c r="D34" s="148">
        <v>119.97</v>
      </c>
      <c r="E34" s="148">
        <v>149.44</v>
      </c>
      <c r="F34" s="149">
        <v>21.49</v>
      </c>
    </row>
    <row r="35" spans="1:6" ht="18" customHeight="1">
      <c r="A35" s="96">
        <v>21</v>
      </c>
      <c r="B35" s="93" t="s">
        <v>143</v>
      </c>
      <c r="C35" s="140">
        <v>34</v>
      </c>
      <c r="D35" s="141">
        <v>109.6</v>
      </c>
      <c r="E35" s="141">
        <v>142.61</v>
      </c>
      <c r="F35" s="142">
        <v>18.42</v>
      </c>
    </row>
    <row r="36" spans="1:6" ht="18" customHeight="1">
      <c r="A36" s="96">
        <v>22</v>
      </c>
      <c r="B36" s="93" t="s">
        <v>87</v>
      </c>
      <c r="C36" s="140">
        <v>33.1</v>
      </c>
      <c r="D36" s="141">
        <v>107.8</v>
      </c>
      <c r="E36" s="141">
        <v>154</v>
      </c>
      <c r="F36" s="142">
        <v>21.6</v>
      </c>
    </row>
    <row r="37" spans="1:6" ht="18" customHeight="1">
      <c r="A37" s="96">
        <v>23</v>
      </c>
      <c r="B37" s="93" t="s">
        <v>141</v>
      </c>
      <c r="C37" s="140">
        <v>30.8</v>
      </c>
      <c r="D37" s="141">
        <v>102.3</v>
      </c>
      <c r="E37" s="141">
        <v>146.25</v>
      </c>
      <c r="F37" s="142">
        <v>20.49</v>
      </c>
    </row>
    <row r="38" spans="1:6" ht="18" customHeight="1">
      <c r="A38" s="96">
        <v>24</v>
      </c>
      <c r="B38" s="93" t="s">
        <v>142</v>
      </c>
      <c r="C38" s="140">
        <v>29.9</v>
      </c>
      <c r="D38" s="141">
        <v>116.5</v>
      </c>
      <c r="E38" s="141">
        <v>166</v>
      </c>
      <c r="F38" s="142">
        <v>24.1</v>
      </c>
    </row>
    <row r="39" spans="1:6" ht="18" customHeight="1">
      <c r="A39" s="96">
        <v>25</v>
      </c>
      <c r="B39" s="93" t="s">
        <v>88</v>
      </c>
      <c r="C39" s="140">
        <v>28.17</v>
      </c>
      <c r="D39" s="141">
        <v>101.77</v>
      </c>
      <c r="E39" s="141">
        <v>145.386</v>
      </c>
      <c r="F39" s="142">
        <v>21.8</v>
      </c>
    </row>
    <row r="40" spans="1:6" ht="18" customHeight="1">
      <c r="A40" s="96">
        <v>26</v>
      </c>
      <c r="B40" s="93" t="s">
        <v>89</v>
      </c>
      <c r="C40" s="140">
        <v>26.6</v>
      </c>
      <c r="D40" s="141">
        <v>107.7</v>
      </c>
      <c r="E40" s="141">
        <v>153.857</v>
      </c>
      <c r="F40" s="142">
        <v>18.8</v>
      </c>
    </row>
    <row r="41" spans="1:6" ht="18" customHeight="1">
      <c r="A41" s="96">
        <v>27</v>
      </c>
      <c r="B41" s="93" t="s">
        <v>90</v>
      </c>
      <c r="C41" s="140">
        <v>23.3</v>
      </c>
      <c r="D41" s="141">
        <v>99.06</v>
      </c>
      <c r="E41" s="141">
        <v>141.514</v>
      </c>
      <c r="F41" s="142">
        <v>23.19</v>
      </c>
    </row>
    <row r="42" spans="1:6" ht="18" customHeight="1">
      <c r="A42" s="96">
        <v>28</v>
      </c>
      <c r="B42" s="93" t="s">
        <v>101</v>
      </c>
      <c r="C42" s="140">
        <v>18.623</v>
      </c>
      <c r="D42" s="141">
        <v>108.4</v>
      </c>
      <c r="E42" s="141">
        <v>151</v>
      </c>
      <c r="F42" s="142">
        <v>23.76</v>
      </c>
    </row>
    <row r="43" spans="1:6" ht="18" customHeight="1" thickBot="1">
      <c r="A43" s="96">
        <v>29</v>
      </c>
      <c r="B43" s="129" t="s">
        <v>91</v>
      </c>
      <c r="C43" s="150">
        <v>14.005</v>
      </c>
      <c r="D43" s="151">
        <v>115.3</v>
      </c>
      <c r="E43" s="151">
        <v>164.714</v>
      </c>
      <c r="F43" s="152">
        <v>30.86</v>
      </c>
    </row>
    <row r="44" spans="1:6" ht="18" customHeight="1" thickBot="1">
      <c r="A44" s="422" t="s">
        <v>11</v>
      </c>
      <c r="B44" s="423"/>
      <c r="C44" s="378">
        <v>8943.2</v>
      </c>
      <c r="D44" s="379">
        <v>99.39</v>
      </c>
      <c r="E44" s="379">
        <v>142.03</v>
      </c>
      <c r="F44" s="380">
        <v>22.02</v>
      </c>
    </row>
    <row r="45" spans="1:6" s="2" customFormat="1" ht="15.75" customHeight="1">
      <c r="A45" s="534" t="s">
        <v>199</v>
      </c>
      <c r="B45" s="534"/>
      <c r="C45" s="534"/>
      <c r="D45" s="534"/>
      <c r="E45" s="534"/>
      <c r="F45" s="534"/>
    </row>
    <row r="46" spans="1:6" s="2" customFormat="1" ht="15.75" customHeight="1">
      <c r="A46" s="535"/>
      <c r="B46" s="535"/>
      <c r="C46" s="535"/>
      <c r="D46" s="535"/>
      <c r="E46" s="535"/>
      <c r="F46" s="535"/>
    </row>
    <row r="47" spans="1:6" s="2" customFormat="1" ht="15.75" customHeight="1">
      <c r="A47" s="535"/>
      <c r="B47" s="535"/>
      <c r="C47" s="535"/>
      <c r="D47" s="535"/>
      <c r="E47" s="535"/>
      <c r="F47" s="535"/>
    </row>
    <row r="48" s="2" customFormat="1" ht="15.75" customHeight="1"/>
    <row r="49" s="2" customFormat="1" ht="15.75" customHeight="1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</sheetData>
  <mergeCells count="10">
    <mergeCell ref="A45:F47"/>
    <mergeCell ref="A2:F3"/>
    <mergeCell ref="A4:F4"/>
    <mergeCell ref="A44:B44"/>
    <mergeCell ref="C6:C9"/>
    <mergeCell ref="A6:A10"/>
    <mergeCell ref="B6:B10"/>
    <mergeCell ref="D6:D9"/>
    <mergeCell ref="F6:F9"/>
    <mergeCell ref="E6:E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L10" sqref="L10"/>
    </sheetView>
  </sheetViews>
  <sheetFormatPr defaultColWidth="9.140625" defaultRowHeight="12.75"/>
  <cols>
    <col min="1" max="1" width="5.00390625" style="11" customWidth="1"/>
    <col min="2" max="2" width="35.7109375" style="11" customWidth="1"/>
    <col min="3" max="3" width="8.28125" style="11" customWidth="1"/>
    <col min="4" max="4" width="7.140625" style="11" customWidth="1"/>
    <col min="5" max="5" width="7.28125" style="11" customWidth="1"/>
    <col min="6" max="6" width="7.57421875" style="11" customWidth="1"/>
    <col min="7" max="8" width="6.57421875" style="11" customWidth="1"/>
    <col min="9" max="9" width="8.7109375" style="11" customWidth="1"/>
    <col min="10" max="10" width="8.57421875" style="11" customWidth="1"/>
    <col min="11" max="11" width="11.57421875" style="11" customWidth="1"/>
    <col min="12" max="12" width="14.7109375" style="11" customWidth="1"/>
    <col min="13" max="16384" width="7.8515625" style="11" customWidth="1"/>
  </cols>
  <sheetData>
    <row r="1" spans="1:1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33" t="s">
        <v>130</v>
      </c>
    </row>
    <row r="2" spans="1:9" ht="15.75">
      <c r="A2" s="15"/>
      <c r="B2" s="15"/>
      <c r="C2" s="15"/>
      <c r="D2" s="15"/>
      <c r="E2" s="15"/>
      <c r="F2" s="15"/>
      <c r="G2" s="15"/>
      <c r="H2" s="15"/>
      <c r="I2" s="15"/>
    </row>
    <row r="3" spans="1:11" ht="15.75">
      <c r="A3" s="462" t="s">
        <v>34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ht="15.75">
      <c r="A4" s="462" t="s">
        <v>131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</row>
    <row r="5" spans="1:11" ht="16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33"/>
    </row>
    <row r="6" spans="1:12" ht="21" customHeight="1" thickBot="1">
      <c r="A6" s="434" t="s">
        <v>15</v>
      </c>
      <c r="B6" s="434" t="s">
        <v>7</v>
      </c>
      <c r="C6" s="469" t="s">
        <v>71</v>
      </c>
      <c r="D6" s="511"/>
      <c r="E6" s="511"/>
      <c r="F6" s="511"/>
      <c r="G6" s="511"/>
      <c r="H6" s="511"/>
      <c r="I6" s="511"/>
      <c r="J6" s="470"/>
      <c r="K6" s="437" t="s">
        <v>150</v>
      </c>
      <c r="L6" s="17"/>
    </row>
    <row r="7" spans="1:12" ht="33.75" customHeight="1">
      <c r="A7" s="435"/>
      <c r="B7" s="435"/>
      <c r="C7" s="23" t="s">
        <v>35</v>
      </c>
      <c r="D7" s="50" t="s">
        <v>36</v>
      </c>
      <c r="E7" s="50" t="s">
        <v>37</v>
      </c>
      <c r="F7" s="50" t="s">
        <v>164</v>
      </c>
      <c r="G7" s="50" t="s">
        <v>165</v>
      </c>
      <c r="H7" s="50" t="s">
        <v>62</v>
      </c>
      <c r="I7" s="23" t="s">
        <v>139</v>
      </c>
      <c r="J7" s="50" t="s">
        <v>4</v>
      </c>
      <c r="K7" s="419"/>
      <c r="L7" s="17"/>
    </row>
    <row r="8" spans="1:12" ht="16.5" thickBot="1">
      <c r="A8" s="436"/>
      <c r="B8" s="436"/>
      <c r="C8" s="51" t="s">
        <v>8</v>
      </c>
      <c r="D8" s="51" t="s">
        <v>8</v>
      </c>
      <c r="E8" s="51" t="s">
        <v>8</v>
      </c>
      <c r="F8" s="51" t="s">
        <v>8</v>
      </c>
      <c r="G8" s="51" t="s">
        <v>8</v>
      </c>
      <c r="H8" s="51" t="s">
        <v>8</v>
      </c>
      <c r="I8" s="51" t="s">
        <v>8</v>
      </c>
      <c r="J8" s="51" t="s">
        <v>8</v>
      </c>
      <c r="K8" s="52" t="s">
        <v>63</v>
      </c>
      <c r="L8" s="17"/>
    </row>
    <row r="9" spans="1:12" ht="19.5" customHeight="1" thickBot="1">
      <c r="A9" s="53">
        <v>1</v>
      </c>
      <c r="B9" s="32">
        <v>2</v>
      </c>
      <c r="C9" s="32">
        <v>3</v>
      </c>
      <c r="D9" s="32">
        <v>4</v>
      </c>
      <c r="E9" s="31">
        <v>5</v>
      </c>
      <c r="F9" s="32">
        <v>6</v>
      </c>
      <c r="G9" s="32">
        <v>7</v>
      </c>
      <c r="H9" s="31">
        <v>8</v>
      </c>
      <c r="I9" s="323">
        <v>9</v>
      </c>
      <c r="J9" s="32">
        <v>9</v>
      </c>
      <c r="K9" s="32">
        <v>10</v>
      </c>
      <c r="L9" s="15"/>
    </row>
    <row r="10" spans="1:12" ht="21" customHeight="1">
      <c r="A10" s="99">
        <v>1</v>
      </c>
      <c r="B10" s="100" t="s">
        <v>72</v>
      </c>
      <c r="C10" s="324">
        <v>17.66</v>
      </c>
      <c r="D10" s="324">
        <v>130.88</v>
      </c>
      <c r="E10" s="324">
        <v>833.49</v>
      </c>
      <c r="F10" s="324">
        <v>846.16</v>
      </c>
      <c r="G10" s="324">
        <v>3.45</v>
      </c>
      <c r="H10" s="275"/>
      <c r="I10" s="275"/>
      <c r="J10" s="324">
        <f>SUM(B10:H10)</f>
        <v>1831.64</v>
      </c>
      <c r="K10" s="325">
        <v>697.873</v>
      </c>
      <c r="L10" s="15"/>
    </row>
    <row r="11" spans="1:11" ht="21" customHeight="1" thickBot="1">
      <c r="A11" s="258"/>
      <c r="B11" s="259" t="s">
        <v>95</v>
      </c>
      <c r="C11" s="326">
        <v>16.73</v>
      </c>
      <c r="D11" s="326">
        <v>93.8</v>
      </c>
      <c r="E11" s="326">
        <v>764.46</v>
      </c>
      <c r="F11" s="326">
        <v>805.39</v>
      </c>
      <c r="G11" s="326">
        <v>3.3</v>
      </c>
      <c r="H11" s="271"/>
      <c r="I11" s="271"/>
      <c r="J11" s="326">
        <f>SUM(B11:H11)</f>
        <v>1683.68</v>
      </c>
      <c r="K11" s="327">
        <v>649.459</v>
      </c>
    </row>
    <row r="12" spans="1:11" ht="21" customHeight="1">
      <c r="A12" s="99">
        <v>2</v>
      </c>
      <c r="B12" s="100" t="s">
        <v>73</v>
      </c>
      <c r="C12" s="324">
        <v>47.1</v>
      </c>
      <c r="D12" s="324">
        <v>301.6</v>
      </c>
      <c r="E12" s="324">
        <v>755.5</v>
      </c>
      <c r="F12" s="324">
        <v>821.8</v>
      </c>
      <c r="G12" s="324">
        <v>3.4</v>
      </c>
      <c r="H12" s="324">
        <v>25.4</v>
      </c>
      <c r="I12" s="324"/>
      <c r="J12" s="275">
        <f>C12+D12+E12+F12+G12+H12</f>
        <v>1954.8000000000002</v>
      </c>
      <c r="K12" s="351">
        <v>680</v>
      </c>
    </row>
    <row r="13" spans="1:11" ht="21" customHeight="1" thickBot="1">
      <c r="A13" s="250"/>
      <c r="B13" s="262" t="s">
        <v>95</v>
      </c>
      <c r="C13" s="326">
        <v>12.9</v>
      </c>
      <c r="D13" s="326">
        <v>44.5</v>
      </c>
      <c r="E13" s="326">
        <v>657.4</v>
      </c>
      <c r="F13" s="326">
        <v>547.4</v>
      </c>
      <c r="G13" s="326">
        <v>2.3</v>
      </c>
      <c r="H13" s="326">
        <v>24.7</v>
      </c>
      <c r="I13" s="326"/>
      <c r="J13" s="271">
        <f>C13+D13+E13+F13+G13+H13</f>
        <v>1289.1999999999998</v>
      </c>
      <c r="K13" s="352">
        <v>516</v>
      </c>
    </row>
    <row r="14" spans="1:11" ht="21" customHeight="1">
      <c r="A14" s="254">
        <v>3</v>
      </c>
      <c r="B14" s="171" t="s">
        <v>51</v>
      </c>
      <c r="C14" s="267">
        <v>42.5</v>
      </c>
      <c r="D14" s="267">
        <v>795.7</v>
      </c>
      <c r="E14" s="267">
        <v>271.7</v>
      </c>
      <c r="F14" s="267">
        <v>510.6</v>
      </c>
      <c r="G14" s="267">
        <v>2</v>
      </c>
      <c r="H14" s="267">
        <v>4.7</v>
      </c>
      <c r="I14" s="267">
        <v>9.3</v>
      </c>
      <c r="J14" s="267">
        <v>1636.5</v>
      </c>
      <c r="K14" s="328">
        <v>193.7</v>
      </c>
    </row>
    <row r="15" spans="1:11" s="12" customFormat="1" ht="21" customHeight="1" thickBot="1">
      <c r="A15" s="314">
        <v>5</v>
      </c>
      <c r="B15" s="218" t="s">
        <v>75</v>
      </c>
      <c r="C15" s="276">
        <v>29.1</v>
      </c>
      <c r="D15" s="276">
        <v>501.6</v>
      </c>
      <c r="E15" s="276">
        <v>154.8</v>
      </c>
      <c r="F15" s="276">
        <v>399</v>
      </c>
      <c r="G15" s="276">
        <v>1.1</v>
      </c>
      <c r="H15" s="276"/>
      <c r="I15" s="276">
        <v>5.8</v>
      </c>
      <c r="J15" s="276">
        <v>1091.4</v>
      </c>
      <c r="K15" s="353">
        <v>193.6</v>
      </c>
    </row>
    <row r="16" spans="1:11" ht="21" customHeight="1">
      <c r="A16" s="249">
        <v>4</v>
      </c>
      <c r="B16" s="228" t="s">
        <v>74</v>
      </c>
      <c r="C16" s="324">
        <v>2.458</v>
      </c>
      <c r="D16" s="324">
        <v>312.667</v>
      </c>
      <c r="E16" s="324">
        <v>161.845</v>
      </c>
      <c r="F16" s="324">
        <v>83.43</v>
      </c>
      <c r="G16" s="324">
        <v>0.339</v>
      </c>
      <c r="H16" s="324">
        <v>8.92</v>
      </c>
      <c r="I16" s="324">
        <f>J16-SUM(C16:H16)</f>
        <v>6.126999999999839</v>
      </c>
      <c r="J16" s="324">
        <v>575.786</v>
      </c>
      <c r="K16" s="325">
        <v>116</v>
      </c>
    </row>
    <row r="17" spans="1:11" ht="21" customHeight="1" thickBot="1">
      <c r="A17" s="250"/>
      <c r="B17" s="262" t="s">
        <v>93</v>
      </c>
      <c r="C17" s="326">
        <v>0.786</v>
      </c>
      <c r="D17" s="326">
        <v>112.097</v>
      </c>
      <c r="E17" s="326">
        <v>71.564</v>
      </c>
      <c r="F17" s="326">
        <v>20.688</v>
      </c>
      <c r="G17" s="326">
        <v>0.083</v>
      </c>
      <c r="H17" s="326">
        <v>8.647</v>
      </c>
      <c r="I17" s="326">
        <f>J17-SUM(C17:H17)</f>
        <v>3.717000000000013</v>
      </c>
      <c r="J17" s="326">
        <v>217.582</v>
      </c>
      <c r="K17" s="327">
        <v>46.5</v>
      </c>
    </row>
    <row r="18" spans="1:11" ht="21" customHeight="1">
      <c r="A18" s="254">
        <v>6</v>
      </c>
      <c r="B18" s="171" t="s">
        <v>76</v>
      </c>
      <c r="C18" s="267">
        <v>0.77</v>
      </c>
      <c r="D18" s="267">
        <v>322.46</v>
      </c>
      <c r="E18" s="267">
        <v>152.91</v>
      </c>
      <c r="F18" s="267">
        <v>5.3</v>
      </c>
      <c r="G18" s="267">
        <v>0.02</v>
      </c>
      <c r="H18" s="267">
        <v>7.05</v>
      </c>
      <c r="I18" s="267">
        <v>0.11</v>
      </c>
      <c r="J18" s="267">
        <v>488.6</v>
      </c>
      <c r="K18" s="328">
        <v>82.1</v>
      </c>
    </row>
    <row r="19" spans="1:11" s="313" customFormat="1" ht="21" customHeight="1">
      <c r="A19" s="118">
        <v>7</v>
      </c>
      <c r="B19" s="115" t="s">
        <v>77</v>
      </c>
      <c r="C19" s="239">
        <v>3.86</v>
      </c>
      <c r="D19" s="239">
        <v>212.31</v>
      </c>
      <c r="E19" s="239">
        <v>70.65</v>
      </c>
      <c r="F19" s="239"/>
      <c r="G19" s="239">
        <v>0.18</v>
      </c>
      <c r="H19" s="239">
        <v>0.22</v>
      </c>
      <c r="I19" s="239">
        <v>0.14</v>
      </c>
      <c r="J19" s="239">
        <v>287.36</v>
      </c>
      <c r="K19" s="331">
        <v>43.5</v>
      </c>
    </row>
    <row r="20" spans="1:11" ht="21" customHeight="1">
      <c r="A20" s="118">
        <v>8</v>
      </c>
      <c r="B20" s="115" t="s">
        <v>78</v>
      </c>
      <c r="C20" s="205">
        <v>15.981</v>
      </c>
      <c r="D20" s="205">
        <v>380.884</v>
      </c>
      <c r="E20" s="205">
        <v>66.935</v>
      </c>
      <c r="F20" s="205">
        <v>480.74</v>
      </c>
      <c r="G20" s="205">
        <v>1.932</v>
      </c>
      <c r="H20" s="205">
        <v>3.282</v>
      </c>
      <c r="I20" s="205"/>
      <c r="J20" s="205">
        <v>949.755</v>
      </c>
      <c r="K20" s="330">
        <v>204.159</v>
      </c>
    </row>
    <row r="21" spans="1:11" s="20" customFormat="1" ht="21" customHeight="1">
      <c r="A21" s="118">
        <v>9</v>
      </c>
      <c r="B21" s="115" t="s">
        <v>79</v>
      </c>
      <c r="C21" s="237">
        <v>13.866</v>
      </c>
      <c r="D21" s="237">
        <v>302.834</v>
      </c>
      <c r="E21" s="237">
        <v>54.98</v>
      </c>
      <c r="F21" s="237">
        <v>223.296</v>
      </c>
      <c r="G21" s="237">
        <v>0.874</v>
      </c>
      <c r="H21" s="237"/>
      <c r="I21" s="237"/>
      <c r="J21" s="237">
        <v>595.85</v>
      </c>
      <c r="K21" s="329">
        <v>115.766</v>
      </c>
    </row>
    <row r="22" spans="1:11" ht="21" customHeight="1">
      <c r="A22" s="118">
        <v>10</v>
      </c>
      <c r="B22" s="115" t="s">
        <v>80</v>
      </c>
      <c r="C22" s="205">
        <v>14.8</v>
      </c>
      <c r="D22" s="205">
        <v>163.8</v>
      </c>
      <c r="E22" s="205">
        <v>44.8</v>
      </c>
      <c r="F22" s="205">
        <v>277.6</v>
      </c>
      <c r="G22" s="205">
        <v>1.1</v>
      </c>
      <c r="H22" s="205">
        <v>0.7</v>
      </c>
      <c r="I22" s="205">
        <v>1.8</v>
      </c>
      <c r="J22" s="205">
        <f>SUM(C22:I22)</f>
        <v>504.6000000000001</v>
      </c>
      <c r="K22" s="330">
        <v>127.5</v>
      </c>
    </row>
    <row r="23" spans="1:11" ht="21" customHeight="1">
      <c r="A23" s="118">
        <v>11</v>
      </c>
      <c r="B23" s="115" t="s">
        <v>147</v>
      </c>
      <c r="C23" s="237">
        <v>20.881</v>
      </c>
      <c r="D23" s="237">
        <v>156.047</v>
      </c>
      <c r="E23" s="237">
        <v>41.026</v>
      </c>
      <c r="F23" s="237">
        <v>305.441</v>
      </c>
      <c r="G23" s="237">
        <v>1.149</v>
      </c>
      <c r="H23" s="237"/>
      <c r="I23" s="237"/>
      <c r="J23" s="237">
        <v>701.472</v>
      </c>
      <c r="K23" s="329">
        <v>138</v>
      </c>
    </row>
    <row r="24" spans="1:11" ht="21" customHeight="1">
      <c r="A24" s="118">
        <v>12</v>
      </c>
      <c r="B24" s="115" t="s">
        <v>144</v>
      </c>
      <c r="C24" s="237">
        <v>0.5</v>
      </c>
      <c r="D24" s="237">
        <v>102.7</v>
      </c>
      <c r="E24" s="237">
        <v>31.4</v>
      </c>
      <c r="F24" s="237">
        <v>0.1</v>
      </c>
      <c r="G24" s="237">
        <v>0</v>
      </c>
      <c r="H24" s="237">
        <v>1.3</v>
      </c>
      <c r="I24" s="237"/>
      <c r="J24" s="237">
        <v>136</v>
      </c>
      <c r="K24" s="329">
        <v>17</v>
      </c>
    </row>
    <row r="25" spans="1:11" ht="21" customHeight="1">
      <c r="A25" s="118">
        <v>13</v>
      </c>
      <c r="B25" s="115" t="s">
        <v>145</v>
      </c>
      <c r="C25" s="237">
        <v>2.2</v>
      </c>
      <c r="D25" s="237">
        <v>88.4</v>
      </c>
      <c r="E25" s="237">
        <v>27.4</v>
      </c>
      <c r="F25" s="237">
        <v>0.5</v>
      </c>
      <c r="G25" s="237"/>
      <c r="H25" s="237"/>
      <c r="I25" s="237"/>
      <c r="J25" s="237">
        <v>118.5</v>
      </c>
      <c r="K25" s="329">
        <v>15.7</v>
      </c>
    </row>
    <row r="26" spans="1:11" s="12" customFormat="1" ht="21" customHeight="1">
      <c r="A26" s="118">
        <v>14</v>
      </c>
      <c r="B26" s="115" t="s">
        <v>81</v>
      </c>
      <c r="C26" s="205">
        <v>3.072</v>
      </c>
      <c r="D26" s="205">
        <v>84.481</v>
      </c>
      <c r="E26" s="205">
        <v>25.511</v>
      </c>
      <c r="F26" s="205">
        <v>22.832</v>
      </c>
      <c r="G26" s="205">
        <v>0.088</v>
      </c>
      <c r="H26" s="237">
        <v>1.248</v>
      </c>
      <c r="I26" s="237"/>
      <c r="J26" s="205">
        <f>SUM(C26:I26)</f>
        <v>137.23199999999997</v>
      </c>
      <c r="K26" s="330">
        <v>23.176</v>
      </c>
    </row>
    <row r="27" spans="1:11" ht="21" customHeight="1">
      <c r="A27" s="118">
        <v>15</v>
      </c>
      <c r="B27" s="124" t="s">
        <v>82</v>
      </c>
      <c r="C27" s="237">
        <v>3.1</v>
      </c>
      <c r="D27" s="237">
        <v>63.2</v>
      </c>
      <c r="E27" s="237">
        <v>19.2</v>
      </c>
      <c r="F27" s="237">
        <v>3.1</v>
      </c>
      <c r="G27" s="237"/>
      <c r="H27" s="237"/>
      <c r="I27" s="237"/>
      <c r="J27" s="237">
        <v>88.5</v>
      </c>
      <c r="K27" s="329">
        <v>12.878</v>
      </c>
    </row>
    <row r="28" spans="1:11" ht="21" customHeight="1">
      <c r="A28" s="118">
        <v>16</v>
      </c>
      <c r="B28" s="124" t="s">
        <v>83</v>
      </c>
      <c r="C28" s="205">
        <v>8</v>
      </c>
      <c r="D28" s="205">
        <v>88</v>
      </c>
      <c r="E28" s="205">
        <v>25</v>
      </c>
      <c r="F28" s="205">
        <v>205</v>
      </c>
      <c r="G28" s="205">
        <v>0.8</v>
      </c>
      <c r="H28" s="205">
        <v>0.5</v>
      </c>
      <c r="I28" s="205">
        <v>1.5</v>
      </c>
      <c r="J28" s="205">
        <v>329</v>
      </c>
      <c r="K28" s="330">
        <v>90</v>
      </c>
    </row>
    <row r="29" spans="1:11" ht="21" customHeight="1">
      <c r="A29" s="118">
        <v>17</v>
      </c>
      <c r="B29" s="124" t="s">
        <v>85</v>
      </c>
      <c r="C29" s="237">
        <v>5.2</v>
      </c>
      <c r="D29" s="237">
        <v>119.3</v>
      </c>
      <c r="E29" s="237">
        <v>18.7</v>
      </c>
      <c r="F29" s="237">
        <v>82.2</v>
      </c>
      <c r="G29" s="237">
        <v>0.3</v>
      </c>
      <c r="H29" s="237"/>
      <c r="I29" s="237"/>
      <c r="J29" s="237">
        <f>SUM(C29:H29)</f>
        <v>225.7</v>
      </c>
      <c r="K29" s="329">
        <v>42</v>
      </c>
    </row>
    <row r="30" spans="1:11" ht="21" customHeight="1">
      <c r="A30" s="118">
        <v>18</v>
      </c>
      <c r="B30" s="124" t="s">
        <v>84</v>
      </c>
      <c r="C30" s="237">
        <v>0.76</v>
      </c>
      <c r="D30" s="237">
        <v>73.98</v>
      </c>
      <c r="E30" s="237">
        <v>16.23</v>
      </c>
      <c r="F30" s="237"/>
      <c r="G30" s="237"/>
      <c r="H30" s="237"/>
      <c r="I30" s="237"/>
      <c r="J30" s="237">
        <v>90.97</v>
      </c>
      <c r="K30" s="329">
        <v>10</v>
      </c>
    </row>
    <row r="31" spans="1:11" ht="21" customHeight="1">
      <c r="A31" s="118">
        <v>19</v>
      </c>
      <c r="B31" s="115" t="s">
        <v>146</v>
      </c>
      <c r="C31" s="237">
        <v>6.53</v>
      </c>
      <c r="D31" s="237">
        <v>50.99</v>
      </c>
      <c r="E31" s="237">
        <v>13.05</v>
      </c>
      <c r="F31" s="237">
        <v>10.58</v>
      </c>
      <c r="G31" s="237">
        <v>0.04</v>
      </c>
      <c r="H31" s="237"/>
      <c r="I31" s="237"/>
      <c r="J31" s="237">
        <v>81.19</v>
      </c>
      <c r="K31" s="329">
        <v>14.413</v>
      </c>
    </row>
    <row r="32" spans="1:11" ht="21" customHeight="1">
      <c r="A32" s="118">
        <v>20</v>
      </c>
      <c r="B32" s="124" t="s">
        <v>86</v>
      </c>
      <c r="C32" s="205">
        <v>7.299</v>
      </c>
      <c r="D32" s="205">
        <v>198.706</v>
      </c>
      <c r="E32" s="205">
        <v>16.508</v>
      </c>
      <c r="F32" s="205">
        <v>15.412</v>
      </c>
      <c r="G32" s="205">
        <v>0.059</v>
      </c>
      <c r="H32" s="205"/>
      <c r="I32" s="205"/>
      <c r="J32" s="205">
        <v>237.984</v>
      </c>
      <c r="K32" s="330">
        <v>18.6</v>
      </c>
    </row>
    <row r="33" spans="1:11" ht="21" customHeight="1">
      <c r="A33" s="118">
        <v>21</v>
      </c>
      <c r="B33" s="124" t="s">
        <v>143</v>
      </c>
      <c r="C33" s="332">
        <v>3</v>
      </c>
      <c r="D33" s="332">
        <v>125</v>
      </c>
      <c r="E33" s="332">
        <v>12</v>
      </c>
      <c r="F33" s="332"/>
      <c r="G33" s="332"/>
      <c r="H33" s="332"/>
      <c r="I33" s="332"/>
      <c r="J33" s="332">
        <v>140</v>
      </c>
      <c r="K33" s="329">
        <v>9.305</v>
      </c>
    </row>
    <row r="34" spans="1:11" ht="21" customHeight="1">
      <c r="A34" s="118">
        <v>22</v>
      </c>
      <c r="B34" s="124" t="s">
        <v>87</v>
      </c>
      <c r="C34" s="237"/>
      <c r="D34" s="237">
        <v>32.053</v>
      </c>
      <c r="E34" s="237">
        <v>11.041</v>
      </c>
      <c r="F34" s="237"/>
      <c r="G34" s="237"/>
      <c r="H34" s="237"/>
      <c r="I34" s="237">
        <v>8.024</v>
      </c>
      <c r="J34" s="237">
        <v>51.118</v>
      </c>
      <c r="K34" s="329">
        <v>6.7</v>
      </c>
    </row>
    <row r="35" spans="1:11" ht="21" customHeight="1">
      <c r="A35" s="118">
        <v>23</v>
      </c>
      <c r="B35" s="124" t="s">
        <v>141</v>
      </c>
      <c r="C35" s="237">
        <v>5.3</v>
      </c>
      <c r="D35" s="237">
        <v>130.8</v>
      </c>
      <c r="E35" s="237">
        <v>16</v>
      </c>
      <c r="F35" s="237">
        <v>1.3</v>
      </c>
      <c r="G35" s="237"/>
      <c r="H35" s="237">
        <v>1.3</v>
      </c>
      <c r="I35" s="237"/>
      <c r="J35" s="237">
        <v>154.7</v>
      </c>
      <c r="K35" s="329">
        <v>13.2</v>
      </c>
    </row>
    <row r="36" spans="1:11" ht="21" customHeight="1">
      <c r="A36" s="118">
        <v>24</v>
      </c>
      <c r="B36" s="124" t="s">
        <v>142</v>
      </c>
      <c r="C36" s="237">
        <v>18.6</v>
      </c>
      <c r="D36" s="237">
        <v>108.8</v>
      </c>
      <c r="E36" s="237">
        <v>11.5</v>
      </c>
      <c r="F36" s="237">
        <v>4.1</v>
      </c>
      <c r="G36" s="237"/>
      <c r="H36" s="237">
        <v>0.5</v>
      </c>
      <c r="I36" s="237">
        <v>0.5</v>
      </c>
      <c r="J36" s="237">
        <v>144</v>
      </c>
      <c r="K36" s="329">
        <v>19.6</v>
      </c>
    </row>
    <row r="37" spans="1:11" ht="21" customHeight="1">
      <c r="A37" s="118">
        <v>25</v>
      </c>
      <c r="B37" s="124" t="s">
        <v>88</v>
      </c>
      <c r="C37" s="237">
        <v>2.574</v>
      </c>
      <c r="D37" s="237">
        <v>39.892</v>
      </c>
      <c r="E37" s="237">
        <v>10.759</v>
      </c>
      <c r="F37" s="237">
        <v>20.124</v>
      </c>
      <c r="G37" s="237">
        <v>0.031</v>
      </c>
      <c r="H37" s="237">
        <v>1.398</v>
      </c>
      <c r="I37" s="237"/>
      <c r="J37" s="237">
        <v>74.778</v>
      </c>
      <c r="K37" s="329">
        <v>13.6</v>
      </c>
    </row>
    <row r="38" spans="1:11" ht="21" customHeight="1">
      <c r="A38" s="118">
        <v>26</v>
      </c>
      <c r="B38" s="124" t="s">
        <v>89</v>
      </c>
      <c r="C38" s="237">
        <v>3.667</v>
      </c>
      <c r="D38" s="237">
        <v>48.938</v>
      </c>
      <c r="E38" s="237">
        <v>7.336</v>
      </c>
      <c r="F38" s="237">
        <v>8.966</v>
      </c>
      <c r="G38" s="237">
        <v>0.068</v>
      </c>
      <c r="H38" s="237">
        <v>0.977</v>
      </c>
      <c r="I38" s="237"/>
      <c r="J38" s="237">
        <v>69.952</v>
      </c>
      <c r="K38" s="329">
        <v>9.055</v>
      </c>
    </row>
    <row r="39" spans="1:11" ht="21" customHeight="1">
      <c r="A39" s="118">
        <v>27</v>
      </c>
      <c r="B39" s="124" t="s">
        <v>90</v>
      </c>
      <c r="C39" s="205">
        <v>12.4</v>
      </c>
      <c r="D39" s="205">
        <v>96.2</v>
      </c>
      <c r="E39" s="205">
        <v>7.2</v>
      </c>
      <c r="F39" s="205">
        <v>0.65</v>
      </c>
      <c r="G39" s="205">
        <v>0</v>
      </c>
      <c r="H39" s="205">
        <v>1.1</v>
      </c>
      <c r="I39" s="205">
        <v>0</v>
      </c>
      <c r="J39" s="205">
        <v>117.55</v>
      </c>
      <c r="K39" s="330">
        <v>13.733</v>
      </c>
    </row>
    <row r="40" spans="1:11" ht="21" customHeight="1">
      <c r="A40" s="118">
        <v>28</v>
      </c>
      <c r="B40" s="124" t="s">
        <v>101</v>
      </c>
      <c r="C40" s="237">
        <v>4.3</v>
      </c>
      <c r="D40" s="237">
        <v>41.6</v>
      </c>
      <c r="E40" s="237">
        <v>6.8</v>
      </c>
      <c r="F40" s="237">
        <v>72.1</v>
      </c>
      <c r="G40" s="237">
        <v>0.2</v>
      </c>
      <c r="H40" s="237">
        <v>1.9</v>
      </c>
      <c r="I40" s="237">
        <v>8.2</v>
      </c>
      <c r="J40" s="237">
        <v>135.1</v>
      </c>
      <c r="K40" s="329">
        <v>32.711</v>
      </c>
    </row>
    <row r="41" spans="1:11" ht="21" customHeight="1" thickBot="1">
      <c r="A41" s="247">
        <v>29</v>
      </c>
      <c r="B41" s="218" t="s">
        <v>91</v>
      </c>
      <c r="C41" s="333">
        <v>1.9</v>
      </c>
      <c r="D41" s="333">
        <v>22.442</v>
      </c>
      <c r="E41" s="333">
        <v>3.9</v>
      </c>
      <c r="F41" s="333">
        <v>22.6</v>
      </c>
      <c r="G41" s="333"/>
      <c r="H41" s="333"/>
      <c r="I41" s="333"/>
      <c r="J41" s="333">
        <v>50.7</v>
      </c>
      <c r="K41" s="334">
        <v>9.049</v>
      </c>
    </row>
    <row r="42" spans="1:11" ht="21" customHeight="1" thickBot="1">
      <c r="A42" s="459" t="s">
        <v>11</v>
      </c>
      <c r="B42" s="460"/>
      <c r="C42" s="377">
        <v>297.4</v>
      </c>
      <c r="D42" s="377">
        <v>5096.3</v>
      </c>
      <c r="E42" s="377">
        <v>2888.2</v>
      </c>
      <c r="F42" s="377">
        <v>4422.9</v>
      </c>
      <c r="G42" s="377">
        <v>17.1</v>
      </c>
      <c r="H42" s="377">
        <v>60.5</v>
      </c>
      <c r="I42" s="377">
        <v>41.5</v>
      </c>
      <c r="J42" s="377">
        <v>13000.7</v>
      </c>
      <c r="K42" s="377">
        <v>2962.9</v>
      </c>
    </row>
    <row r="43" spans="1:11" ht="15.75" customHeight="1">
      <c r="A43" s="509" t="s">
        <v>171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</row>
    <row r="44" spans="1:11" ht="15.75" customHeight="1">
      <c r="A44" s="509"/>
      <c r="B44" s="509"/>
      <c r="C44" s="509"/>
      <c r="D44" s="509"/>
      <c r="E44" s="509"/>
      <c r="F44" s="509"/>
      <c r="G44" s="509"/>
      <c r="H44" s="509"/>
      <c r="I44" s="509"/>
      <c r="J44" s="509"/>
      <c r="K44" s="509"/>
    </row>
    <row r="45" spans="1:11" s="12" customFormat="1" ht="15.75" customHeight="1">
      <c r="A45" s="509"/>
      <c r="B45" s="509"/>
      <c r="C45" s="509"/>
      <c r="D45" s="509"/>
      <c r="E45" s="509"/>
      <c r="F45" s="509"/>
      <c r="G45" s="509"/>
      <c r="H45" s="509"/>
      <c r="I45" s="509"/>
      <c r="J45" s="509"/>
      <c r="K45" s="509"/>
    </row>
    <row r="46" spans="3:11" s="12" customFormat="1" ht="15.75" customHeight="1">
      <c r="C46" s="86"/>
      <c r="D46" s="86"/>
      <c r="E46" s="86"/>
      <c r="F46" s="86"/>
      <c r="G46" s="86"/>
      <c r="H46" s="86"/>
      <c r="I46" s="86"/>
      <c r="J46" s="86"/>
      <c r="K46" s="86"/>
    </row>
    <row r="47" ht="15.75" customHeight="1"/>
    <row r="48" s="12" customFormat="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mergeCells count="8">
    <mergeCell ref="A3:K3"/>
    <mergeCell ref="A4:K4"/>
    <mergeCell ref="A43:K45"/>
    <mergeCell ref="A42:B42"/>
    <mergeCell ref="A6:A8"/>
    <mergeCell ref="B6:B8"/>
    <mergeCell ref="K6:K7"/>
    <mergeCell ref="C6:J6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4"/>
  <sheetViews>
    <sheetView zoomScale="75" zoomScaleNormal="75" workbookViewId="0" topLeftCell="A22">
      <selection activeCell="J56" sqref="J56"/>
    </sheetView>
  </sheetViews>
  <sheetFormatPr defaultColWidth="9.140625" defaultRowHeight="12.75"/>
  <cols>
    <col min="1" max="1" width="4.7109375" style="11" customWidth="1"/>
    <col min="2" max="2" width="37.28125" style="11" bestFit="1" customWidth="1"/>
    <col min="3" max="3" width="14.57421875" style="11" customWidth="1"/>
    <col min="4" max="4" width="10.8515625" style="11" customWidth="1"/>
    <col min="5" max="5" width="14.140625" style="11" customWidth="1"/>
    <col min="6" max="6" width="10.00390625" style="11" customWidth="1"/>
    <col min="7" max="7" width="12.00390625" style="11" customWidth="1"/>
    <col min="8" max="8" width="12.7109375" style="11" customWidth="1"/>
    <col min="9" max="9" width="16.421875" style="11" customWidth="1"/>
    <col min="10" max="10" width="14.28125" style="11" customWidth="1"/>
    <col min="11" max="11" width="10.28125" style="11" customWidth="1"/>
    <col min="12" max="12" width="9.140625" style="11" customWidth="1"/>
    <col min="13" max="13" width="14.57421875" style="11" customWidth="1"/>
    <col min="14" max="14" width="12.57421875" style="11" customWidth="1"/>
    <col min="15" max="15" width="9.28125" style="11" customWidth="1"/>
    <col min="16" max="16" width="7.8515625" style="11" customWidth="1"/>
    <col min="17" max="17" width="14.57421875" style="11" customWidth="1"/>
    <col min="18" max="16384" width="7.8515625" style="11" customWidth="1"/>
  </cols>
  <sheetData>
    <row r="1" spans="2:14" ht="15.75">
      <c r="B1" s="15"/>
      <c r="C1" s="15"/>
      <c r="D1" s="15"/>
      <c r="E1" s="15"/>
      <c r="F1" s="15"/>
      <c r="G1" s="55"/>
      <c r="H1" s="15"/>
      <c r="I1" s="15"/>
      <c r="J1" s="15"/>
      <c r="K1" s="15"/>
      <c r="L1" s="15"/>
      <c r="M1" s="15"/>
      <c r="N1" s="20" t="s">
        <v>129</v>
      </c>
    </row>
    <row r="2" spans="1:13" ht="15.75">
      <c r="A2" s="15"/>
      <c r="B2" s="15"/>
      <c r="C2" s="15"/>
      <c r="D2" s="15"/>
      <c r="E2" s="15"/>
      <c r="F2" s="15"/>
      <c r="G2" s="55"/>
      <c r="H2" s="15"/>
      <c r="I2" s="15"/>
      <c r="J2" s="15"/>
      <c r="K2" s="15"/>
      <c r="L2" s="15"/>
      <c r="M2" s="15"/>
    </row>
    <row r="3" spans="1:14" ht="15.75">
      <c r="A3" s="462" t="s">
        <v>38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</row>
    <row r="4" spans="1:17" ht="15.75">
      <c r="A4" s="462" t="s">
        <v>163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15"/>
      <c r="P4" s="15"/>
      <c r="Q4" s="15"/>
    </row>
    <row r="5" spans="1:17" ht="16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48" t="s">
        <v>14</v>
      </c>
      <c r="O5" s="15"/>
      <c r="P5" s="15"/>
      <c r="Q5" s="15"/>
    </row>
    <row r="6" spans="1:17" ht="16.5" thickBot="1">
      <c r="A6" s="505" t="s">
        <v>15</v>
      </c>
      <c r="B6" s="434" t="s">
        <v>7</v>
      </c>
      <c r="C6" s="513" t="s">
        <v>137</v>
      </c>
      <c r="D6" s="437" t="s">
        <v>162</v>
      </c>
      <c r="E6" s="437" t="s">
        <v>54</v>
      </c>
      <c r="F6" s="522" t="s">
        <v>161</v>
      </c>
      <c r="G6" s="523"/>
      <c r="H6" s="523"/>
      <c r="I6" s="523"/>
      <c r="J6" s="523"/>
      <c r="K6" s="523"/>
      <c r="L6" s="524"/>
      <c r="M6" s="437" t="s">
        <v>174</v>
      </c>
      <c r="N6" s="437" t="s">
        <v>39</v>
      </c>
      <c r="O6" s="15"/>
      <c r="P6" s="15"/>
      <c r="Q6" s="15"/>
    </row>
    <row r="7" spans="1:17" ht="16.5" customHeight="1" thickBot="1">
      <c r="A7" s="512"/>
      <c r="B7" s="435"/>
      <c r="C7" s="472"/>
      <c r="D7" s="419"/>
      <c r="E7" s="419"/>
      <c r="F7" s="525" t="s">
        <v>10</v>
      </c>
      <c r="G7" s="469" t="s">
        <v>52</v>
      </c>
      <c r="H7" s="511"/>
      <c r="I7" s="511"/>
      <c r="J7" s="511"/>
      <c r="K7" s="511"/>
      <c r="L7" s="470"/>
      <c r="M7" s="419"/>
      <c r="N7" s="419"/>
      <c r="O7" s="15"/>
      <c r="P7" s="15"/>
      <c r="Q7" s="15"/>
    </row>
    <row r="8" spans="1:17" ht="16.5" thickBot="1">
      <c r="A8" s="512"/>
      <c r="B8" s="435"/>
      <c r="C8" s="472"/>
      <c r="D8" s="419"/>
      <c r="E8" s="419"/>
      <c r="F8" s="526"/>
      <c r="G8" s="419" t="s">
        <v>176</v>
      </c>
      <c r="H8" s="419" t="s">
        <v>175</v>
      </c>
      <c r="I8" s="519" t="s">
        <v>53</v>
      </c>
      <c r="J8" s="520"/>
      <c r="K8" s="521"/>
      <c r="L8" s="419" t="s">
        <v>40</v>
      </c>
      <c r="M8" s="419"/>
      <c r="N8" s="419"/>
      <c r="O8" s="15"/>
      <c r="P8" s="15"/>
      <c r="Q8" s="15"/>
    </row>
    <row r="9" spans="1:17" ht="15.75">
      <c r="A9" s="512"/>
      <c r="B9" s="435"/>
      <c r="C9" s="472"/>
      <c r="D9" s="419"/>
      <c r="E9" s="419"/>
      <c r="F9" s="526"/>
      <c r="G9" s="419"/>
      <c r="H9" s="419"/>
      <c r="I9" s="437" t="s">
        <v>177</v>
      </c>
      <c r="J9" s="437" t="s">
        <v>178</v>
      </c>
      <c r="K9" s="437" t="s">
        <v>4</v>
      </c>
      <c r="L9" s="419"/>
      <c r="M9" s="419"/>
      <c r="N9" s="419"/>
      <c r="O9" s="15"/>
      <c r="P9" s="15"/>
      <c r="Q9" s="15"/>
    </row>
    <row r="10" spans="1:17" ht="15" customHeight="1">
      <c r="A10" s="512"/>
      <c r="B10" s="435"/>
      <c r="C10" s="472"/>
      <c r="D10" s="419"/>
      <c r="E10" s="419"/>
      <c r="F10" s="526"/>
      <c r="G10" s="419"/>
      <c r="H10" s="419"/>
      <c r="I10" s="419"/>
      <c r="J10" s="419"/>
      <c r="K10" s="419"/>
      <c r="L10" s="419"/>
      <c r="M10" s="419"/>
      <c r="N10" s="419"/>
      <c r="O10" s="15"/>
      <c r="P10" s="15"/>
      <c r="Q10" s="15"/>
    </row>
    <row r="11" spans="1:17" ht="37.5" customHeight="1" thickBot="1">
      <c r="A11" s="507"/>
      <c r="B11" s="436"/>
      <c r="C11" s="514"/>
      <c r="D11" s="56" t="s">
        <v>55</v>
      </c>
      <c r="E11" s="56" t="s">
        <v>55</v>
      </c>
      <c r="F11" s="527"/>
      <c r="G11" s="440"/>
      <c r="H11" s="440"/>
      <c r="I11" s="440"/>
      <c r="J11" s="440"/>
      <c r="K11" s="440"/>
      <c r="L11" s="440"/>
      <c r="M11" s="56" t="s">
        <v>64</v>
      </c>
      <c r="N11" s="56" t="s">
        <v>64</v>
      </c>
      <c r="O11" s="15"/>
      <c r="P11" s="15"/>
      <c r="Q11" s="15"/>
    </row>
    <row r="12" spans="1:17" ht="16.5" thickBot="1">
      <c r="A12" s="28">
        <v>1</v>
      </c>
      <c r="B12" s="28">
        <v>2</v>
      </c>
      <c r="C12" s="29">
        <v>3</v>
      </c>
      <c r="D12" s="28">
        <v>4</v>
      </c>
      <c r="E12" s="28">
        <v>5</v>
      </c>
      <c r="F12" s="28">
        <v>6</v>
      </c>
      <c r="G12" s="29">
        <v>7</v>
      </c>
      <c r="H12" s="28">
        <v>8</v>
      </c>
      <c r="I12" s="28">
        <v>9</v>
      </c>
      <c r="J12" s="29">
        <v>10</v>
      </c>
      <c r="K12" s="28">
        <v>11</v>
      </c>
      <c r="L12" s="79">
        <v>12</v>
      </c>
      <c r="M12" s="29">
        <v>13</v>
      </c>
      <c r="N12" s="28">
        <v>14</v>
      </c>
      <c r="O12" s="57"/>
      <c r="P12" s="15"/>
      <c r="Q12" s="54"/>
    </row>
    <row r="13" spans="1:17" ht="15.75">
      <c r="A13" s="99">
        <v>1</v>
      </c>
      <c r="B13" s="100" t="s">
        <v>72</v>
      </c>
      <c r="C13" s="229">
        <v>262289</v>
      </c>
      <c r="D13" s="229">
        <v>78496</v>
      </c>
      <c r="E13" s="229">
        <v>1584</v>
      </c>
      <c r="F13" s="229">
        <v>36868</v>
      </c>
      <c r="G13" s="229"/>
      <c r="H13" s="229">
        <v>30450</v>
      </c>
      <c r="I13" s="229">
        <v>246</v>
      </c>
      <c r="J13" s="229">
        <v>139</v>
      </c>
      <c r="K13" s="229">
        <f>I13+J13</f>
        <v>385</v>
      </c>
      <c r="L13" s="229">
        <v>6033</v>
      </c>
      <c r="M13" s="229" t="s">
        <v>170</v>
      </c>
      <c r="N13" s="279">
        <v>145543</v>
      </c>
      <c r="O13" s="57"/>
      <c r="P13" s="15"/>
      <c r="Q13" s="54"/>
    </row>
    <row r="14" spans="1:17" ht="15.75">
      <c r="A14" s="118">
        <v>2</v>
      </c>
      <c r="B14" s="115" t="s">
        <v>73</v>
      </c>
      <c r="C14" s="198">
        <v>169354</v>
      </c>
      <c r="D14" s="198">
        <v>62986</v>
      </c>
      <c r="E14" s="198">
        <v>2269</v>
      </c>
      <c r="F14" s="199">
        <f>G14+H14+K14+L14</f>
        <v>40363</v>
      </c>
      <c r="G14" s="198">
        <v>2853</v>
      </c>
      <c r="H14" s="198">
        <v>30635</v>
      </c>
      <c r="I14" s="198">
        <v>484</v>
      </c>
      <c r="J14" s="198">
        <v>2809</v>
      </c>
      <c r="K14" s="198">
        <f>I14+J14</f>
        <v>3293</v>
      </c>
      <c r="L14" s="198">
        <v>3582</v>
      </c>
      <c r="M14" s="198">
        <v>26622</v>
      </c>
      <c r="N14" s="200">
        <v>119533</v>
      </c>
      <c r="O14" s="57"/>
      <c r="P14" s="15"/>
      <c r="Q14" s="15"/>
    </row>
    <row r="15" spans="1:17" ht="15.75">
      <c r="A15" s="134">
        <v>3</v>
      </c>
      <c r="B15" s="124" t="s">
        <v>51</v>
      </c>
      <c r="C15" s="219">
        <v>94644</v>
      </c>
      <c r="D15" s="219">
        <v>27100</v>
      </c>
      <c r="E15" s="219">
        <v>134</v>
      </c>
      <c r="F15" s="219">
        <v>14593</v>
      </c>
      <c r="G15" s="219">
        <v>1134</v>
      </c>
      <c r="H15" s="219">
        <v>8083</v>
      </c>
      <c r="I15" s="219">
        <v>170</v>
      </c>
      <c r="J15" s="219">
        <v>3523</v>
      </c>
      <c r="K15" s="219">
        <v>3694</v>
      </c>
      <c r="L15" s="219">
        <v>1683</v>
      </c>
      <c r="M15" s="219">
        <v>11263</v>
      </c>
      <c r="N15" s="281">
        <v>44782</v>
      </c>
      <c r="O15" s="57"/>
      <c r="P15" s="15"/>
      <c r="Q15" s="54"/>
    </row>
    <row r="16" spans="1:17" ht="15.75">
      <c r="A16" s="134">
        <v>5</v>
      </c>
      <c r="B16" s="124" t="s">
        <v>75</v>
      </c>
      <c r="C16" s="198">
        <v>89043</v>
      </c>
      <c r="D16" s="198">
        <v>23913</v>
      </c>
      <c r="E16" s="198">
        <v>634</v>
      </c>
      <c r="F16" s="199">
        <v>11272</v>
      </c>
      <c r="G16" s="198">
        <v>11</v>
      </c>
      <c r="H16" s="198">
        <v>10161</v>
      </c>
      <c r="I16" s="198">
        <v>99</v>
      </c>
      <c r="J16" s="198">
        <v>641</v>
      </c>
      <c r="K16" s="198">
        <v>740</v>
      </c>
      <c r="L16" s="198">
        <v>360</v>
      </c>
      <c r="M16" s="198">
        <v>10811</v>
      </c>
      <c r="N16" s="200">
        <v>52757</v>
      </c>
      <c r="O16" s="57"/>
      <c r="P16" s="15"/>
      <c r="Q16" s="54"/>
    </row>
    <row r="17" spans="1:17" ht="15.75">
      <c r="A17" s="118">
        <v>4</v>
      </c>
      <c r="B17" s="115" t="s">
        <v>74</v>
      </c>
      <c r="C17" s="198" t="s">
        <v>169</v>
      </c>
      <c r="D17" s="198">
        <v>22571</v>
      </c>
      <c r="E17" s="198">
        <v>743</v>
      </c>
      <c r="F17" s="199">
        <v>8320</v>
      </c>
      <c r="G17" s="198">
        <v>18</v>
      </c>
      <c r="H17" s="198">
        <v>8788</v>
      </c>
      <c r="I17" s="198">
        <v>-449</v>
      </c>
      <c r="J17" s="198">
        <v>-671</v>
      </c>
      <c r="K17" s="198">
        <v>-1120</v>
      </c>
      <c r="L17" s="198">
        <v>634</v>
      </c>
      <c r="M17" s="198">
        <v>6244</v>
      </c>
      <c r="N17" s="200">
        <v>43239</v>
      </c>
      <c r="O17" s="57"/>
      <c r="P17" s="15"/>
      <c r="Q17" s="54"/>
    </row>
    <row r="18" spans="1:17" ht="15.75">
      <c r="A18" s="134">
        <v>6</v>
      </c>
      <c r="B18" s="124" t="s">
        <v>76</v>
      </c>
      <c r="C18" s="219">
        <v>56600.8</v>
      </c>
      <c r="D18" s="219">
        <v>19333.4</v>
      </c>
      <c r="E18" s="219">
        <v>43.2</v>
      </c>
      <c r="F18" s="219">
        <f>G18+H18+K18+L18</f>
        <v>10363.500000000002</v>
      </c>
      <c r="G18" s="219">
        <v>27.8</v>
      </c>
      <c r="H18" s="219">
        <v>6767.1</v>
      </c>
      <c r="I18" s="219">
        <v>138</v>
      </c>
      <c r="J18" s="219">
        <v>3131.9</v>
      </c>
      <c r="K18" s="219">
        <f>I18+J18</f>
        <v>3269.9</v>
      </c>
      <c r="L18" s="219">
        <v>298.7</v>
      </c>
      <c r="M18" s="219">
        <v>9941</v>
      </c>
      <c r="N18" s="281">
        <v>40843</v>
      </c>
      <c r="O18" s="57"/>
      <c r="P18" s="15"/>
      <c r="Q18" s="54"/>
    </row>
    <row r="19" spans="1:17" s="177" customFormat="1" ht="15.75">
      <c r="A19" s="118">
        <v>7</v>
      </c>
      <c r="B19" s="115" t="s">
        <v>77</v>
      </c>
      <c r="C19" s="335">
        <v>15416.9</v>
      </c>
      <c r="D19" s="335">
        <v>8491.6</v>
      </c>
      <c r="E19" s="335">
        <v>408.2</v>
      </c>
      <c r="F19" s="337">
        <v>6244.4</v>
      </c>
      <c r="G19" s="335">
        <v>0.4</v>
      </c>
      <c r="H19" s="335">
        <v>5919</v>
      </c>
      <c r="I19" s="335">
        <v>-50.2</v>
      </c>
      <c r="J19" s="335">
        <v>3.8</v>
      </c>
      <c r="K19" s="335">
        <v>-46.4</v>
      </c>
      <c r="L19" s="335">
        <v>371.4</v>
      </c>
      <c r="M19" s="335">
        <v>4501</v>
      </c>
      <c r="N19" s="336">
        <v>14100</v>
      </c>
      <c r="O19" s="185"/>
      <c r="P19" s="186"/>
      <c r="Q19" s="187"/>
    </row>
    <row r="20" spans="1:17" s="98" customFormat="1" ht="15.75">
      <c r="A20" s="118">
        <v>8</v>
      </c>
      <c r="B20" s="115" t="s">
        <v>78</v>
      </c>
      <c r="C20" s="198">
        <v>17947.3</v>
      </c>
      <c r="D20" s="198">
        <v>7874.9</v>
      </c>
      <c r="E20" s="198">
        <v>386</v>
      </c>
      <c r="F20" s="199">
        <v>5160.4</v>
      </c>
      <c r="G20" s="198">
        <v>113.4</v>
      </c>
      <c r="H20" s="198">
        <v>5051.8</v>
      </c>
      <c r="I20" s="198">
        <v>-22.4</v>
      </c>
      <c r="J20" s="198">
        <v>17.6</v>
      </c>
      <c r="K20" s="198">
        <v>-4.8</v>
      </c>
      <c r="L20" s="198"/>
      <c r="M20" s="198">
        <v>3246</v>
      </c>
      <c r="N20" s="200">
        <v>14441</v>
      </c>
      <c r="O20" s="191"/>
      <c r="P20" s="135"/>
      <c r="Q20" s="193"/>
    </row>
    <row r="21" spans="1:17" s="98" customFormat="1" ht="15.75">
      <c r="A21" s="118">
        <v>9</v>
      </c>
      <c r="B21" s="115" t="s">
        <v>79</v>
      </c>
      <c r="C21" s="219">
        <v>15942.2</v>
      </c>
      <c r="D21" s="219">
        <v>4127.5</v>
      </c>
      <c r="E21" s="219">
        <v>37.2</v>
      </c>
      <c r="F21" s="219">
        <v>1600.3</v>
      </c>
      <c r="G21" s="219"/>
      <c r="H21" s="219">
        <v>1462.4</v>
      </c>
      <c r="I21" s="219">
        <v>51.5</v>
      </c>
      <c r="J21" s="219">
        <v>59.9</v>
      </c>
      <c r="K21" s="219">
        <v>111.4</v>
      </c>
      <c r="L21" s="219">
        <v>26</v>
      </c>
      <c r="M21" s="219">
        <v>1593</v>
      </c>
      <c r="N21" s="281">
        <v>8081</v>
      </c>
      <c r="O21" s="191"/>
      <c r="P21" s="135"/>
      <c r="Q21" s="193"/>
    </row>
    <row r="22" spans="1:17" s="98" customFormat="1" ht="15.75">
      <c r="A22" s="118">
        <v>10</v>
      </c>
      <c r="B22" s="115" t="s">
        <v>80</v>
      </c>
      <c r="C22" s="219">
        <v>9417</v>
      </c>
      <c r="D22" s="219">
        <v>3122</v>
      </c>
      <c r="E22" s="219">
        <v>269</v>
      </c>
      <c r="F22" s="219">
        <v>1678</v>
      </c>
      <c r="G22" s="219">
        <v>47</v>
      </c>
      <c r="H22" s="219">
        <v>1211</v>
      </c>
      <c r="I22" s="219"/>
      <c r="J22" s="219">
        <v>284</v>
      </c>
      <c r="K22" s="219">
        <v>284</v>
      </c>
      <c r="L22" s="219">
        <v>136</v>
      </c>
      <c r="M22" s="219">
        <v>1063</v>
      </c>
      <c r="N22" s="281">
        <v>4688</v>
      </c>
      <c r="O22" s="191"/>
      <c r="P22" s="135"/>
      <c r="Q22" s="193"/>
    </row>
    <row r="23" spans="1:17" s="98" customFormat="1" ht="15.75">
      <c r="A23" s="118">
        <v>11</v>
      </c>
      <c r="B23" s="115" t="s">
        <v>147</v>
      </c>
      <c r="C23" s="219">
        <v>9678</v>
      </c>
      <c r="D23" s="219">
        <v>6948</v>
      </c>
      <c r="E23" s="219">
        <v>217</v>
      </c>
      <c r="F23" s="219">
        <v>5440</v>
      </c>
      <c r="G23" s="219"/>
      <c r="H23" s="219">
        <v>1767</v>
      </c>
      <c r="I23" s="219">
        <v>-42</v>
      </c>
      <c r="J23" s="219">
        <v>3680</v>
      </c>
      <c r="K23" s="219">
        <v>3638</v>
      </c>
      <c r="L23" s="219">
        <v>35</v>
      </c>
      <c r="M23" s="219">
        <v>1179</v>
      </c>
      <c r="N23" s="281">
        <v>4607</v>
      </c>
      <c r="O23" s="191"/>
      <c r="P23" s="135"/>
      <c r="Q23" s="193"/>
    </row>
    <row r="24" spans="1:17" s="98" customFormat="1" ht="15.75">
      <c r="A24" s="118">
        <v>12</v>
      </c>
      <c r="B24" s="115" t="s">
        <v>144</v>
      </c>
      <c r="C24" s="198">
        <v>10478</v>
      </c>
      <c r="D24" s="198">
        <v>2942</v>
      </c>
      <c r="E24" s="198">
        <v>74</v>
      </c>
      <c r="F24" s="198">
        <v>1622</v>
      </c>
      <c r="G24" s="198">
        <v>10</v>
      </c>
      <c r="H24" s="198">
        <v>1369</v>
      </c>
      <c r="I24" s="198"/>
      <c r="J24" s="198">
        <v>243</v>
      </c>
      <c r="K24" s="198">
        <v>243</v>
      </c>
      <c r="L24" s="198">
        <v>0</v>
      </c>
      <c r="M24" s="198">
        <v>1469</v>
      </c>
      <c r="N24" s="200">
        <v>6060</v>
      </c>
      <c r="O24" s="191"/>
      <c r="P24" s="135"/>
      <c r="Q24" s="193"/>
    </row>
    <row r="25" spans="1:17" s="98" customFormat="1" ht="15.75">
      <c r="A25" s="118">
        <v>13</v>
      </c>
      <c r="B25" s="115" t="s">
        <v>145</v>
      </c>
      <c r="C25" s="198">
        <v>7863</v>
      </c>
      <c r="D25" s="198">
        <v>3630.2</v>
      </c>
      <c r="E25" s="198">
        <v>156.7</v>
      </c>
      <c r="F25" s="199">
        <f>+G25+H25+K25+L25</f>
        <v>2405.6</v>
      </c>
      <c r="G25" s="198"/>
      <c r="H25" s="198">
        <v>2220.6</v>
      </c>
      <c r="I25" s="198">
        <v>56.3</v>
      </c>
      <c r="J25" s="198">
        <v>120.3</v>
      </c>
      <c r="K25" s="198">
        <f>+I25+J25</f>
        <v>176.6</v>
      </c>
      <c r="L25" s="198">
        <v>8.4</v>
      </c>
      <c r="M25" s="198">
        <v>2401</v>
      </c>
      <c r="N25" s="200">
        <v>5949</v>
      </c>
      <c r="O25" s="191"/>
      <c r="P25" s="135"/>
      <c r="Q25" s="193"/>
    </row>
    <row r="26" spans="1:17" s="12" customFormat="1" ht="15.75">
      <c r="A26" s="118">
        <v>14</v>
      </c>
      <c r="B26" s="115" t="s">
        <v>81</v>
      </c>
      <c r="C26" s="198">
        <v>8002.051</v>
      </c>
      <c r="D26" s="198">
        <v>3557</v>
      </c>
      <c r="E26" s="198">
        <v>138</v>
      </c>
      <c r="F26" s="199">
        <f>G26+H26+K26+L26</f>
        <v>2470</v>
      </c>
      <c r="G26" s="198"/>
      <c r="H26" s="198">
        <v>2111</v>
      </c>
      <c r="I26" s="198">
        <v>-3</v>
      </c>
      <c r="J26" s="198">
        <v>115</v>
      </c>
      <c r="K26" s="198">
        <f>SUM(I26:J26)</f>
        <v>112</v>
      </c>
      <c r="L26" s="198">
        <v>247</v>
      </c>
      <c r="M26" s="198">
        <v>1199</v>
      </c>
      <c r="N26" s="200">
        <v>4431</v>
      </c>
      <c r="O26" s="87"/>
      <c r="P26" s="13"/>
      <c r="Q26" s="88"/>
    </row>
    <row r="27" spans="1:17" s="98" customFormat="1" ht="15.75">
      <c r="A27" s="118">
        <v>15</v>
      </c>
      <c r="B27" s="124" t="s">
        <v>82</v>
      </c>
      <c r="C27" s="198">
        <v>6082.845</v>
      </c>
      <c r="D27" s="198">
        <v>2955.7</v>
      </c>
      <c r="E27" s="198">
        <v>120</v>
      </c>
      <c r="F27" s="199">
        <f>H27+K27+L27</f>
        <v>2166.27</v>
      </c>
      <c r="G27" s="198"/>
      <c r="H27" s="198">
        <v>1539.4</v>
      </c>
      <c r="I27" s="198"/>
      <c r="J27" s="198">
        <v>461.16</v>
      </c>
      <c r="K27" s="198">
        <f>SUM(I27:J27)</f>
        <v>461.16</v>
      </c>
      <c r="L27" s="198">
        <v>165.71</v>
      </c>
      <c r="M27" s="198">
        <v>933</v>
      </c>
      <c r="N27" s="200">
        <v>2960</v>
      </c>
      <c r="O27" s="191"/>
      <c r="P27" s="135"/>
      <c r="Q27" s="193"/>
    </row>
    <row r="28" spans="1:17" s="98" customFormat="1" ht="15.75">
      <c r="A28" s="118">
        <v>16</v>
      </c>
      <c r="B28" s="124" t="s">
        <v>83</v>
      </c>
      <c r="C28" s="219">
        <v>6130</v>
      </c>
      <c r="D28" s="219">
        <v>2050</v>
      </c>
      <c r="E28" s="219">
        <v>224</v>
      </c>
      <c r="F28" s="219">
        <v>1204</v>
      </c>
      <c r="G28" s="219"/>
      <c r="H28" s="219">
        <v>1188</v>
      </c>
      <c r="I28" s="219">
        <v>1</v>
      </c>
      <c r="J28" s="219">
        <v>4</v>
      </c>
      <c r="K28" s="219">
        <v>3</v>
      </c>
      <c r="L28" s="219">
        <v>13</v>
      </c>
      <c r="M28" s="219">
        <v>386</v>
      </c>
      <c r="N28" s="281">
        <v>3189</v>
      </c>
      <c r="O28" s="191"/>
      <c r="P28" s="135"/>
      <c r="Q28" s="193"/>
    </row>
    <row r="29" spans="1:17" s="98" customFormat="1" ht="15.75">
      <c r="A29" s="118">
        <v>17</v>
      </c>
      <c r="B29" s="124" t="s">
        <v>85</v>
      </c>
      <c r="C29" s="219">
        <v>5315</v>
      </c>
      <c r="D29" s="219">
        <v>2875</v>
      </c>
      <c r="E29" s="219">
        <v>35</v>
      </c>
      <c r="F29" s="219">
        <v>1903</v>
      </c>
      <c r="G29" s="219"/>
      <c r="H29" s="219">
        <v>774</v>
      </c>
      <c r="I29" s="219">
        <v>23</v>
      </c>
      <c r="J29" s="219">
        <v>1083</v>
      </c>
      <c r="K29" s="219">
        <v>1106</v>
      </c>
      <c r="L29" s="219">
        <v>23</v>
      </c>
      <c r="M29" s="219">
        <v>1008</v>
      </c>
      <c r="N29" s="281">
        <v>2799</v>
      </c>
      <c r="O29" s="191"/>
      <c r="P29" s="135"/>
      <c r="Q29" s="193"/>
    </row>
    <row r="30" spans="1:17" s="98" customFormat="1" ht="15.75">
      <c r="A30" s="118">
        <v>18</v>
      </c>
      <c r="B30" s="124" t="s">
        <v>84</v>
      </c>
      <c r="C30" s="219">
        <v>4883</v>
      </c>
      <c r="D30" s="219">
        <v>1421</v>
      </c>
      <c r="E30" s="219"/>
      <c r="F30" s="219">
        <v>580</v>
      </c>
      <c r="G30" s="219"/>
      <c r="H30" s="219">
        <v>418</v>
      </c>
      <c r="I30" s="219">
        <v>133</v>
      </c>
      <c r="J30" s="219"/>
      <c r="K30" s="219">
        <v>133</v>
      </c>
      <c r="L30" s="219">
        <v>29</v>
      </c>
      <c r="M30" s="219">
        <v>585</v>
      </c>
      <c r="N30" s="281">
        <v>2786</v>
      </c>
      <c r="O30" s="191"/>
      <c r="P30" s="135"/>
      <c r="Q30" s="193"/>
    </row>
    <row r="31" spans="1:17" s="98" customFormat="1" ht="15.75">
      <c r="A31" s="118">
        <v>19</v>
      </c>
      <c r="B31" s="115" t="s">
        <v>146</v>
      </c>
      <c r="C31" s="219">
        <v>5073</v>
      </c>
      <c r="D31" s="219">
        <v>1780</v>
      </c>
      <c r="E31" s="219">
        <v>40</v>
      </c>
      <c r="F31" s="219">
        <v>1054</v>
      </c>
      <c r="G31" s="219"/>
      <c r="H31" s="219">
        <v>551</v>
      </c>
      <c r="I31" s="219"/>
      <c r="J31" s="219">
        <v>467</v>
      </c>
      <c r="K31" s="219">
        <v>467</v>
      </c>
      <c r="L31" s="219">
        <v>36</v>
      </c>
      <c r="M31" s="219">
        <v>594</v>
      </c>
      <c r="N31" s="281">
        <v>2587</v>
      </c>
      <c r="O31" s="191"/>
      <c r="P31" s="135"/>
      <c r="Q31" s="193"/>
    </row>
    <row r="32" spans="1:17" s="12" customFormat="1" ht="15.75">
      <c r="A32" s="118">
        <v>20</v>
      </c>
      <c r="B32" s="124" t="s">
        <v>86</v>
      </c>
      <c r="C32" s="198">
        <v>2971</v>
      </c>
      <c r="D32" s="198">
        <v>1326</v>
      </c>
      <c r="E32" s="198">
        <v>172</v>
      </c>
      <c r="F32" s="199">
        <v>846</v>
      </c>
      <c r="G32" s="198"/>
      <c r="H32" s="198">
        <v>904</v>
      </c>
      <c r="I32" s="198">
        <v>10</v>
      </c>
      <c r="J32" s="198">
        <v>-100</v>
      </c>
      <c r="K32" s="198">
        <v>-90</v>
      </c>
      <c r="L32" s="198">
        <v>32</v>
      </c>
      <c r="M32" s="198">
        <v>507</v>
      </c>
      <c r="N32" s="200">
        <v>2230</v>
      </c>
      <c r="O32" s="87"/>
      <c r="P32" s="13"/>
      <c r="Q32" s="88"/>
    </row>
    <row r="33" spans="1:17" s="98" customFormat="1" ht="15.75">
      <c r="A33" s="118">
        <v>21</v>
      </c>
      <c r="B33" s="124" t="s">
        <v>143</v>
      </c>
      <c r="C33" s="219">
        <v>3549</v>
      </c>
      <c r="D33" s="219">
        <v>1352</v>
      </c>
      <c r="E33" s="219"/>
      <c r="F33" s="219">
        <v>1127</v>
      </c>
      <c r="G33" s="219">
        <v>156</v>
      </c>
      <c r="H33" s="219">
        <v>879</v>
      </c>
      <c r="I33" s="219">
        <v>80</v>
      </c>
      <c r="J33" s="219">
        <v>-25</v>
      </c>
      <c r="K33" s="219">
        <v>55</v>
      </c>
      <c r="L33" s="219">
        <v>37</v>
      </c>
      <c r="M33" s="219">
        <v>618</v>
      </c>
      <c r="N33" s="281">
        <v>2122</v>
      </c>
      <c r="O33" s="191"/>
      <c r="P33" s="135"/>
      <c r="Q33" s="193"/>
    </row>
    <row r="34" spans="1:17" s="98" customFormat="1" ht="15.75">
      <c r="A34" s="118">
        <v>22</v>
      </c>
      <c r="B34" s="124" t="s">
        <v>87</v>
      </c>
      <c r="C34" s="219">
        <v>8435</v>
      </c>
      <c r="D34" s="219">
        <v>2157</v>
      </c>
      <c r="E34" s="219">
        <v>55</v>
      </c>
      <c r="F34" s="219">
        <v>1391</v>
      </c>
      <c r="G34" s="219">
        <v>23</v>
      </c>
      <c r="H34" s="219">
        <v>1326</v>
      </c>
      <c r="I34" s="219">
        <v>146</v>
      </c>
      <c r="J34" s="219">
        <v>-104</v>
      </c>
      <c r="K34" s="219">
        <v>42</v>
      </c>
      <c r="L34" s="219"/>
      <c r="M34" s="219" t="s">
        <v>127</v>
      </c>
      <c r="N34" s="281">
        <v>5760</v>
      </c>
      <c r="O34" s="191"/>
      <c r="P34" s="135"/>
      <c r="Q34" s="193"/>
    </row>
    <row r="35" spans="1:17" s="98" customFormat="1" ht="15.75">
      <c r="A35" s="118">
        <v>23</v>
      </c>
      <c r="B35" s="124" t="s">
        <v>141</v>
      </c>
      <c r="C35" s="219">
        <v>3051</v>
      </c>
      <c r="D35" s="219">
        <v>917</v>
      </c>
      <c r="E35" s="219"/>
      <c r="F35" s="219">
        <v>400</v>
      </c>
      <c r="G35" s="219">
        <v>7</v>
      </c>
      <c r="H35" s="219">
        <v>163</v>
      </c>
      <c r="I35" s="219">
        <v>271</v>
      </c>
      <c r="J35" s="219">
        <v>-44</v>
      </c>
      <c r="K35" s="219">
        <v>227</v>
      </c>
      <c r="L35" s="219">
        <v>3</v>
      </c>
      <c r="M35" s="219">
        <v>141</v>
      </c>
      <c r="N35" s="281">
        <v>1800</v>
      </c>
      <c r="O35" s="191"/>
      <c r="P35" s="135"/>
      <c r="Q35" s="193"/>
    </row>
    <row r="36" spans="1:17" s="98" customFormat="1" ht="15.75">
      <c r="A36" s="118">
        <v>24</v>
      </c>
      <c r="B36" s="124" t="s">
        <v>142</v>
      </c>
      <c r="C36" s="219">
        <v>2581</v>
      </c>
      <c r="D36" s="219">
        <v>1156.5</v>
      </c>
      <c r="E36" s="219">
        <v>157</v>
      </c>
      <c r="F36" s="219">
        <v>780.7</v>
      </c>
      <c r="G36" s="219"/>
      <c r="H36" s="219">
        <v>705</v>
      </c>
      <c r="I36" s="219"/>
      <c r="J36" s="219">
        <v>39.8</v>
      </c>
      <c r="K36" s="219">
        <v>39.8</v>
      </c>
      <c r="L36" s="219">
        <v>35.8</v>
      </c>
      <c r="M36" s="219">
        <v>83</v>
      </c>
      <c r="N36" s="281">
        <v>1502</v>
      </c>
      <c r="O36" s="191"/>
      <c r="P36" s="135"/>
      <c r="Q36" s="193"/>
    </row>
    <row r="37" spans="1:17" s="98" customFormat="1" ht="15.75">
      <c r="A37" s="118">
        <v>25</v>
      </c>
      <c r="B37" s="124" t="s">
        <v>88</v>
      </c>
      <c r="C37" s="198">
        <v>3393.7</v>
      </c>
      <c r="D37" s="198">
        <v>1377.5</v>
      </c>
      <c r="E37" s="198">
        <f>23.9+1.8</f>
        <v>25.7</v>
      </c>
      <c r="F37" s="234">
        <f>SUM(G37:L37)-K37</f>
        <v>932.2</v>
      </c>
      <c r="G37" s="219"/>
      <c r="H37" s="219">
        <v>552.1</v>
      </c>
      <c r="I37" s="219"/>
      <c r="J37" s="219">
        <v>124.8</v>
      </c>
      <c r="K37" s="219">
        <f>SUM(I37:J37)</f>
        <v>124.8</v>
      </c>
      <c r="L37" s="219">
        <v>255.3</v>
      </c>
      <c r="M37" s="198">
        <v>374</v>
      </c>
      <c r="N37" s="200">
        <v>1713</v>
      </c>
      <c r="O37" s="191"/>
      <c r="P37" s="135"/>
      <c r="Q37" s="193"/>
    </row>
    <row r="38" spans="1:17" s="98" customFormat="1" ht="15.75">
      <c r="A38" s="118">
        <v>26</v>
      </c>
      <c r="B38" s="124" t="s">
        <v>89</v>
      </c>
      <c r="C38" s="219">
        <v>3257</v>
      </c>
      <c r="D38" s="219">
        <v>1060</v>
      </c>
      <c r="E38" s="219"/>
      <c r="F38" s="219">
        <v>516</v>
      </c>
      <c r="G38" s="219"/>
      <c r="H38" s="219">
        <v>493</v>
      </c>
      <c r="I38" s="219">
        <v>-8</v>
      </c>
      <c r="J38" s="219">
        <v>-35</v>
      </c>
      <c r="K38" s="219">
        <v>-43</v>
      </c>
      <c r="L38" s="219">
        <v>66</v>
      </c>
      <c r="M38" s="219">
        <v>694</v>
      </c>
      <c r="N38" s="281">
        <v>1970</v>
      </c>
      <c r="O38" s="191"/>
      <c r="P38" s="135"/>
      <c r="Q38" s="193"/>
    </row>
    <row r="39" spans="1:17" s="98" customFormat="1" ht="15.75">
      <c r="A39" s="118">
        <v>27</v>
      </c>
      <c r="B39" s="124" t="s">
        <v>90</v>
      </c>
      <c r="C39" s="198">
        <v>2710.3</v>
      </c>
      <c r="D39" s="198">
        <v>1076.4</v>
      </c>
      <c r="E39" s="198">
        <v>22.6</v>
      </c>
      <c r="F39" s="198">
        <v>544.7</v>
      </c>
      <c r="G39" s="198"/>
      <c r="H39" s="198">
        <v>538</v>
      </c>
      <c r="I39" s="198"/>
      <c r="J39" s="198"/>
      <c r="K39" s="198"/>
      <c r="L39" s="198">
        <v>6.7</v>
      </c>
      <c r="M39" s="198">
        <v>732</v>
      </c>
      <c r="N39" s="200">
        <v>1149</v>
      </c>
      <c r="O39" s="191"/>
      <c r="P39" s="135"/>
      <c r="Q39" s="193"/>
    </row>
    <row r="40" spans="1:17" s="98" customFormat="1" ht="15.75">
      <c r="A40" s="118">
        <v>28</v>
      </c>
      <c r="B40" s="124" t="s">
        <v>101</v>
      </c>
      <c r="C40" s="219">
        <v>2589</v>
      </c>
      <c r="D40" s="219">
        <v>403</v>
      </c>
      <c r="E40" s="219"/>
      <c r="F40" s="219">
        <v>292</v>
      </c>
      <c r="G40" s="219"/>
      <c r="H40" s="219">
        <v>206</v>
      </c>
      <c r="I40" s="219"/>
      <c r="J40" s="219">
        <v>39</v>
      </c>
      <c r="K40" s="219">
        <v>39</v>
      </c>
      <c r="L40" s="219">
        <v>47</v>
      </c>
      <c r="M40" s="219">
        <v>307</v>
      </c>
      <c r="N40" s="281">
        <v>1818</v>
      </c>
      <c r="O40" s="191"/>
      <c r="P40" s="135"/>
      <c r="Q40" s="193"/>
    </row>
    <row r="41" spans="1:17" s="98" customFormat="1" ht="16.5" thickBot="1">
      <c r="A41" s="258">
        <v>29</v>
      </c>
      <c r="B41" s="223" t="s">
        <v>91</v>
      </c>
      <c r="C41" s="132">
        <v>1515</v>
      </c>
      <c r="D41" s="132">
        <v>354</v>
      </c>
      <c r="E41" s="132"/>
      <c r="F41" s="132">
        <v>144.664</v>
      </c>
      <c r="G41" s="132"/>
      <c r="H41" s="132">
        <v>139.67</v>
      </c>
      <c r="I41" s="132">
        <v>0.714</v>
      </c>
      <c r="J41" s="132">
        <v>4.28</v>
      </c>
      <c r="K41" s="132">
        <v>4.994</v>
      </c>
      <c r="L41" s="132"/>
      <c r="M41" s="132">
        <v>355</v>
      </c>
      <c r="N41" s="280">
        <v>1190</v>
      </c>
      <c r="O41" s="191"/>
      <c r="P41" s="135"/>
      <c r="Q41" s="193"/>
    </row>
    <row r="42" spans="1:14" ht="16.5" thickBot="1">
      <c r="A42" s="517" t="s">
        <v>11</v>
      </c>
      <c r="B42" s="518"/>
      <c r="C42" s="381">
        <v>941674</v>
      </c>
      <c r="D42" s="382">
        <v>297354</v>
      </c>
      <c r="E42" s="383">
        <v>7945</v>
      </c>
      <c r="F42" s="382">
        <v>162282</v>
      </c>
      <c r="G42" s="383">
        <v>4401</v>
      </c>
      <c r="H42" s="382">
        <v>126372</v>
      </c>
      <c r="I42" s="383">
        <v>1335</v>
      </c>
      <c r="J42" s="382">
        <v>16012</v>
      </c>
      <c r="K42" s="383">
        <v>17345</v>
      </c>
      <c r="L42" s="382">
        <v>14164</v>
      </c>
      <c r="M42" s="383">
        <v>123628</v>
      </c>
      <c r="N42" s="382">
        <v>544629</v>
      </c>
    </row>
    <row r="43" s="15" customFormat="1" ht="15.75" customHeight="1">
      <c r="A43" s="15" t="s">
        <v>60</v>
      </c>
    </row>
    <row r="44" ht="15.75">
      <c r="A44" s="11" t="s">
        <v>167</v>
      </c>
    </row>
    <row r="45" ht="15.75">
      <c r="A45" s="11" t="s">
        <v>168</v>
      </c>
    </row>
    <row r="46" spans="1:14" ht="15.75">
      <c r="A46" s="515" t="s">
        <v>171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</row>
    <row r="47" spans="1:14" ht="15.75">
      <c r="A47" s="516"/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</row>
    <row r="50" spans="15:17" ht="15.75">
      <c r="O50" s="58"/>
      <c r="P50" s="58"/>
      <c r="Q50" s="58"/>
    </row>
    <row r="51" spans="15:17" ht="15.75">
      <c r="O51" s="58"/>
      <c r="P51" s="58"/>
      <c r="Q51" s="58"/>
    </row>
    <row r="52" spans="15:17" ht="15.75">
      <c r="O52" s="58"/>
      <c r="P52" s="58"/>
      <c r="Q52" s="58"/>
    </row>
    <row r="53" spans="15:17" ht="15.75">
      <c r="O53" s="58"/>
      <c r="P53" s="58"/>
      <c r="Q53" s="58"/>
    </row>
    <row r="54" spans="15:17" ht="15.75">
      <c r="O54" s="58"/>
      <c r="P54" s="58"/>
      <c r="Q54" s="58"/>
    </row>
    <row r="82" spans="3:9" ht="15.75">
      <c r="C82" s="59"/>
      <c r="D82" s="59"/>
      <c r="E82" s="59"/>
      <c r="F82" s="59"/>
      <c r="G82" s="59"/>
      <c r="H82" s="59"/>
      <c r="I82" s="59"/>
    </row>
    <row r="83" spans="1:14" ht="15.75">
      <c r="A83" s="15"/>
      <c r="B83" s="15"/>
      <c r="C83" s="57"/>
      <c r="D83" s="57"/>
      <c r="E83" s="57"/>
      <c r="F83" s="57"/>
      <c r="G83" s="57"/>
      <c r="H83" s="57"/>
      <c r="I83" s="57"/>
      <c r="J83" s="15"/>
      <c r="K83" s="15"/>
      <c r="L83" s="15"/>
      <c r="M83" s="15"/>
      <c r="N83" s="15"/>
    </row>
    <row r="84" spans="1:14" ht="15.75">
      <c r="A84" s="15"/>
      <c r="B84" s="4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15"/>
      <c r="N84" s="15"/>
    </row>
    <row r="85" spans="1:14" ht="15.75">
      <c r="A85" s="15"/>
      <c r="B85" s="47"/>
      <c r="C85" s="46"/>
      <c r="D85" s="46"/>
      <c r="E85" s="46"/>
      <c r="F85" s="46"/>
      <c r="G85" s="46"/>
      <c r="H85" s="46"/>
      <c r="I85" s="46"/>
      <c r="J85" s="45"/>
      <c r="K85" s="46"/>
      <c r="L85" s="46"/>
      <c r="M85" s="46"/>
      <c r="N85" s="46"/>
    </row>
    <row r="86" spans="1:14" ht="15.75">
      <c r="A86" s="15"/>
      <c r="B86" s="4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15"/>
      <c r="N86" s="15"/>
    </row>
    <row r="87" spans="1:14" ht="15.75">
      <c r="A87" s="15"/>
      <c r="B87" s="30"/>
      <c r="C87" s="60"/>
      <c r="D87" s="60"/>
      <c r="E87" s="60"/>
      <c r="F87" s="60"/>
      <c r="G87" s="60"/>
      <c r="H87" s="60"/>
      <c r="I87" s="61"/>
      <c r="J87" s="60"/>
      <c r="K87" s="60"/>
      <c r="L87" s="60"/>
      <c r="M87" s="62"/>
      <c r="N87" s="62"/>
    </row>
    <row r="88" spans="1:14" ht="15.75">
      <c r="A88" s="15"/>
      <c r="B88" s="30"/>
      <c r="C88" s="46"/>
      <c r="D88" s="46"/>
      <c r="E88" s="46"/>
      <c r="F88" s="46"/>
      <c r="G88" s="63"/>
      <c r="H88" s="46"/>
      <c r="I88" s="46"/>
      <c r="J88" s="46"/>
      <c r="K88" s="46"/>
      <c r="L88" s="46"/>
      <c r="M88" s="46"/>
      <c r="N88" s="46"/>
    </row>
    <row r="89" spans="1:14" ht="15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</sheetData>
  <mergeCells count="21">
    <mergeCell ref="A46:N47"/>
    <mergeCell ref="A42:B42"/>
    <mergeCell ref="A3:N3"/>
    <mergeCell ref="A4:N4"/>
    <mergeCell ref="L8:L11"/>
    <mergeCell ref="I8:K8"/>
    <mergeCell ref="I9:I11"/>
    <mergeCell ref="H8:H11"/>
    <mergeCell ref="F6:L6"/>
    <mergeCell ref="F7:F11"/>
    <mergeCell ref="G7:L7"/>
    <mergeCell ref="E6:E10"/>
    <mergeCell ref="M6:M10"/>
    <mergeCell ref="N6:N10"/>
    <mergeCell ref="J9:J11"/>
    <mergeCell ref="K9:K11"/>
    <mergeCell ref="G8:G11"/>
    <mergeCell ref="A6:A11"/>
    <mergeCell ref="B6:B11"/>
    <mergeCell ref="C6:C11"/>
    <mergeCell ref="D6:D10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2" r:id="rId1"/>
  <ignoredErrors>
    <ignoredError sqref="K26:K2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workbookViewId="0" topLeftCell="A1">
      <selection activeCell="B32" sqref="B32"/>
    </sheetView>
  </sheetViews>
  <sheetFormatPr defaultColWidth="9.140625" defaultRowHeight="12.75"/>
  <cols>
    <col min="1" max="1" width="4.57421875" style="9" customWidth="1"/>
    <col min="2" max="2" width="37.00390625" style="9" customWidth="1"/>
    <col min="3" max="3" width="11.8515625" style="9" customWidth="1"/>
    <col min="4" max="4" width="14.28125" style="9" customWidth="1"/>
    <col min="5" max="6" width="14.140625" style="9" customWidth="1"/>
    <col min="7" max="7" width="14.28125" style="9" customWidth="1"/>
    <col min="8" max="8" width="12.00390625" style="9" customWidth="1"/>
    <col min="9" max="9" width="10.7109375" style="9" customWidth="1"/>
    <col min="10" max="10" width="10.28125" style="9" customWidth="1"/>
    <col min="11" max="12" width="11.421875" style="9" customWidth="1"/>
    <col min="13" max="16384" width="9.140625" style="9" customWidth="1"/>
  </cols>
  <sheetData>
    <row r="1" ht="15.75">
      <c r="L1" s="18" t="s">
        <v>128</v>
      </c>
    </row>
    <row r="3" spans="1:12" ht="15" customHeight="1">
      <c r="A3" s="528" t="s">
        <v>41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12" ht="15.75">
      <c r="A4" s="528" t="s">
        <v>131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ht="16.5" thickBot="1"/>
    <row r="6" spans="1:12" ht="16.5" customHeight="1" thickBot="1">
      <c r="A6" s="485" t="s">
        <v>15</v>
      </c>
      <c r="B6" s="485" t="s">
        <v>7</v>
      </c>
      <c r="C6" s="476" t="s">
        <v>42</v>
      </c>
      <c r="D6" s="476" t="s">
        <v>189</v>
      </c>
      <c r="E6" s="476" t="s">
        <v>190</v>
      </c>
      <c r="F6" s="476" t="s">
        <v>191</v>
      </c>
      <c r="G6" s="476" t="s">
        <v>192</v>
      </c>
      <c r="H6" s="529" t="s">
        <v>43</v>
      </c>
      <c r="I6" s="530"/>
      <c r="J6" s="531"/>
      <c r="K6" s="476" t="s">
        <v>44</v>
      </c>
      <c r="L6" s="476" t="s">
        <v>45</v>
      </c>
    </row>
    <row r="7" spans="1:12" ht="15.75">
      <c r="A7" s="486"/>
      <c r="B7" s="486"/>
      <c r="C7" s="477"/>
      <c r="D7" s="477"/>
      <c r="E7" s="477"/>
      <c r="F7" s="477"/>
      <c r="G7" s="477"/>
      <c r="H7" s="476" t="s">
        <v>46</v>
      </c>
      <c r="I7" s="476" t="s">
        <v>47</v>
      </c>
      <c r="J7" s="476" t="s">
        <v>4</v>
      </c>
      <c r="K7" s="477"/>
      <c r="L7" s="477"/>
    </row>
    <row r="8" spans="1:12" ht="66.75" customHeight="1">
      <c r="A8" s="486"/>
      <c r="B8" s="486"/>
      <c r="C8" s="477"/>
      <c r="D8" s="477"/>
      <c r="E8" s="477"/>
      <c r="F8" s="477"/>
      <c r="G8" s="477"/>
      <c r="H8" s="477"/>
      <c r="I8" s="477"/>
      <c r="J8" s="477"/>
      <c r="K8" s="477"/>
      <c r="L8" s="477"/>
    </row>
    <row r="9" spans="1:12" ht="16.5" thickBot="1">
      <c r="A9" s="487"/>
      <c r="B9" s="487"/>
      <c r="C9" s="401" t="s">
        <v>48</v>
      </c>
      <c r="D9" s="401" t="s">
        <v>49</v>
      </c>
      <c r="E9" s="401" t="s">
        <v>49</v>
      </c>
      <c r="F9" s="401" t="s">
        <v>110</v>
      </c>
      <c r="G9" s="401" t="s">
        <v>193</v>
      </c>
      <c r="H9" s="401" t="s">
        <v>14</v>
      </c>
      <c r="I9" s="401" t="s">
        <v>14</v>
      </c>
      <c r="J9" s="402" t="s">
        <v>14</v>
      </c>
      <c r="K9" s="401" t="s">
        <v>50</v>
      </c>
      <c r="L9" s="403" t="s">
        <v>50</v>
      </c>
    </row>
    <row r="10" spans="1:12" ht="16.5" thickBot="1">
      <c r="A10" s="43">
        <v>1</v>
      </c>
      <c r="B10" s="41">
        <v>2</v>
      </c>
      <c r="C10" s="42">
        <v>3</v>
      </c>
      <c r="D10" s="41">
        <v>4</v>
      </c>
      <c r="E10" s="41"/>
      <c r="F10" s="41">
        <v>5</v>
      </c>
      <c r="G10" s="42"/>
      <c r="H10" s="42">
        <v>7</v>
      </c>
      <c r="I10" s="41">
        <v>8</v>
      </c>
      <c r="J10" s="41">
        <v>9</v>
      </c>
      <c r="K10" s="42">
        <v>11</v>
      </c>
      <c r="L10" s="41">
        <v>12</v>
      </c>
    </row>
    <row r="11" spans="1:12" ht="15.7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15.75">
      <c r="A12" s="108">
        <v>1</v>
      </c>
      <c r="B12" s="109" t="s">
        <v>72</v>
      </c>
      <c r="C12" s="110">
        <v>1057332</v>
      </c>
      <c r="D12" s="400">
        <v>119.61</v>
      </c>
      <c r="E12" s="400">
        <v>170.87</v>
      </c>
      <c r="F12" s="110">
        <v>126463</v>
      </c>
      <c r="G12" s="110">
        <v>180662</v>
      </c>
      <c r="H12" s="110">
        <v>48807</v>
      </c>
      <c r="I12" s="110">
        <v>29647</v>
      </c>
      <c r="J12" s="110">
        <f>SUM(H12:I12)</f>
        <v>78454</v>
      </c>
      <c r="K12" s="111">
        <v>4.62</v>
      </c>
      <c r="L12" s="112">
        <v>8.1</v>
      </c>
    </row>
    <row r="13" spans="1:12" s="10" customFormat="1" ht="15.75">
      <c r="A13" s="72"/>
      <c r="B13" s="44"/>
      <c r="C13" s="74"/>
      <c r="D13" s="74"/>
      <c r="E13" s="74"/>
      <c r="F13" s="74"/>
      <c r="G13" s="74"/>
      <c r="H13" s="74"/>
      <c r="I13" s="74"/>
      <c r="J13" s="74"/>
      <c r="K13" s="75"/>
      <c r="L13" s="76"/>
    </row>
    <row r="14" spans="1:12" s="10" customFormat="1" ht="15.75">
      <c r="A14" s="108">
        <v>2</v>
      </c>
      <c r="B14" s="109" t="s">
        <v>73</v>
      </c>
      <c r="C14" s="127">
        <v>315208</v>
      </c>
      <c r="D14" s="127">
        <v>131.9</v>
      </c>
      <c r="E14" s="127">
        <v>188.4</v>
      </c>
      <c r="F14" s="127">
        <v>41586</v>
      </c>
      <c r="G14" s="110">
        <v>59408.57</v>
      </c>
      <c r="H14" s="127">
        <v>17824</v>
      </c>
      <c r="I14" s="127">
        <v>3997</v>
      </c>
      <c r="J14" s="127">
        <f>H14+I14</f>
        <v>21821</v>
      </c>
      <c r="K14" s="111">
        <v>5.59</v>
      </c>
      <c r="L14" s="128">
        <v>10.17</v>
      </c>
    </row>
    <row r="15" spans="1:12" s="10" customFormat="1" ht="15.75">
      <c r="A15" s="72"/>
      <c r="B15" s="44"/>
      <c r="C15" s="74"/>
      <c r="D15" s="74"/>
      <c r="E15" s="74"/>
      <c r="F15" s="74"/>
      <c r="G15" s="74"/>
      <c r="H15" s="74"/>
      <c r="I15" s="74"/>
      <c r="J15" s="74"/>
      <c r="K15" s="75"/>
      <c r="L15" s="76"/>
    </row>
    <row r="16" spans="1:12" ht="15.75">
      <c r="A16" s="108">
        <v>3</v>
      </c>
      <c r="B16" s="109" t="s">
        <v>74</v>
      </c>
      <c r="C16" s="127">
        <v>20482</v>
      </c>
      <c r="D16" s="127">
        <v>117.8</v>
      </c>
      <c r="E16" s="127">
        <v>168.3</v>
      </c>
      <c r="F16" s="127">
        <v>2409</v>
      </c>
      <c r="G16" s="127">
        <v>3442</v>
      </c>
      <c r="H16" s="127">
        <v>1136</v>
      </c>
      <c r="I16" s="127">
        <v>740</v>
      </c>
      <c r="J16" s="127">
        <f>SUM(H16:I16)</f>
        <v>1876</v>
      </c>
      <c r="K16" s="127">
        <v>4.69</v>
      </c>
      <c r="L16" s="128">
        <v>9.6</v>
      </c>
    </row>
    <row r="17" spans="1:12" s="10" customFormat="1" ht="15.75">
      <c r="A17" s="72"/>
      <c r="B17" s="44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ht="15.75">
      <c r="A18" s="108">
        <v>4</v>
      </c>
      <c r="B18" s="109" t="s">
        <v>75</v>
      </c>
      <c r="C18" s="110">
        <v>7008.594</v>
      </c>
      <c r="D18" s="400">
        <v>137.96</v>
      </c>
      <c r="E18" s="400">
        <v>197.09</v>
      </c>
      <c r="F18" s="110">
        <v>1829.8</v>
      </c>
      <c r="G18" s="127">
        <v>2614</v>
      </c>
      <c r="H18" s="127">
        <v>867</v>
      </c>
      <c r="I18" s="127">
        <v>643</v>
      </c>
      <c r="J18" s="127">
        <f>SUM(H18:I18)</f>
        <v>1510</v>
      </c>
      <c r="K18" s="127">
        <v>6.54</v>
      </c>
      <c r="L18" s="128">
        <v>12.31</v>
      </c>
    </row>
    <row r="19" spans="1:12" ht="15.75">
      <c r="A19" s="247"/>
      <c r="B19" s="410"/>
      <c r="C19" s="356"/>
      <c r="D19" s="411"/>
      <c r="E19" s="411"/>
      <c r="F19" s="412"/>
      <c r="G19" s="412"/>
      <c r="H19" s="412"/>
      <c r="I19" s="412"/>
      <c r="J19" s="412"/>
      <c r="K19" s="412"/>
      <c r="L19" s="413"/>
    </row>
    <row r="20" spans="1:12" ht="15.75">
      <c r="A20" s="404">
        <v>5</v>
      </c>
      <c r="B20" s="405" t="s">
        <v>195</v>
      </c>
      <c r="C20" s="406">
        <v>270797</v>
      </c>
      <c r="D20" s="407">
        <v>136.46</v>
      </c>
      <c r="E20" s="407">
        <v>195.06</v>
      </c>
      <c r="F20" s="408">
        <v>36954</v>
      </c>
      <c r="G20" s="406">
        <v>52807.266</v>
      </c>
      <c r="H20" s="408"/>
      <c r="I20" s="408"/>
      <c r="J20" s="408">
        <v>20332</v>
      </c>
      <c r="K20" s="408">
        <v>4.63</v>
      </c>
      <c r="L20" s="409">
        <v>6.87</v>
      </c>
    </row>
    <row r="21" spans="1:12" s="10" customFormat="1" ht="16.5" thickBot="1">
      <c r="A21" s="89"/>
      <c r="B21" s="84"/>
      <c r="C21" s="90"/>
      <c r="D21" s="90"/>
      <c r="E21" s="90"/>
      <c r="F21" s="90"/>
      <c r="G21" s="90"/>
      <c r="H21" s="90"/>
      <c r="I21" s="90"/>
      <c r="J21" s="90"/>
      <c r="K21" s="91"/>
      <c r="L21" s="92"/>
    </row>
    <row r="22" spans="1:12" ht="16.5" thickBot="1">
      <c r="A22" s="517" t="s">
        <v>11</v>
      </c>
      <c r="B22" s="518"/>
      <c r="C22" s="357">
        <v>1670828</v>
      </c>
      <c r="D22" s="358">
        <v>124.7</v>
      </c>
      <c r="E22" s="414">
        <v>178.2</v>
      </c>
      <c r="F22" s="357">
        <v>209242</v>
      </c>
      <c r="G22" s="357">
        <v>299006.8</v>
      </c>
      <c r="H22" s="357">
        <v>68634</v>
      </c>
      <c r="I22" s="357">
        <v>35027</v>
      </c>
      <c r="J22" s="357">
        <v>123993</v>
      </c>
      <c r="K22" s="359">
        <v>4.81</v>
      </c>
      <c r="L22" s="360">
        <v>8.33</v>
      </c>
    </row>
    <row r="23" s="10" customFormat="1" ht="15.75"/>
    <row r="24" spans="1:10" s="10" customFormat="1" ht="15.75">
      <c r="A24" s="532" t="s">
        <v>196</v>
      </c>
      <c r="B24" s="509"/>
      <c r="C24" s="509"/>
      <c r="D24" s="509"/>
      <c r="E24" s="509"/>
      <c r="F24" s="509"/>
      <c r="G24" s="509"/>
      <c r="H24" s="509"/>
      <c r="I24" s="509"/>
      <c r="J24" s="509"/>
    </row>
    <row r="25" spans="1:10" ht="0.75" customHeight="1">
      <c r="A25" s="509"/>
      <c r="B25" s="509"/>
      <c r="C25" s="509"/>
      <c r="D25" s="509"/>
      <c r="E25" s="509"/>
      <c r="F25" s="509"/>
      <c r="G25" s="509"/>
      <c r="H25" s="509"/>
      <c r="I25" s="509"/>
      <c r="J25" s="509"/>
    </row>
    <row r="26" spans="1:12" ht="15.75" customHeight="1">
      <c r="A26" s="509" t="s">
        <v>197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</row>
    <row r="27" spans="1:12" ht="15.75">
      <c r="A27" s="509"/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</row>
    <row r="28" spans="1:10" ht="15.75">
      <c r="A28" s="509" t="s">
        <v>198</v>
      </c>
      <c r="B28" s="509"/>
      <c r="C28" s="509"/>
      <c r="D28" s="509"/>
      <c r="E28" s="509"/>
      <c r="F28" s="509"/>
      <c r="G28" s="509"/>
      <c r="H28" s="509"/>
      <c r="I28" s="509"/>
      <c r="J28" s="509"/>
    </row>
    <row r="29" spans="1:10" ht="15.75">
      <c r="A29" s="509"/>
      <c r="B29" s="509"/>
      <c r="C29" s="509"/>
      <c r="D29" s="509"/>
      <c r="E29" s="509"/>
      <c r="F29" s="509"/>
      <c r="G29" s="509"/>
      <c r="H29" s="509"/>
      <c r="I29" s="509"/>
      <c r="J29" s="509"/>
    </row>
  </sheetData>
  <mergeCells count="19">
    <mergeCell ref="A28:J29"/>
    <mergeCell ref="A26:L27"/>
    <mergeCell ref="L6:L8"/>
    <mergeCell ref="K6:K8"/>
    <mergeCell ref="A24:J25"/>
    <mergeCell ref="G6:G8"/>
    <mergeCell ref="A22:B22"/>
    <mergeCell ref="I7:I8"/>
    <mergeCell ref="J7:J8"/>
    <mergeCell ref="H7:H8"/>
    <mergeCell ref="A3:L3"/>
    <mergeCell ref="A4:L4"/>
    <mergeCell ref="A6:A9"/>
    <mergeCell ref="B6:B9"/>
    <mergeCell ref="C6:C8"/>
    <mergeCell ref="D6:D8"/>
    <mergeCell ref="F6:F8"/>
    <mergeCell ref="H6:J6"/>
    <mergeCell ref="E6:E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ignoredErrors>
    <ignoredError sqref="J12 J16 J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="75" zoomScaleNormal="75" workbookViewId="0" topLeftCell="A22">
      <pane ySplit="8145" topLeftCell="BM1" activePane="topLeft" state="split"/>
      <selection pane="topLeft" activeCell="K48" sqref="K48"/>
      <selection pane="bottomLeft" activeCell="M1" sqref="M1"/>
    </sheetView>
  </sheetViews>
  <sheetFormatPr defaultColWidth="9.140625" defaultRowHeight="12.75"/>
  <cols>
    <col min="1" max="1" width="5.140625" style="11" customWidth="1"/>
    <col min="2" max="2" width="37.28125" style="11" bestFit="1" customWidth="1"/>
    <col min="3" max="3" width="13.7109375" style="11" customWidth="1"/>
    <col min="4" max="4" width="12.140625" style="11" customWidth="1"/>
    <col min="5" max="5" width="12.00390625" style="11" customWidth="1"/>
    <col min="6" max="6" width="12.7109375" style="11" customWidth="1"/>
    <col min="7" max="7" width="12.00390625" style="11" customWidth="1"/>
    <col min="8" max="9" width="13.00390625" style="11" customWidth="1"/>
    <col min="10" max="10" width="14.00390625" style="11" customWidth="1"/>
    <col min="11" max="11" width="14.8515625" style="11" customWidth="1"/>
    <col min="12" max="12" width="14.140625" style="11" customWidth="1"/>
    <col min="13" max="16384" width="7.8515625" style="11" customWidth="1"/>
  </cols>
  <sheetData>
    <row r="1" spans="5:12" ht="15.75">
      <c r="E1" s="19"/>
      <c r="L1" s="20" t="s">
        <v>2</v>
      </c>
    </row>
    <row r="2" spans="1:12" ht="15.75">
      <c r="A2" s="439" t="s">
        <v>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15.75">
      <c r="A3" s="439" t="s">
        <v>131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</row>
    <row r="4" spans="8:12" ht="16.5" thickBot="1">
      <c r="H4" s="15"/>
      <c r="I4" s="15"/>
      <c r="L4" s="21" t="s">
        <v>13</v>
      </c>
    </row>
    <row r="5" spans="1:12" ht="15.75" customHeight="1" thickBot="1">
      <c r="A5" s="434" t="s">
        <v>16</v>
      </c>
      <c r="B5" s="434" t="s">
        <v>7</v>
      </c>
      <c r="C5" s="441" t="s">
        <v>19</v>
      </c>
      <c r="D5" s="442"/>
      <c r="E5" s="443"/>
      <c r="F5" s="437" t="s">
        <v>18</v>
      </c>
      <c r="G5" s="437" t="s">
        <v>31</v>
      </c>
      <c r="H5" s="437" t="s">
        <v>67</v>
      </c>
      <c r="I5" s="418" t="s">
        <v>67</v>
      </c>
      <c r="J5" s="416" t="s">
        <v>6</v>
      </c>
      <c r="K5" s="417"/>
      <c r="L5" s="438"/>
    </row>
    <row r="6" spans="1:12" ht="15.75" customHeight="1">
      <c r="A6" s="435"/>
      <c r="B6" s="435"/>
      <c r="C6" s="434" t="s">
        <v>17</v>
      </c>
      <c r="D6" s="434" t="s">
        <v>5</v>
      </c>
      <c r="E6" s="434" t="s">
        <v>4</v>
      </c>
      <c r="F6" s="419"/>
      <c r="G6" s="419"/>
      <c r="H6" s="419"/>
      <c r="I6" s="415"/>
      <c r="J6" s="434" t="s">
        <v>20</v>
      </c>
      <c r="K6" s="434" t="s">
        <v>21</v>
      </c>
      <c r="L6" s="434" t="s">
        <v>10</v>
      </c>
    </row>
    <row r="7" spans="1:12" ht="6" customHeight="1">
      <c r="A7" s="435"/>
      <c r="B7" s="435"/>
      <c r="C7" s="435"/>
      <c r="D7" s="435"/>
      <c r="E7" s="435"/>
      <c r="F7" s="419"/>
      <c r="G7" s="419"/>
      <c r="H7" s="419"/>
      <c r="I7" s="415"/>
      <c r="J7" s="435"/>
      <c r="K7" s="435"/>
      <c r="L7" s="435"/>
    </row>
    <row r="8" spans="1:12" ht="16.5" thickBot="1">
      <c r="A8" s="436"/>
      <c r="B8" s="436"/>
      <c r="C8" s="436"/>
      <c r="D8" s="436"/>
      <c r="E8" s="436"/>
      <c r="F8" s="440"/>
      <c r="G8" s="24" t="s">
        <v>22</v>
      </c>
      <c r="H8" s="440"/>
      <c r="I8" s="25" t="s">
        <v>22</v>
      </c>
      <c r="J8" s="436"/>
      <c r="K8" s="436"/>
      <c r="L8" s="436"/>
    </row>
    <row r="9" spans="1:12" ht="15.75" customHeight="1" thickBot="1">
      <c r="A9" s="28">
        <v>1</v>
      </c>
      <c r="B9" s="29">
        <v>2</v>
      </c>
      <c r="C9" s="28">
        <v>3</v>
      </c>
      <c r="D9" s="29">
        <v>4</v>
      </c>
      <c r="E9" s="28">
        <v>5</v>
      </c>
      <c r="F9" s="29">
        <v>6</v>
      </c>
      <c r="G9" s="28">
        <v>7</v>
      </c>
      <c r="H9" s="29">
        <v>8</v>
      </c>
      <c r="I9" s="28">
        <v>9</v>
      </c>
      <c r="J9" s="29">
        <v>10</v>
      </c>
      <c r="K9" s="28">
        <v>11</v>
      </c>
      <c r="L9" s="28">
        <v>12</v>
      </c>
    </row>
    <row r="10" spans="1:12" s="98" customFormat="1" ht="15.75" customHeight="1">
      <c r="A10" s="94">
        <v>1</v>
      </c>
      <c r="B10" s="95" t="s">
        <v>72</v>
      </c>
      <c r="C10" s="143">
        <v>3173.1</v>
      </c>
      <c r="D10" s="143">
        <v>6.6</v>
      </c>
      <c r="E10" s="143">
        <v>3179.7</v>
      </c>
      <c r="F10" s="143">
        <v>482</v>
      </c>
      <c r="G10" s="143">
        <v>15.16</v>
      </c>
      <c r="H10" s="143">
        <v>165.2</v>
      </c>
      <c r="I10" s="143">
        <v>5.2</v>
      </c>
      <c r="J10" s="143">
        <v>1743.8</v>
      </c>
      <c r="K10" s="143">
        <v>788.7</v>
      </c>
      <c r="L10" s="216">
        <v>2532.5</v>
      </c>
    </row>
    <row r="11" spans="1:12" s="98" customFormat="1" ht="15.75" customHeight="1" thickBot="1">
      <c r="A11" s="153"/>
      <c r="B11" s="154" t="s">
        <v>95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3"/>
    </row>
    <row r="12" spans="1:12" s="98" customFormat="1" ht="15.75" customHeight="1">
      <c r="A12" s="94">
        <v>2</v>
      </c>
      <c r="B12" s="95" t="s">
        <v>73</v>
      </c>
      <c r="C12" s="143">
        <v>1795.8</v>
      </c>
      <c r="D12" s="143">
        <v>129.4</v>
      </c>
      <c r="E12" s="143">
        <f>C12+D12</f>
        <v>1925.2</v>
      </c>
      <c r="F12" s="143">
        <v>400.8</v>
      </c>
      <c r="G12" s="143">
        <v>20.8</v>
      </c>
      <c r="H12" s="143">
        <v>79.3</v>
      </c>
      <c r="I12" s="143">
        <v>4.1</v>
      </c>
      <c r="J12" s="143">
        <v>1062.1</v>
      </c>
      <c r="K12" s="143">
        <v>383</v>
      </c>
      <c r="L12" s="216">
        <f>J12+K12</f>
        <v>1445.1</v>
      </c>
    </row>
    <row r="13" spans="1:12" s="98" customFormat="1" ht="15.75" customHeight="1" thickBot="1">
      <c r="A13" s="136"/>
      <c r="B13" s="155" t="s">
        <v>95</v>
      </c>
      <c r="C13" s="172">
        <v>908.7</v>
      </c>
      <c r="D13" s="172">
        <v>43.9</v>
      </c>
      <c r="E13" s="172">
        <f>C13+D13</f>
        <v>952.6</v>
      </c>
      <c r="F13" s="172"/>
      <c r="G13" s="172"/>
      <c r="H13" s="172"/>
      <c r="I13" s="172"/>
      <c r="J13" s="172"/>
      <c r="K13" s="172"/>
      <c r="L13" s="173"/>
    </row>
    <row r="14" spans="1:12" s="98" customFormat="1" ht="15.75" customHeight="1">
      <c r="A14" s="159">
        <v>3</v>
      </c>
      <c r="B14" s="160" t="s">
        <v>92</v>
      </c>
      <c r="C14" s="166">
        <v>858.76</v>
      </c>
      <c r="D14" s="166">
        <v>86.238</v>
      </c>
      <c r="E14" s="166">
        <v>945</v>
      </c>
      <c r="F14" s="166">
        <v>169</v>
      </c>
      <c r="G14" s="166">
        <v>17.88</v>
      </c>
      <c r="H14" s="166">
        <v>2.382</v>
      </c>
      <c r="I14" s="166">
        <v>0.25</v>
      </c>
      <c r="J14" s="166">
        <v>495</v>
      </c>
      <c r="K14" s="166">
        <v>281</v>
      </c>
      <c r="L14" s="167">
        <v>776</v>
      </c>
    </row>
    <row r="15" spans="1:12" s="82" customFormat="1" ht="15.75" customHeight="1" thickBot="1">
      <c r="A15" s="165">
        <v>4</v>
      </c>
      <c r="B15" s="156" t="s">
        <v>75</v>
      </c>
      <c r="C15" s="157">
        <v>820.423</v>
      </c>
      <c r="D15" s="157">
        <v>144.11</v>
      </c>
      <c r="E15" s="157">
        <f>SUM(C15:D15)</f>
        <v>964.533</v>
      </c>
      <c r="F15" s="157">
        <v>176.401</v>
      </c>
      <c r="G15" s="157">
        <f>F15/E15*100</f>
        <v>18.288746989475737</v>
      </c>
      <c r="H15" s="157">
        <v>2.177</v>
      </c>
      <c r="I15" s="157">
        <f>H15/E15*100</f>
        <v>0.22570508214856308</v>
      </c>
      <c r="J15" s="157">
        <v>518.211</v>
      </c>
      <c r="K15" s="157">
        <v>267.745</v>
      </c>
      <c r="L15" s="168">
        <f>SUM(J15:K15)</f>
        <v>785.956</v>
      </c>
    </row>
    <row r="16" spans="1:12" s="82" customFormat="1" ht="15.75" customHeight="1">
      <c r="A16" s="163">
        <v>5</v>
      </c>
      <c r="B16" s="95" t="s">
        <v>138</v>
      </c>
      <c r="C16" s="143">
        <v>1049.9</v>
      </c>
      <c r="D16" s="143">
        <v>53.6</v>
      </c>
      <c r="E16" s="143">
        <f>SUM(C16:D16)</f>
        <v>1103.5</v>
      </c>
      <c r="F16" s="143">
        <v>168.9</v>
      </c>
      <c r="G16" s="143">
        <v>15.3</v>
      </c>
      <c r="H16" s="143">
        <v>7.7</v>
      </c>
      <c r="I16" s="143">
        <v>0.7</v>
      </c>
      <c r="J16" s="143">
        <v>703.1</v>
      </c>
      <c r="K16" s="143">
        <f>L16-J16</f>
        <v>223.79999999999995</v>
      </c>
      <c r="L16" s="216">
        <f>E16-F16-H16</f>
        <v>926.9</v>
      </c>
    </row>
    <row r="17" spans="1:12" s="82" customFormat="1" ht="15.75" customHeight="1" thickBot="1">
      <c r="A17" s="213"/>
      <c r="B17" s="154" t="s">
        <v>94</v>
      </c>
      <c r="C17" s="172">
        <v>307.3</v>
      </c>
      <c r="D17" s="172">
        <v>31.2</v>
      </c>
      <c r="E17" s="172">
        <v>338.5</v>
      </c>
      <c r="F17" s="172"/>
      <c r="G17" s="172"/>
      <c r="H17" s="172"/>
      <c r="I17" s="172"/>
      <c r="J17" s="172"/>
      <c r="K17" s="172"/>
      <c r="L17" s="173"/>
    </row>
    <row r="18" spans="1:12" s="98" customFormat="1" ht="15.75" customHeight="1">
      <c r="A18" s="159">
        <v>6</v>
      </c>
      <c r="B18" s="160" t="s">
        <v>76</v>
      </c>
      <c r="C18" s="166">
        <v>587.5</v>
      </c>
      <c r="D18" s="166">
        <v>1</v>
      </c>
      <c r="E18" s="166">
        <f>C18+D18</f>
        <v>588.5</v>
      </c>
      <c r="F18" s="166">
        <v>118.905</v>
      </c>
      <c r="G18" s="166">
        <f>F18/E18*100</f>
        <v>20.204757858963468</v>
      </c>
      <c r="H18" s="166">
        <v>9.067</v>
      </c>
      <c r="I18" s="166">
        <f>H18/E18*100</f>
        <v>1.540696686491079</v>
      </c>
      <c r="J18" s="166">
        <v>346.123</v>
      </c>
      <c r="K18" s="166">
        <f>L18-J18</f>
        <v>114.406</v>
      </c>
      <c r="L18" s="167">
        <v>460.529</v>
      </c>
    </row>
    <row r="19" spans="1:12" s="177" customFormat="1" ht="16.5" customHeight="1">
      <c r="A19" s="96">
        <v>7</v>
      </c>
      <c r="B19" s="113" t="s">
        <v>77</v>
      </c>
      <c r="C19" s="183">
        <v>191.564</v>
      </c>
      <c r="D19" s="183">
        <v>0.182</v>
      </c>
      <c r="E19" s="183">
        <v>191.746</v>
      </c>
      <c r="F19" s="183">
        <v>42.535</v>
      </c>
      <c r="G19" s="183">
        <f>F19*100/E19</f>
        <v>22.182992083276833</v>
      </c>
      <c r="H19" s="183">
        <v>10.874</v>
      </c>
      <c r="I19" s="183">
        <f>H19*100/E19</f>
        <v>5.671043985272183</v>
      </c>
      <c r="J19" s="183">
        <v>118.4377</v>
      </c>
      <c r="K19" s="183">
        <v>19.211</v>
      </c>
      <c r="L19" s="184">
        <v>137.648</v>
      </c>
    </row>
    <row r="20" spans="1:12" s="98" customFormat="1" ht="15.75" customHeight="1">
      <c r="A20" s="96">
        <v>8</v>
      </c>
      <c r="B20" s="113" t="s">
        <v>78</v>
      </c>
      <c r="C20" s="125">
        <v>183.8</v>
      </c>
      <c r="D20" s="125"/>
      <c r="E20" s="125">
        <v>183.8</v>
      </c>
      <c r="F20" s="125">
        <v>40.3</v>
      </c>
      <c r="G20" s="125">
        <v>21.9</v>
      </c>
      <c r="H20" s="125">
        <v>11</v>
      </c>
      <c r="I20" s="125">
        <v>6</v>
      </c>
      <c r="J20" s="125">
        <v>107.5</v>
      </c>
      <c r="K20" s="125">
        <v>25</v>
      </c>
      <c r="L20" s="126">
        <v>132.5</v>
      </c>
    </row>
    <row r="21" spans="1:14" s="98" customFormat="1" ht="15.75" customHeight="1">
      <c r="A21" s="96">
        <v>9</v>
      </c>
      <c r="B21" s="113" t="s">
        <v>79</v>
      </c>
      <c r="C21" s="125">
        <v>146.3</v>
      </c>
      <c r="D21" s="125">
        <v>27.5</v>
      </c>
      <c r="E21" s="125">
        <v>173.8</v>
      </c>
      <c r="F21" s="125">
        <v>28.8</v>
      </c>
      <c r="G21" s="125">
        <v>16.6</v>
      </c>
      <c r="H21" s="125">
        <v>3.1</v>
      </c>
      <c r="I21" s="125">
        <v>1.8</v>
      </c>
      <c r="J21" s="125">
        <v>85.7</v>
      </c>
      <c r="K21" s="125">
        <v>56.2</v>
      </c>
      <c r="L21" s="126">
        <f>J21+K21</f>
        <v>141.9</v>
      </c>
      <c r="M21" s="135"/>
      <c r="N21" s="135"/>
    </row>
    <row r="22" spans="1:14" s="98" customFormat="1" ht="15.75" customHeight="1">
      <c r="A22" s="96">
        <v>10</v>
      </c>
      <c r="B22" s="113" t="s">
        <v>80</v>
      </c>
      <c r="C22" s="125">
        <v>90.1</v>
      </c>
      <c r="D22" s="125">
        <v>1</v>
      </c>
      <c r="E22" s="125">
        <v>91.1</v>
      </c>
      <c r="F22" s="125">
        <v>18.7</v>
      </c>
      <c r="G22" s="125">
        <v>20.5</v>
      </c>
      <c r="H22" s="125">
        <v>4.4</v>
      </c>
      <c r="I22" s="125">
        <v>4.8</v>
      </c>
      <c r="J22" s="125">
        <v>51.7</v>
      </c>
      <c r="K22" s="125">
        <v>16.8</v>
      </c>
      <c r="L22" s="126">
        <v>68.5</v>
      </c>
      <c r="M22" s="135"/>
      <c r="N22" s="135"/>
    </row>
    <row r="23" spans="1:14" s="98" customFormat="1" ht="15.75" customHeight="1">
      <c r="A23" s="96">
        <v>11</v>
      </c>
      <c r="B23" s="113" t="s">
        <v>147</v>
      </c>
      <c r="C23" s="125">
        <v>90.989</v>
      </c>
      <c r="D23" s="125"/>
      <c r="E23" s="125">
        <v>90.989</v>
      </c>
      <c r="F23" s="125">
        <v>22.093</v>
      </c>
      <c r="G23" s="125">
        <v>24.28</v>
      </c>
      <c r="H23" s="125">
        <v>1.036</v>
      </c>
      <c r="I23" s="125">
        <v>1.14</v>
      </c>
      <c r="J23" s="125">
        <v>52.92</v>
      </c>
      <c r="K23" s="125">
        <v>14.94</v>
      </c>
      <c r="L23" s="126">
        <v>67.86</v>
      </c>
      <c r="M23" s="135"/>
      <c r="N23" s="135"/>
    </row>
    <row r="24" spans="1:12" s="98" customFormat="1" ht="15.75" customHeight="1">
      <c r="A24" s="96">
        <v>12</v>
      </c>
      <c r="B24" s="113" t="s">
        <v>144</v>
      </c>
      <c r="C24" s="125">
        <v>87.574</v>
      </c>
      <c r="D24" s="125"/>
      <c r="E24" s="125">
        <v>87.574</v>
      </c>
      <c r="F24" s="125">
        <v>11.878</v>
      </c>
      <c r="G24" s="125">
        <v>13.6</v>
      </c>
      <c r="H24" s="125">
        <v>1</v>
      </c>
      <c r="I24" s="125">
        <v>1.1</v>
      </c>
      <c r="J24" s="125">
        <v>59.307</v>
      </c>
      <c r="K24" s="125">
        <v>15.389</v>
      </c>
      <c r="L24" s="126">
        <f>J24+K24</f>
        <v>74.696</v>
      </c>
    </row>
    <row r="25" spans="1:12" s="98" customFormat="1" ht="15.75" customHeight="1">
      <c r="A25" s="96">
        <v>13</v>
      </c>
      <c r="B25" s="113" t="s">
        <v>145</v>
      </c>
      <c r="C25" s="125">
        <v>83.2</v>
      </c>
      <c r="D25" s="125"/>
      <c r="E25" s="125">
        <v>83.2</v>
      </c>
      <c r="F25" s="125">
        <v>22.8</v>
      </c>
      <c r="G25" s="125">
        <v>27.4</v>
      </c>
      <c r="H25" s="125">
        <v>3.7</v>
      </c>
      <c r="I25" s="125">
        <v>4.4</v>
      </c>
      <c r="J25" s="125">
        <v>45.5</v>
      </c>
      <c r="K25" s="125">
        <v>11.2</v>
      </c>
      <c r="L25" s="126">
        <v>56.7</v>
      </c>
    </row>
    <row r="26" spans="1:12" s="98" customFormat="1" ht="15.75" customHeight="1">
      <c r="A26" s="96">
        <v>14</v>
      </c>
      <c r="B26" s="113" t="s">
        <v>81</v>
      </c>
      <c r="C26" s="125">
        <v>74.326</v>
      </c>
      <c r="D26" s="125"/>
      <c r="E26" s="125">
        <f>SUM(C26:D26)</f>
        <v>74.326</v>
      </c>
      <c r="F26" s="125">
        <v>15.204</v>
      </c>
      <c r="G26" s="125">
        <v>20.46</v>
      </c>
      <c r="H26" s="125"/>
      <c r="I26" s="125"/>
      <c r="J26" s="125">
        <v>43.788</v>
      </c>
      <c r="K26" s="125">
        <v>15.333</v>
      </c>
      <c r="L26" s="126">
        <f>SUM(J26:K26)</f>
        <v>59.120999999999995</v>
      </c>
    </row>
    <row r="27" spans="1:13" s="98" customFormat="1" ht="15.75" customHeight="1">
      <c r="A27" s="96">
        <v>15</v>
      </c>
      <c r="B27" s="93" t="s">
        <v>82</v>
      </c>
      <c r="C27" s="125">
        <v>57.01</v>
      </c>
      <c r="D27" s="125"/>
      <c r="E27" s="125">
        <f>SUM(C27:D27)</f>
        <v>57.01</v>
      </c>
      <c r="F27" s="125">
        <f>E27-H27-L27</f>
        <v>17.384999999999998</v>
      </c>
      <c r="G27" s="125">
        <f>F27*100/E27</f>
        <v>30.494650061392736</v>
      </c>
      <c r="H27" s="125">
        <v>1.125</v>
      </c>
      <c r="I27" s="125">
        <f>H27*100/E27</f>
        <v>1.9733380108752852</v>
      </c>
      <c r="J27" s="125">
        <v>25.55</v>
      </c>
      <c r="K27" s="125">
        <v>12.95</v>
      </c>
      <c r="L27" s="126">
        <f>SUM(J27:K27)</f>
        <v>38.5</v>
      </c>
      <c r="M27" s="201"/>
    </row>
    <row r="28" spans="1:12" s="82" customFormat="1" ht="15.75" customHeight="1">
      <c r="A28" s="96">
        <v>16</v>
      </c>
      <c r="B28" s="93" t="s">
        <v>83</v>
      </c>
      <c r="C28" s="125">
        <v>53.2</v>
      </c>
      <c r="D28" s="125"/>
      <c r="E28" s="125">
        <v>53.2</v>
      </c>
      <c r="F28" s="125">
        <v>12.9</v>
      </c>
      <c r="G28" s="125">
        <v>24</v>
      </c>
      <c r="H28" s="125">
        <v>0.5</v>
      </c>
      <c r="I28" s="125">
        <v>1.7</v>
      </c>
      <c r="J28" s="125">
        <v>29</v>
      </c>
      <c r="K28" s="125">
        <v>10</v>
      </c>
      <c r="L28" s="126">
        <v>39</v>
      </c>
    </row>
    <row r="29" spans="1:12" s="98" customFormat="1" ht="15.75" customHeight="1">
      <c r="A29" s="96">
        <v>17</v>
      </c>
      <c r="B29" s="93" t="s">
        <v>85</v>
      </c>
      <c r="C29" s="125">
        <v>48</v>
      </c>
      <c r="D29" s="125"/>
      <c r="E29" s="125">
        <v>48</v>
      </c>
      <c r="F29" s="125">
        <v>10.1</v>
      </c>
      <c r="G29" s="125">
        <v>21.04</v>
      </c>
      <c r="H29" s="125">
        <v>0.7</v>
      </c>
      <c r="I29" s="125">
        <v>1.46</v>
      </c>
      <c r="J29" s="125">
        <v>26</v>
      </c>
      <c r="K29" s="125">
        <v>11.2</v>
      </c>
      <c r="L29" s="126">
        <v>37.2</v>
      </c>
    </row>
    <row r="30" spans="1:12" s="98" customFormat="1" ht="15.75" customHeight="1">
      <c r="A30" s="96">
        <v>18</v>
      </c>
      <c r="B30" s="93" t="s">
        <v>84</v>
      </c>
      <c r="C30" s="125">
        <v>47</v>
      </c>
      <c r="D30" s="125"/>
      <c r="E30" s="125">
        <f>SUM(C30:D30)</f>
        <v>47</v>
      </c>
      <c r="F30" s="125">
        <v>9.56</v>
      </c>
      <c r="G30" s="125">
        <v>20.4</v>
      </c>
      <c r="H30" s="125">
        <v>0.64</v>
      </c>
      <c r="I30" s="125">
        <v>1.3</v>
      </c>
      <c r="J30" s="125">
        <v>25</v>
      </c>
      <c r="K30" s="125">
        <v>11.8</v>
      </c>
      <c r="L30" s="126">
        <v>36.8</v>
      </c>
    </row>
    <row r="31" spans="1:12" s="98" customFormat="1" ht="15.75" customHeight="1">
      <c r="A31" s="96">
        <v>19</v>
      </c>
      <c r="B31" s="113" t="s">
        <v>146</v>
      </c>
      <c r="C31" s="125">
        <v>41.36</v>
      </c>
      <c r="D31" s="125"/>
      <c r="E31" s="125">
        <v>41.36</v>
      </c>
      <c r="F31" s="125">
        <v>8.597</v>
      </c>
      <c r="G31" s="125">
        <v>21</v>
      </c>
      <c r="H31" s="125">
        <v>0.753</v>
      </c>
      <c r="I31" s="125">
        <v>1.8</v>
      </c>
      <c r="J31" s="125">
        <v>22.11</v>
      </c>
      <c r="K31" s="125">
        <v>9.89</v>
      </c>
      <c r="L31" s="126">
        <v>32</v>
      </c>
    </row>
    <row r="32" spans="1:12" s="98" customFormat="1" ht="15.75" customHeight="1">
      <c r="A32" s="96">
        <v>20</v>
      </c>
      <c r="B32" s="93" t="s">
        <v>86</v>
      </c>
      <c r="C32" s="125">
        <v>40</v>
      </c>
      <c r="D32" s="125"/>
      <c r="E32" s="125">
        <v>40</v>
      </c>
      <c r="F32" s="125">
        <v>10</v>
      </c>
      <c r="G32" s="125">
        <v>25.1</v>
      </c>
      <c r="H32" s="125">
        <v>3</v>
      </c>
      <c r="I32" s="125">
        <v>7.5</v>
      </c>
      <c r="J32" s="125">
        <v>20</v>
      </c>
      <c r="K32" s="125">
        <v>7</v>
      </c>
      <c r="L32" s="126">
        <v>27</v>
      </c>
    </row>
    <row r="33" spans="1:12" s="98" customFormat="1" ht="15.75" customHeight="1">
      <c r="A33" s="96">
        <v>21</v>
      </c>
      <c r="B33" s="93" t="s">
        <v>143</v>
      </c>
      <c r="C33" s="125">
        <v>33</v>
      </c>
      <c r="D33" s="125"/>
      <c r="E33" s="125">
        <v>33</v>
      </c>
      <c r="F33" s="125">
        <v>8</v>
      </c>
      <c r="G33" s="125">
        <v>24</v>
      </c>
      <c r="H33" s="125">
        <v>0.6</v>
      </c>
      <c r="I33" s="125">
        <v>2.4</v>
      </c>
      <c r="J33" s="125">
        <v>19</v>
      </c>
      <c r="K33" s="125">
        <v>6</v>
      </c>
      <c r="L33" s="126">
        <v>25</v>
      </c>
    </row>
    <row r="34" spans="1:12" s="98" customFormat="1" ht="15.75" customHeight="1">
      <c r="A34" s="96">
        <v>22</v>
      </c>
      <c r="B34" s="93" t="s">
        <v>87</v>
      </c>
      <c r="C34" s="125">
        <v>87.8</v>
      </c>
      <c r="D34" s="125"/>
      <c r="E34" s="125">
        <v>87.8</v>
      </c>
      <c r="F34" s="125">
        <v>19.2</v>
      </c>
      <c r="G34" s="125">
        <v>22</v>
      </c>
      <c r="H34" s="125">
        <v>4.4</v>
      </c>
      <c r="I34" s="125">
        <v>5</v>
      </c>
      <c r="J34" s="125">
        <v>49.7</v>
      </c>
      <c r="K34" s="125">
        <v>14.2</v>
      </c>
      <c r="L34" s="126">
        <v>63.9</v>
      </c>
    </row>
    <row r="35" spans="1:12" s="98" customFormat="1" ht="15.75" customHeight="1">
      <c r="A35" s="96">
        <v>23</v>
      </c>
      <c r="B35" s="93" t="s">
        <v>141</v>
      </c>
      <c r="C35" s="125">
        <v>30.8</v>
      </c>
      <c r="D35" s="125"/>
      <c r="E35" s="125">
        <v>30.8</v>
      </c>
      <c r="F35" s="125">
        <v>6.6</v>
      </c>
      <c r="G35" s="125">
        <v>21.3</v>
      </c>
      <c r="H35" s="125">
        <v>0.5</v>
      </c>
      <c r="I35" s="125">
        <v>1.9</v>
      </c>
      <c r="J35" s="125">
        <v>15.9</v>
      </c>
      <c r="K35" s="125">
        <v>7.8</v>
      </c>
      <c r="L35" s="126">
        <v>23.7</v>
      </c>
    </row>
    <row r="36" spans="1:12" s="98" customFormat="1" ht="15.75" customHeight="1">
      <c r="A36" s="96">
        <v>24</v>
      </c>
      <c r="B36" s="93" t="s">
        <v>142</v>
      </c>
      <c r="C36" s="125">
        <v>29.9</v>
      </c>
      <c r="D36" s="125"/>
      <c r="E36" s="125">
        <v>29.9</v>
      </c>
      <c r="F36" s="125">
        <v>10.1</v>
      </c>
      <c r="G36" s="125">
        <v>33.7</v>
      </c>
      <c r="H36" s="125"/>
      <c r="I36" s="125"/>
      <c r="J36" s="125">
        <v>14.1</v>
      </c>
      <c r="K36" s="125">
        <v>5.7</v>
      </c>
      <c r="L36" s="126">
        <v>19.8</v>
      </c>
    </row>
    <row r="37" spans="1:12" s="98" customFormat="1" ht="15.75" customHeight="1">
      <c r="A37" s="96">
        <v>25</v>
      </c>
      <c r="B37" s="93" t="s">
        <v>88</v>
      </c>
      <c r="C37" s="125">
        <v>28.17</v>
      </c>
      <c r="D37" s="125"/>
      <c r="E37" s="125">
        <v>28.17</v>
      </c>
      <c r="F37" s="125">
        <v>6.38</v>
      </c>
      <c r="G37" s="125">
        <v>22.6</v>
      </c>
      <c r="H37" s="125">
        <v>0.58</v>
      </c>
      <c r="I37" s="125">
        <v>2.1</v>
      </c>
      <c r="J37" s="125">
        <v>14.63</v>
      </c>
      <c r="K37" s="125">
        <v>6.58</v>
      </c>
      <c r="L37" s="126">
        <v>21.21</v>
      </c>
    </row>
    <row r="38" spans="1:12" s="98" customFormat="1" ht="15.75" customHeight="1">
      <c r="A38" s="96">
        <v>26</v>
      </c>
      <c r="B38" s="93" t="s">
        <v>89</v>
      </c>
      <c r="C38" s="125">
        <v>26.6</v>
      </c>
      <c r="D38" s="125"/>
      <c r="E38" s="125">
        <v>26.6</v>
      </c>
      <c r="F38" s="125">
        <v>4</v>
      </c>
      <c r="G38" s="125">
        <v>15</v>
      </c>
      <c r="H38" s="125">
        <v>0.4</v>
      </c>
      <c r="I38" s="125">
        <v>1.5</v>
      </c>
      <c r="J38" s="125">
        <v>15.9</v>
      </c>
      <c r="K38" s="125">
        <v>6.3</v>
      </c>
      <c r="L38" s="126">
        <v>22.2</v>
      </c>
    </row>
    <row r="39" spans="1:12" s="98" customFormat="1" ht="15.75" customHeight="1">
      <c r="A39" s="96">
        <v>27</v>
      </c>
      <c r="B39" s="93" t="s">
        <v>90</v>
      </c>
      <c r="C39" s="125">
        <v>23.3</v>
      </c>
      <c r="D39" s="125"/>
      <c r="E39" s="125">
        <v>23.3</v>
      </c>
      <c r="F39" s="125">
        <v>4.4</v>
      </c>
      <c r="G39" s="125">
        <v>18.8</v>
      </c>
      <c r="H39" s="125">
        <v>0.8</v>
      </c>
      <c r="I39" s="125">
        <v>3.4</v>
      </c>
      <c r="J39" s="125">
        <v>10.6</v>
      </c>
      <c r="K39" s="125">
        <v>7.5</v>
      </c>
      <c r="L39" s="126">
        <v>18.1</v>
      </c>
    </row>
    <row r="40" spans="1:12" s="98" customFormat="1" ht="15.75">
      <c r="A40" s="96">
        <v>28</v>
      </c>
      <c r="B40" s="93" t="s">
        <v>101</v>
      </c>
      <c r="C40" s="183">
        <v>18.6</v>
      </c>
      <c r="D40" s="183"/>
      <c r="E40" s="183">
        <v>18.6</v>
      </c>
      <c r="F40" s="183">
        <v>4.3</v>
      </c>
      <c r="G40" s="183">
        <v>23</v>
      </c>
      <c r="H40" s="183"/>
      <c r="I40" s="183"/>
      <c r="J40" s="183">
        <v>9.909</v>
      </c>
      <c r="K40" s="183">
        <v>4.392</v>
      </c>
      <c r="L40" s="184">
        <v>14.301</v>
      </c>
    </row>
    <row r="41" spans="1:12" s="98" customFormat="1" ht="15.75" customHeight="1" thickBot="1">
      <c r="A41" s="298">
        <v>29</v>
      </c>
      <c r="B41" s="156" t="s">
        <v>91</v>
      </c>
      <c r="C41" s="157">
        <v>14</v>
      </c>
      <c r="D41" s="157"/>
      <c r="E41" s="157">
        <f>SUM(C41:D41)</f>
        <v>14</v>
      </c>
      <c r="F41" s="157">
        <v>2.46</v>
      </c>
      <c r="G41" s="157">
        <v>17.2</v>
      </c>
      <c r="H41" s="157"/>
      <c r="I41" s="157"/>
      <c r="J41" s="157">
        <v>9.06</v>
      </c>
      <c r="K41" s="157">
        <v>2.539</v>
      </c>
      <c r="L41" s="168">
        <v>11.59</v>
      </c>
    </row>
    <row r="42" spans="1:12" s="98" customFormat="1" ht="15.75" customHeight="1" thickBot="1">
      <c r="A42" s="422" t="s">
        <v>11</v>
      </c>
      <c r="B42" s="423"/>
      <c r="C42" s="374">
        <v>9812.1</v>
      </c>
      <c r="D42" s="374">
        <v>449.6</v>
      </c>
      <c r="E42" s="374">
        <v>10261.7</v>
      </c>
      <c r="F42" s="374">
        <v>1852.3</v>
      </c>
      <c r="G42" s="374">
        <v>18.1</v>
      </c>
      <c r="H42" s="374">
        <v>314.9</v>
      </c>
      <c r="I42" s="374">
        <v>3.1</v>
      </c>
      <c r="J42" s="374">
        <v>5739.6</v>
      </c>
      <c r="K42" s="374">
        <v>2356.6</v>
      </c>
      <c r="L42" s="375">
        <v>8096.2</v>
      </c>
    </row>
    <row r="43" s="1" customFormat="1" ht="15.75" customHeight="1">
      <c r="A43" s="1" t="s">
        <v>66</v>
      </c>
    </row>
    <row r="44" spans="1:12" s="98" customFormat="1" ht="15.75">
      <c r="A44" s="533" t="s">
        <v>199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</row>
    <row r="45" spans="1:12" s="98" customFormat="1" ht="15.75">
      <c r="A45" s="456"/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</row>
    <row r="46" spans="3:12" s="82" customFormat="1" ht="15.75"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2:12" s="82" customFormat="1" ht="15.7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5.7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5"/>
    </row>
    <row r="49" spans="1:12" ht="15.75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1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ht="15.75">
      <c r="A51" s="15"/>
    </row>
    <row r="56" spans="2:11" ht="15.7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.7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ht="15.75">
      <c r="A58" s="15"/>
    </row>
    <row r="61" ht="15.75">
      <c r="A61" s="15"/>
    </row>
    <row r="62" spans="1:9" ht="15.75">
      <c r="A62" s="15"/>
      <c r="B62" s="15"/>
      <c r="C62" s="15"/>
      <c r="D62" s="15"/>
      <c r="E62" s="15"/>
      <c r="F62" s="15"/>
      <c r="G62" s="15"/>
      <c r="H62" s="15"/>
      <c r="I62" s="15"/>
    </row>
    <row r="63" spans="2:8" ht="15.75">
      <c r="B63" s="15"/>
      <c r="C63" s="15"/>
      <c r="D63" s="15"/>
      <c r="E63" s="15"/>
      <c r="F63" s="15"/>
      <c r="G63" s="15"/>
      <c r="H63" s="15"/>
    </row>
    <row r="64" ht="15.75">
      <c r="B64" s="15"/>
    </row>
    <row r="67" ht="15.75">
      <c r="C67" s="15"/>
    </row>
    <row r="68" ht="15.75">
      <c r="B68" s="16"/>
    </row>
    <row r="69" ht="15.75">
      <c r="B69" s="15"/>
    </row>
    <row r="70" spans="3:4" ht="15.75">
      <c r="C70" s="15"/>
      <c r="D70" s="15"/>
    </row>
    <row r="71" spans="2:4" ht="15.75">
      <c r="B71" s="15"/>
      <c r="C71" s="16"/>
      <c r="D71" s="15"/>
    </row>
    <row r="72" spans="2:4" ht="15.75">
      <c r="B72" s="16"/>
      <c r="C72" s="15"/>
      <c r="D72" s="15"/>
    </row>
    <row r="73" ht="15.75">
      <c r="B73" s="15"/>
    </row>
    <row r="89" ht="15.75">
      <c r="L89" s="15"/>
    </row>
    <row r="90" ht="15.75">
      <c r="L90" s="15"/>
    </row>
    <row r="91" ht="15.75">
      <c r="L91" s="16"/>
    </row>
    <row r="92" ht="15.75">
      <c r="L92" s="26"/>
    </row>
    <row r="93" ht="15.75">
      <c r="L93" s="15"/>
    </row>
    <row r="94" ht="15.75">
      <c r="L94" s="15"/>
    </row>
  </sheetData>
  <mergeCells count="18">
    <mergeCell ref="A3:L3"/>
    <mergeCell ref="A44:L45"/>
    <mergeCell ref="A2:L2"/>
    <mergeCell ref="H5:H8"/>
    <mergeCell ref="C5:E5"/>
    <mergeCell ref="J6:J8"/>
    <mergeCell ref="D6:D8"/>
    <mergeCell ref="E6:E8"/>
    <mergeCell ref="F5:F8"/>
    <mergeCell ref="A5:A8"/>
    <mergeCell ref="A42:B42"/>
    <mergeCell ref="K6:K8"/>
    <mergeCell ref="L6:L8"/>
    <mergeCell ref="G5:G7"/>
    <mergeCell ref="B5:B8"/>
    <mergeCell ref="C6:C8"/>
    <mergeCell ref="I5:I7"/>
    <mergeCell ref="J5:L5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80" r:id="rId1"/>
  <ignoredErrors>
    <ignoredError sqref="I19 G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5">
      <selection activeCell="E51" sqref="E51"/>
    </sheetView>
  </sheetViews>
  <sheetFormatPr defaultColWidth="9.140625" defaultRowHeight="12.75"/>
  <cols>
    <col min="1" max="1" width="4.7109375" style="346" customWidth="1"/>
    <col min="2" max="2" width="38.421875" style="338" customWidth="1"/>
    <col min="3" max="3" width="19.28125" style="338" customWidth="1"/>
    <col min="4" max="4" width="18.140625" style="338" customWidth="1"/>
    <col min="5" max="5" width="18.57421875" style="338" customWidth="1"/>
    <col min="6" max="6" width="19.421875" style="338" customWidth="1"/>
    <col min="7" max="7" width="17.421875" style="338" customWidth="1"/>
    <col min="8" max="8" width="17.7109375" style="338" customWidth="1"/>
    <col min="9" max="9" width="20.00390625" style="338" customWidth="1"/>
    <col min="10" max="16384" width="9.140625" style="338" customWidth="1"/>
  </cols>
  <sheetData>
    <row r="1" spans="1:9" ht="15.75">
      <c r="A1" s="302"/>
      <c r="B1" s="98"/>
      <c r="C1" s="98"/>
      <c r="D1" s="98"/>
      <c r="E1" s="98"/>
      <c r="F1" s="98"/>
      <c r="G1" s="98"/>
      <c r="H1" s="98"/>
      <c r="I1" s="195" t="s">
        <v>99</v>
      </c>
    </row>
    <row r="2" spans="1:9" ht="15.75">
      <c r="A2" s="444" t="s">
        <v>102</v>
      </c>
      <c r="B2" s="444"/>
      <c r="C2" s="444"/>
      <c r="D2" s="444"/>
      <c r="E2" s="444"/>
      <c r="F2" s="444"/>
      <c r="G2" s="444"/>
      <c r="H2" s="444"/>
      <c r="I2" s="444"/>
    </row>
    <row r="3" spans="1:9" ht="15.75">
      <c r="A3" s="339"/>
      <c r="B3" s="339"/>
      <c r="C3" s="339"/>
      <c r="D3" s="339"/>
      <c r="E3" s="339" t="s">
        <v>133</v>
      </c>
      <c r="F3" s="339"/>
      <c r="G3" s="339"/>
      <c r="H3" s="339"/>
      <c r="I3" s="339"/>
    </row>
    <row r="4" spans="1:9" ht="16.5" thickBot="1">
      <c r="A4" s="339"/>
      <c r="B4" s="339"/>
      <c r="C4" s="339"/>
      <c r="D4" s="339"/>
      <c r="E4" s="339"/>
      <c r="F4" s="339"/>
      <c r="G4" s="98"/>
      <c r="H4" s="98"/>
      <c r="I4" s="98"/>
    </row>
    <row r="5" spans="1:9" ht="15">
      <c r="A5" s="445" t="s">
        <v>15</v>
      </c>
      <c r="B5" s="445" t="s">
        <v>7</v>
      </c>
      <c r="C5" s="445" t="s">
        <v>103</v>
      </c>
      <c r="D5" s="448" t="s">
        <v>151</v>
      </c>
      <c r="E5" s="450" t="s">
        <v>104</v>
      </c>
      <c r="F5" s="451"/>
      <c r="G5" s="448" t="s">
        <v>105</v>
      </c>
      <c r="H5" s="450" t="s">
        <v>106</v>
      </c>
      <c r="I5" s="451"/>
    </row>
    <row r="6" spans="1:9" ht="15">
      <c r="A6" s="446"/>
      <c r="B6" s="446"/>
      <c r="C6" s="446"/>
      <c r="D6" s="449"/>
      <c r="E6" s="452"/>
      <c r="F6" s="453"/>
      <c r="G6" s="449"/>
      <c r="H6" s="452"/>
      <c r="I6" s="453"/>
    </row>
    <row r="7" spans="1:9" ht="16.5" thickBot="1">
      <c r="A7" s="446"/>
      <c r="B7" s="446"/>
      <c r="C7" s="446"/>
      <c r="D7" s="449"/>
      <c r="E7" s="454" t="s">
        <v>107</v>
      </c>
      <c r="F7" s="455"/>
      <c r="G7" s="449"/>
      <c r="H7" s="457" t="s">
        <v>107</v>
      </c>
      <c r="I7" s="458"/>
    </row>
    <row r="8" spans="1:9" ht="16.5" thickBot="1">
      <c r="A8" s="447"/>
      <c r="B8" s="447"/>
      <c r="C8" s="340" t="s">
        <v>107</v>
      </c>
      <c r="D8" s="341" t="s">
        <v>107</v>
      </c>
      <c r="E8" s="347" t="s">
        <v>108</v>
      </c>
      <c r="F8" s="347" t="s">
        <v>109</v>
      </c>
      <c r="G8" s="341" t="s">
        <v>107</v>
      </c>
      <c r="H8" s="347" t="s">
        <v>108</v>
      </c>
      <c r="I8" s="347" t="s">
        <v>109</v>
      </c>
    </row>
    <row r="9" spans="1:9" ht="16.5" thickBot="1">
      <c r="A9" s="342">
        <v>1</v>
      </c>
      <c r="B9" s="343">
        <v>2</v>
      </c>
      <c r="C9" s="344">
        <v>3</v>
      </c>
      <c r="D9" s="343">
        <v>4</v>
      </c>
      <c r="E9" s="344">
        <v>5</v>
      </c>
      <c r="F9" s="343">
        <v>6</v>
      </c>
      <c r="G9" s="344">
        <v>7</v>
      </c>
      <c r="H9" s="343">
        <v>8</v>
      </c>
      <c r="I9" s="345">
        <v>10</v>
      </c>
    </row>
    <row r="10" spans="1:9" ht="15.75">
      <c r="A10" s="249">
        <v>1</v>
      </c>
      <c r="B10" s="174" t="s">
        <v>72</v>
      </c>
      <c r="C10" s="169">
        <v>2357.3</v>
      </c>
      <c r="D10" s="169">
        <v>5131</v>
      </c>
      <c r="E10" s="169">
        <v>2268.1</v>
      </c>
      <c r="F10" s="170">
        <v>2278.7</v>
      </c>
      <c r="G10" s="170">
        <v>1118</v>
      </c>
      <c r="H10" s="170">
        <v>402.4</v>
      </c>
      <c r="I10" s="217">
        <v>433.5</v>
      </c>
    </row>
    <row r="11" spans="1:9" ht="16.5" thickBot="1">
      <c r="A11" s="250"/>
      <c r="B11" s="384" t="s">
        <v>166</v>
      </c>
      <c r="C11" s="133">
        <v>1562</v>
      </c>
      <c r="D11" s="133">
        <v>3628</v>
      </c>
      <c r="E11" s="133"/>
      <c r="F11" s="133"/>
      <c r="G11" s="224">
        <v>1004.2</v>
      </c>
      <c r="H11" s="133"/>
      <c r="I11" s="225"/>
    </row>
    <row r="12" spans="1:9" ht="15.75">
      <c r="A12" s="249">
        <v>2</v>
      </c>
      <c r="B12" s="230" t="s">
        <v>73</v>
      </c>
      <c r="C12" s="169">
        <v>1964</v>
      </c>
      <c r="D12" s="169">
        <v>3001</v>
      </c>
      <c r="E12" s="169">
        <v>1903.6</v>
      </c>
      <c r="F12" s="170">
        <v>1881.1</v>
      </c>
      <c r="G12" s="170">
        <v>608</v>
      </c>
      <c r="H12" s="170">
        <v>4.1</v>
      </c>
      <c r="I12" s="217">
        <v>14.5</v>
      </c>
    </row>
    <row r="13" spans="1:9" ht="16.5" thickBot="1">
      <c r="A13" s="250"/>
      <c r="B13" s="385" t="s">
        <v>166</v>
      </c>
      <c r="C13" s="133">
        <v>1605</v>
      </c>
      <c r="D13" s="133">
        <v>2062</v>
      </c>
      <c r="E13" s="133"/>
      <c r="F13" s="133"/>
      <c r="G13" s="224">
        <v>537</v>
      </c>
      <c r="H13" s="133"/>
      <c r="I13" s="225"/>
    </row>
    <row r="14" spans="1:9" ht="16.5" thickBot="1">
      <c r="A14" s="251">
        <v>3</v>
      </c>
      <c r="B14" s="231" t="s">
        <v>96</v>
      </c>
      <c r="C14" s="220">
        <v>1219.1</v>
      </c>
      <c r="D14" s="220">
        <v>1092.6</v>
      </c>
      <c r="E14" s="220">
        <v>738.3</v>
      </c>
      <c r="F14" s="220">
        <v>739.9</v>
      </c>
      <c r="G14" s="240">
        <v>402.6</v>
      </c>
      <c r="H14" s="220">
        <v>114.6</v>
      </c>
      <c r="I14" s="221">
        <v>105.3</v>
      </c>
    </row>
    <row r="15" spans="1:9" ht="15.75">
      <c r="A15" s="252">
        <v>4</v>
      </c>
      <c r="B15" s="230" t="s">
        <v>75</v>
      </c>
      <c r="C15" s="169">
        <v>781.68</v>
      </c>
      <c r="D15" s="169">
        <v>1896.24</v>
      </c>
      <c r="E15" s="169">
        <v>872.04</v>
      </c>
      <c r="F15" s="170">
        <v>871.122</v>
      </c>
      <c r="G15" s="170">
        <v>243.3</v>
      </c>
      <c r="H15" s="170">
        <v>2.3</v>
      </c>
      <c r="I15" s="217">
        <v>0.918</v>
      </c>
    </row>
    <row r="16" spans="1:9" ht="16.5" thickBot="1">
      <c r="A16" s="253"/>
      <c r="B16" s="384" t="s">
        <v>166</v>
      </c>
      <c r="C16" s="133">
        <v>2.5</v>
      </c>
      <c r="D16" s="133"/>
      <c r="E16" s="133"/>
      <c r="F16" s="133"/>
      <c r="G16" s="224"/>
      <c r="H16" s="133"/>
      <c r="I16" s="225"/>
    </row>
    <row r="17" spans="1:9" ht="15.75">
      <c r="A17" s="249">
        <v>5</v>
      </c>
      <c r="B17" s="174" t="s">
        <v>138</v>
      </c>
      <c r="C17" s="169">
        <v>1022.8</v>
      </c>
      <c r="D17" s="169">
        <v>1261</v>
      </c>
      <c r="E17" s="169">
        <v>778</v>
      </c>
      <c r="F17" s="170">
        <v>783</v>
      </c>
      <c r="G17" s="170">
        <v>452.5</v>
      </c>
      <c r="H17" s="170">
        <v>3.4074</v>
      </c>
      <c r="I17" s="217">
        <v>0.6169</v>
      </c>
    </row>
    <row r="18" spans="1:9" ht="16.5" thickBot="1">
      <c r="A18" s="250"/>
      <c r="B18" s="384" t="s">
        <v>166</v>
      </c>
      <c r="C18" s="133">
        <v>283.8</v>
      </c>
      <c r="D18" s="133"/>
      <c r="E18" s="133"/>
      <c r="F18" s="133"/>
      <c r="G18" s="224">
        <v>176</v>
      </c>
      <c r="H18" s="133"/>
      <c r="I18" s="225"/>
    </row>
    <row r="19" spans="1:9" ht="15.75">
      <c r="A19" s="254">
        <v>6</v>
      </c>
      <c r="B19" s="241" t="s">
        <v>140</v>
      </c>
      <c r="C19" s="222">
        <v>634.68</v>
      </c>
      <c r="D19" s="222">
        <v>358.23</v>
      </c>
      <c r="E19" s="226">
        <v>289.83</v>
      </c>
      <c r="F19" s="226">
        <v>287.643</v>
      </c>
      <c r="G19" s="226">
        <v>221.99</v>
      </c>
      <c r="H19" s="226">
        <v>3.43</v>
      </c>
      <c r="I19" s="242">
        <v>2.19</v>
      </c>
    </row>
    <row r="20" spans="1:9" ht="15.75">
      <c r="A20" s="118">
        <v>7</v>
      </c>
      <c r="B20" s="232" t="s">
        <v>77</v>
      </c>
      <c r="C20" s="235">
        <v>176.8</v>
      </c>
      <c r="D20" s="235">
        <v>445.4</v>
      </c>
      <c r="E20" s="235">
        <v>133.989</v>
      </c>
      <c r="F20" s="236">
        <v>134.637</v>
      </c>
      <c r="G20" s="236">
        <v>139.15</v>
      </c>
      <c r="H20" s="236">
        <v>0.0662</v>
      </c>
      <c r="I20" s="243"/>
    </row>
    <row r="21" spans="1:9" ht="15.75">
      <c r="A21" s="118">
        <v>8</v>
      </c>
      <c r="B21" s="232" t="s">
        <v>78</v>
      </c>
      <c r="C21" s="197">
        <v>220</v>
      </c>
      <c r="D21" s="197">
        <v>102</v>
      </c>
      <c r="E21" s="197"/>
      <c r="F21" s="197"/>
      <c r="G21" s="197">
        <v>75</v>
      </c>
      <c r="H21" s="197"/>
      <c r="I21" s="243"/>
    </row>
    <row r="22" spans="1:9" ht="15.75">
      <c r="A22" s="118">
        <v>9</v>
      </c>
      <c r="B22" s="232" t="s">
        <v>79</v>
      </c>
      <c r="C22" s="197">
        <v>138</v>
      </c>
      <c r="D22" s="197">
        <v>107</v>
      </c>
      <c r="E22" s="197">
        <v>174</v>
      </c>
      <c r="F22" s="197">
        <v>175</v>
      </c>
      <c r="G22" s="197">
        <v>66</v>
      </c>
      <c r="H22" s="197"/>
      <c r="I22" s="243"/>
    </row>
    <row r="23" spans="1:9" ht="15.75">
      <c r="A23" s="118">
        <v>10</v>
      </c>
      <c r="B23" s="232" t="s">
        <v>80</v>
      </c>
      <c r="C23" s="197">
        <v>187.4</v>
      </c>
      <c r="D23" s="197">
        <v>170</v>
      </c>
      <c r="E23" s="197">
        <v>54.4</v>
      </c>
      <c r="F23" s="107">
        <v>54.3</v>
      </c>
      <c r="G23" s="107">
        <v>32</v>
      </c>
      <c r="H23" s="107">
        <v>0.8</v>
      </c>
      <c r="I23" s="176">
        <v>0.1</v>
      </c>
    </row>
    <row r="24" spans="1:9" ht="15.75">
      <c r="A24" s="118">
        <v>11</v>
      </c>
      <c r="B24" s="232" t="s">
        <v>147</v>
      </c>
      <c r="C24" s="197">
        <v>109.97</v>
      </c>
      <c r="D24" s="197">
        <v>89.3</v>
      </c>
      <c r="E24" s="197"/>
      <c r="F24" s="197"/>
      <c r="G24" s="197">
        <v>43.27</v>
      </c>
      <c r="H24" s="197"/>
      <c r="I24" s="243"/>
    </row>
    <row r="25" spans="1:9" ht="15.75">
      <c r="A25" s="118">
        <v>12</v>
      </c>
      <c r="B25" s="232" t="s">
        <v>144</v>
      </c>
      <c r="C25" s="197">
        <v>66.4</v>
      </c>
      <c r="D25" s="197">
        <v>75</v>
      </c>
      <c r="E25" s="197">
        <v>70</v>
      </c>
      <c r="F25" s="197">
        <v>69.4</v>
      </c>
      <c r="G25" s="197">
        <v>45.1</v>
      </c>
      <c r="H25" s="197">
        <v>2.5</v>
      </c>
      <c r="I25" s="243">
        <v>0.6</v>
      </c>
    </row>
    <row r="26" spans="1:9" ht="15.75">
      <c r="A26" s="118">
        <v>13</v>
      </c>
      <c r="B26" s="232" t="s">
        <v>145</v>
      </c>
      <c r="C26" s="197">
        <v>107</v>
      </c>
      <c r="D26" s="197">
        <v>62</v>
      </c>
      <c r="E26" s="197">
        <v>56.7</v>
      </c>
      <c r="F26" s="197">
        <v>53.7</v>
      </c>
      <c r="G26" s="197">
        <v>32</v>
      </c>
      <c r="H26" s="197">
        <v>0.7</v>
      </c>
      <c r="I26" s="243">
        <v>3</v>
      </c>
    </row>
    <row r="27" spans="1:9" ht="15.75">
      <c r="A27" s="118">
        <v>14</v>
      </c>
      <c r="B27" s="232" t="s">
        <v>81</v>
      </c>
      <c r="C27" s="197">
        <v>99</v>
      </c>
      <c r="D27" s="197">
        <v>53</v>
      </c>
      <c r="E27" s="197">
        <v>42.6</v>
      </c>
      <c r="F27" s="197">
        <v>35.7</v>
      </c>
      <c r="G27" s="197">
        <v>24</v>
      </c>
      <c r="H27" s="197"/>
      <c r="I27" s="243"/>
    </row>
    <row r="28" spans="1:9" ht="15.75">
      <c r="A28" s="118">
        <v>15</v>
      </c>
      <c r="B28" s="233" t="s">
        <v>82</v>
      </c>
      <c r="C28" s="197">
        <v>45.3</v>
      </c>
      <c r="D28" s="197">
        <v>45.3</v>
      </c>
      <c r="E28" s="197">
        <v>40.1</v>
      </c>
      <c r="F28" s="107">
        <v>39.2</v>
      </c>
      <c r="G28" s="107">
        <v>15.2</v>
      </c>
      <c r="H28" s="107">
        <v>0</v>
      </c>
      <c r="I28" s="176">
        <v>0.875</v>
      </c>
    </row>
    <row r="29" spans="1:9" ht="15.75">
      <c r="A29" s="118">
        <v>16</v>
      </c>
      <c r="B29" s="233" t="s">
        <v>83</v>
      </c>
      <c r="C29" s="197">
        <v>32</v>
      </c>
      <c r="D29" s="197">
        <v>50</v>
      </c>
      <c r="E29" s="197">
        <v>41.6</v>
      </c>
      <c r="F29" s="107">
        <v>41.6</v>
      </c>
      <c r="G29" s="107">
        <v>22</v>
      </c>
      <c r="H29" s="107">
        <v>1.2</v>
      </c>
      <c r="I29" s="176">
        <v>1.2</v>
      </c>
    </row>
    <row r="30" spans="1:9" ht="15.75">
      <c r="A30" s="118">
        <v>17</v>
      </c>
      <c r="B30" s="233" t="s">
        <v>85</v>
      </c>
      <c r="C30" s="197">
        <v>35.73</v>
      </c>
      <c r="D30" s="197">
        <v>47.1</v>
      </c>
      <c r="E30" s="197">
        <v>36</v>
      </c>
      <c r="F30" s="197">
        <v>36.3</v>
      </c>
      <c r="G30" s="197">
        <v>16.96</v>
      </c>
      <c r="H30" s="197">
        <v>1</v>
      </c>
      <c r="I30" s="243">
        <v>1.2</v>
      </c>
    </row>
    <row r="31" spans="1:9" ht="15.75">
      <c r="A31" s="118">
        <v>18</v>
      </c>
      <c r="B31" s="233" t="s">
        <v>84</v>
      </c>
      <c r="C31" s="197">
        <v>56.2</v>
      </c>
      <c r="D31" s="197">
        <v>64.1</v>
      </c>
      <c r="E31" s="197">
        <v>46.5</v>
      </c>
      <c r="F31" s="197">
        <v>46.5</v>
      </c>
      <c r="G31" s="197">
        <v>23.7</v>
      </c>
      <c r="H31" s="197">
        <v>5.5</v>
      </c>
      <c r="I31" s="243"/>
    </row>
    <row r="32" spans="1:9" ht="15.75">
      <c r="A32" s="118">
        <v>19</v>
      </c>
      <c r="B32" s="232" t="s">
        <v>146</v>
      </c>
      <c r="C32" s="197">
        <v>45.8</v>
      </c>
      <c r="D32" s="197">
        <v>38.6</v>
      </c>
      <c r="E32" s="197">
        <v>35.2</v>
      </c>
      <c r="F32" s="197">
        <v>34.3</v>
      </c>
      <c r="G32" s="197">
        <v>35.2</v>
      </c>
      <c r="H32" s="197">
        <v>0.6</v>
      </c>
      <c r="I32" s="243">
        <v>0.9</v>
      </c>
    </row>
    <row r="33" spans="1:9" ht="15.75">
      <c r="A33" s="118">
        <v>20</v>
      </c>
      <c r="B33" s="233" t="s">
        <v>86</v>
      </c>
      <c r="C33" s="197">
        <v>34.6</v>
      </c>
      <c r="D33" s="197">
        <v>19.4</v>
      </c>
      <c r="E33" s="197">
        <v>33.1</v>
      </c>
      <c r="F33" s="197">
        <v>33.1</v>
      </c>
      <c r="G33" s="197">
        <v>13.4</v>
      </c>
      <c r="H33" s="197"/>
      <c r="I33" s="243"/>
    </row>
    <row r="34" spans="1:9" ht="15.75">
      <c r="A34" s="118">
        <v>21</v>
      </c>
      <c r="B34" s="233" t="s">
        <v>143</v>
      </c>
      <c r="C34" s="197">
        <v>23.2</v>
      </c>
      <c r="D34" s="197">
        <v>18</v>
      </c>
      <c r="E34" s="197">
        <v>27</v>
      </c>
      <c r="F34" s="197">
        <v>27</v>
      </c>
      <c r="G34" s="197">
        <v>14</v>
      </c>
      <c r="H34" s="197"/>
      <c r="I34" s="243"/>
    </row>
    <row r="35" spans="1:9" ht="15.75">
      <c r="A35" s="118">
        <v>22</v>
      </c>
      <c r="B35" s="233" t="s">
        <v>87</v>
      </c>
      <c r="C35" s="235">
        <v>71.46</v>
      </c>
      <c r="D35" s="235">
        <v>104</v>
      </c>
      <c r="E35" s="235">
        <v>49.85</v>
      </c>
      <c r="F35" s="236">
        <v>50.65</v>
      </c>
      <c r="G35" s="236">
        <v>41.2</v>
      </c>
      <c r="H35" s="236">
        <v>22.73</v>
      </c>
      <c r="I35" s="244">
        <v>22.73</v>
      </c>
    </row>
    <row r="36" spans="1:9" ht="15.75">
      <c r="A36" s="118">
        <v>23</v>
      </c>
      <c r="B36" s="233" t="s">
        <v>141</v>
      </c>
      <c r="C36" s="197">
        <v>24.8</v>
      </c>
      <c r="D36" s="197">
        <v>38</v>
      </c>
      <c r="E36" s="197">
        <v>27.3</v>
      </c>
      <c r="F36" s="107">
        <v>27.2</v>
      </c>
      <c r="G36" s="107">
        <v>11.5</v>
      </c>
      <c r="H36" s="107">
        <v>0.1</v>
      </c>
      <c r="I36" s="176">
        <v>0.05</v>
      </c>
    </row>
    <row r="37" spans="1:9" ht="15.75">
      <c r="A37" s="118">
        <v>24</v>
      </c>
      <c r="B37" s="233" t="s">
        <v>142</v>
      </c>
      <c r="C37" s="197">
        <v>31</v>
      </c>
      <c r="D37" s="197">
        <v>37</v>
      </c>
      <c r="E37" s="197">
        <v>5.11</v>
      </c>
      <c r="F37" s="197">
        <v>5.17</v>
      </c>
      <c r="G37" s="197">
        <v>9.76</v>
      </c>
      <c r="H37" s="197"/>
      <c r="I37" s="243"/>
    </row>
    <row r="38" spans="1:9" ht="15.75">
      <c r="A38" s="118">
        <v>25</v>
      </c>
      <c r="B38" s="233" t="s">
        <v>88</v>
      </c>
      <c r="C38" s="197">
        <v>40.9</v>
      </c>
      <c r="D38" s="197"/>
      <c r="E38" s="197">
        <v>10.5</v>
      </c>
      <c r="F38" s="197">
        <v>10.3</v>
      </c>
      <c r="G38" s="197">
        <v>13.7</v>
      </c>
      <c r="H38" s="197">
        <v>0.5</v>
      </c>
      <c r="I38" s="243">
        <v>0.7</v>
      </c>
    </row>
    <row r="39" spans="1:9" ht="15.75">
      <c r="A39" s="118">
        <v>26</v>
      </c>
      <c r="B39" s="233" t="s">
        <v>89</v>
      </c>
      <c r="C39" s="197">
        <v>23.8</v>
      </c>
      <c r="D39" s="197">
        <v>18.4</v>
      </c>
      <c r="E39" s="197">
        <v>29</v>
      </c>
      <c r="F39" s="197">
        <v>29</v>
      </c>
      <c r="G39" s="197">
        <v>12.5</v>
      </c>
      <c r="H39" s="197">
        <v>0.1</v>
      </c>
      <c r="I39" s="243">
        <v>0.2</v>
      </c>
    </row>
    <row r="40" spans="1:9" ht="15.75">
      <c r="A40" s="118">
        <v>27</v>
      </c>
      <c r="B40" s="233" t="s">
        <v>90</v>
      </c>
      <c r="C40" s="197">
        <v>31.1</v>
      </c>
      <c r="D40" s="197">
        <v>15</v>
      </c>
      <c r="E40" s="197">
        <v>13</v>
      </c>
      <c r="F40" s="197">
        <v>12.9</v>
      </c>
      <c r="G40" s="197">
        <v>10</v>
      </c>
      <c r="H40" s="197"/>
      <c r="I40" s="243">
        <v>0.1</v>
      </c>
    </row>
    <row r="41" spans="1:9" ht="15.75">
      <c r="A41" s="118">
        <v>28</v>
      </c>
      <c r="B41" s="233" t="s">
        <v>101</v>
      </c>
      <c r="C41" s="197">
        <v>19</v>
      </c>
      <c r="D41" s="197">
        <v>19</v>
      </c>
      <c r="E41" s="197">
        <v>12.7</v>
      </c>
      <c r="F41" s="197">
        <v>12.7</v>
      </c>
      <c r="G41" s="197">
        <v>5.3</v>
      </c>
      <c r="H41" s="197">
        <v>5</v>
      </c>
      <c r="I41" s="243">
        <v>5</v>
      </c>
    </row>
    <row r="42" spans="1:9" ht="16.5" thickBot="1">
      <c r="A42" s="247">
        <v>29</v>
      </c>
      <c r="B42" s="248" t="s">
        <v>91</v>
      </c>
      <c r="C42" s="245">
        <v>18</v>
      </c>
      <c r="D42" s="245">
        <v>12</v>
      </c>
      <c r="E42" s="245">
        <v>7.716</v>
      </c>
      <c r="F42" s="245">
        <v>8.266</v>
      </c>
      <c r="G42" s="245"/>
      <c r="H42" s="245">
        <v>0.1</v>
      </c>
      <c r="I42" s="246"/>
    </row>
    <row r="43" spans="1:9" ht="16.5" thickBot="1">
      <c r="A43" s="459" t="s">
        <v>11</v>
      </c>
      <c r="B43" s="460"/>
      <c r="C43" s="354">
        <v>9617</v>
      </c>
      <c r="D43" s="354">
        <v>14369.7</v>
      </c>
      <c r="E43" s="354">
        <v>7796.2</v>
      </c>
      <c r="F43" s="354">
        <v>7778.4</v>
      </c>
      <c r="G43" s="354">
        <v>3747.3</v>
      </c>
      <c r="H43" s="354">
        <v>571.1</v>
      </c>
      <c r="I43" s="354">
        <v>593.7</v>
      </c>
    </row>
    <row r="44" spans="1:9" ht="15.75" customHeight="1">
      <c r="A44" s="421" t="s">
        <v>160</v>
      </c>
      <c r="B44" s="421"/>
      <c r="C44" s="421"/>
      <c r="D44" s="421"/>
      <c r="E44" s="421"/>
      <c r="F44" s="421"/>
      <c r="G44" s="421"/>
      <c r="H44" s="421"/>
      <c r="I44" s="421"/>
    </row>
    <row r="45" spans="1:9" ht="15.75" customHeight="1">
      <c r="A45" s="456"/>
      <c r="B45" s="456"/>
      <c r="C45" s="456"/>
      <c r="D45" s="456"/>
      <c r="E45" s="456"/>
      <c r="F45" s="456"/>
      <c r="G45" s="456"/>
      <c r="H45" s="456"/>
      <c r="I45" s="456"/>
    </row>
  </sheetData>
  <mergeCells count="12">
    <mergeCell ref="A44:I45"/>
    <mergeCell ref="H7:I7"/>
    <mergeCell ref="A43:B43"/>
    <mergeCell ref="A2:I2"/>
    <mergeCell ref="A5:A8"/>
    <mergeCell ref="B5:B8"/>
    <mergeCell ref="C5:C7"/>
    <mergeCell ref="D5:D7"/>
    <mergeCell ref="E5:F6"/>
    <mergeCell ref="G5:G7"/>
    <mergeCell ref="H5:I6"/>
    <mergeCell ref="E7:F7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19">
      <selection activeCell="R9" sqref="R9"/>
    </sheetView>
  </sheetViews>
  <sheetFormatPr defaultColWidth="9.140625" defaultRowHeight="12.75"/>
  <cols>
    <col min="1" max="1" width="5.00390625" style="11" customWidth="1"/>
    <col min="2" max="2" width="37.28125" style="11" bestFit="1" customWidth="1"/>
    <col min="3" max="3" width="12.00390625" style="11" customWidth="1"/>
    <col min="4" max="4" width="9.00390625" style="11" customWidth="1"/>
    <col min="5" max="5" width="11.8515625" style="11" customWidth="1"/>
    <col min="6" max="6" width="9.8515625" style="11" customWidth="1"/>
    <col min="7" max="7" width="13.421875" style="11" customWidth="1"/>
    <col min="8" max="14" width="7.8515625" style="11" hidden="1" customWidth="1"/>
    <col min="15" max="16384" width="7.8515625" style="11" customWidth="1"/>
  </cols>
  <sheetData>
    <row r="1" spans="1:7" ht="15.75" customHeight="1">
      <c r="A1" s="15"/>
      <c r="B1" s="15"/>
      <c r="C1" s="15"/>
      <c r="D1" s="15"/>
      <c r="E1" s="15"/>
      <c r="G1" s="33" t="s">
        <v>1</v>
      </c>
    </row>
    <row r="2" spans="1:7" ht="15.75" customHeight="1">
      <c r="A2" s="15"/>
      <c r="B2" s="15"/>
      <c r="C2" s="17"/>
      <c r="D2" s="15"/>
      <c r="E2" s="15"/>
      <c r="F2" s="15"/>
      <c r="G2" s="15"/>
    </row>
    <row r="3" spans="1:7" ht="15.75" customHeight="1">
      <c r="A3" s="462" t="s">
        <v>68</v>
      </c>
      <c r="B3" s="462"/>
      <c r="C3" s="462"/>
      <c r="D3" s="462"/>
      <c r="E3" s="462"/>
      <c r="F3" s="462"/>
      <c r="G3" s="462"/>
    </row>
    <row r="4" spans="1:7" ht="15.75" customHeight="1">
      <c r="A4" s="462" t="s">
        <v>132</v>
      </c>
      <c r="B4" s="462"/>
      <c r="C4" s="462"/>
      <c r="D4" s="462"/>
      <c r="E4" s="462"/>
      <c r="F4" s="462"/>
      <c r="G4" s="462"/>
    </row>
    <row r="5" spans="1:7" ht="15.75" customHeight="1" thickBot="1">
      <c r="A5" s="15"/>
      <c r="B5" s="16"/>
      <c r="C5" s="15"/>
      <c r="D5" s="15"/>
      <c r="E5" s="15"/>
      <c r="F5" s="15"/>
      <c r="G5" s="15"/>
    </row>
    <row r="6" spans="1:7" ht="26.25" customHeight="1" thickBot="1">
      <c r="A6" s="434" t="s">
        <v>15</v>
      </c>
      <c r="B6" s="467" t="s">
        <v>7</v>
      </c>
      <c r="C6" s="469" t="s">
        <v>69</v>
      </c>
      <c r="D6" s="470"/>
      <c r="E6" s="469" t="s">
        <v>70</v>
      </c>
      <c r="F6" s="470"/>
      <c r="G6" s="67" t="s">
        <v>10</v>
      </c>
    </row>
    <row r="7" spans="1:7" ht="17.25" customHeight="1" thickBot="1">
      <c r="A7" s="435"/>
      <c r="B7" s="468"/>
      <c r="C7" s="68" t="s">
        <v>14</v>
      </c>
      <c r="D7" s="68" t="s">
        <v>22</v>
      </c>
      <c r="E7" s="68" t="s">
        <v>14</v>
      </c>
      <c r="F7" s="68" t="s">
        <v>22</v>
      </c>
      <c r="G7" s="68" t="s">
        <v>14</v>
      </c>
    </row>
    <row r="8" spans="1:7" ht="15.75" customHeight="1" thickBot="1">
      <c r="A8" s="27">
        <v>1</v>
      </c>
      <c r="B8" s="28">
        <v>2</v>
      </c>
      <c r="C8" s="69">
        <v>3</v>
      </c>
      <c r="D8" s="28">
        <v>4</v>
      </c>
      <c r="E8" s="70">
        <v>5</v>
      </c>
      <c r="F8" s="71">
        <v>6</v>
      </c>
      <c r="G8" s="28">
        <v>7</v>
      </c>
    </row>
    <row r="9" spans="1:7" s="98" customFormat="1" ht="16.5" customHeight="1">
      <c r="A9" s="99">
        <v>1</v>
      </c>
      <c r="B9" s="100" t="s">
        <v>72</v>
      </c>
      <c r="C9" s="264">
        <v>141855</v>
      </c>
      <c r="D9" s="269">
        <v>60</v>
      </c>
      <c r="E9" s="255">
        <v>95951</v>
      </c>
      <c r="F9" s="269">
        <v>40</v>
      </c>
      <c r="G9" s="279">
        <f>C9+E9</f>
        <v>237806</v>
      </c>
    </row>
    <row r="10" spans="1:7" s="98" customFormat="1" ht="16.5" customHeight="1" thickBot="1">
      <c r="A10" s="258"/>
      <c r="B10" s="259" t="s">
        <v>95</v>
      </c>
      <c r="C10" s="265"/>
      <c r="D10" s="270"/>
      <c r="E10" s="260"/>
      <c r="F10" s="270"/>
      <c r="G10" s="280"/>
    </row>
    <row r="11" spans="1:7" s="98" customFormat="1" ht="16.5" customHeight="1">
      <c r="A11" s="99">
        <v>2</v>
      </c>
      <c r="B11" s="100" t="s">
        <v>73</v>
      </c>
      <c r="C11" s="264">
        <v>57861</v>
      </c>
      <c r="D11" s="275">
        <f>C11/G11*100</f>
        <v>34.52903826414914</v>
      </c>
      <c r="E11" s="255">
        <v>109711</v>
      </c>
      <c r="F11" s="269">
        <f>E11/G11*100</f>
        <v>65.47096173585086</v>
      </c>
      <c r="G11" s="279">
        <f>C11+E11</f>
        <v>167572</v>
      </c>
    </row>
    <row r="12" spans="1:7" s="98" customFormat="1" ht="16.5" customHeight="1" thickBot="1">
      <c r="A12" s="250"/>
      <c r="B12" s="259" t="s">
        <v>93</v>
      </c>
      <c r="C12" s="266">
        <v>43419</v>
      </c>
      <c r="D12" s="271">
        <f>C12/G12*100</f>
        <v>74.71863706763035</v>
      </c>
      <c r="E12" s="132">
        <v>14691</v>
      </c>
      <c r="F12" s="270">
        <f>E12/G12*100</f>
        <v>25.281362932369646</v>
      </c>
      <c r="G12" s="280">
        <f>C12+E12</f>
        <v>58110</v>
      </c>
    </row>
    <row r="13" spans="1:8" ht="16.5" customHeight="1" thickBot="1">
      <c r="A13" s="254">
        <v>3</v>
      </c>
      <c r="B13" s="171" t="s">
        <v>92</v>
      </c>
      <c r="C13" s="274">
        <v>46283</v>
      </c>
      <c r="D13" s="267">
        <v>53.92</v>
      </c>
      <c r="E13" s="366">
        <v>39554</v>
      </c>
      <c r="F13" s="267">
        <v>46.08</v>
      </c>
      <c r="G13" s="367">
        <f>C13+E13</f>
        <v>85837</v>
      </c>
      <c r="H13" s="368"/>
    </row>
    <row r="14" spans="1:8" s="82" customFormat="1" ht="16.5" customHeight="1" thickBot="1">
      <c r="A14" s="263"/>
      <c r="B14" s="218" t="s">
        <v>75</v>
      </c>
      <c r="C14" s="273">
        <v>40781</v>
      </c>
      <c r="D14" s="276">
        <v>49</v>
      </c>
      <c r="E14" s="278">
        <v>42405</v>
      </c>
      <c r="F14" s="276">
        <v>51</v>
      </c>
      <c r="G14" s="282">
        <f>SUM(C14,E14)</f>
        <v>83186</v>
      </c>
      <c r="H14" s="175"/>
    </row>
    <row r="15" spans="1:8" s="98" customFormat="1" ht="16.5" customHeight="1">
      <c r="A15" s="249">
        <v>4</v>
      </c>
      <c r="B15" s="228" t="s">
        <v>74</v>
      </c>
      <c r="C15" s="264">
        <v>38808</v>
      </c>
      <c r="D15" s="275">
        <f>ROUND(C15/$G15%,1)</f>
        <v>44.6</v>
      </c>
      <c r="E15" s="255">
        <v>48211</v>
      </c>
      <c r="F15" s="275">
        <f>ROUND(E15/$G15%,1)</f>
        <v>55.4</v>
      </c>
      <c r="G15" s="279">
        <f>SUM(C15,E15)</f>
        <v>87019</v>
      </c>
      <c r="H15" s="130"/>
    </row>
    <row r="16" spans="1:8" s="98" customFormat="1" ht="16.5" customHeight="1" thickBot="1">
      <c r="A16" s="250"/>
      <c r="B16" s="262" t="s">
        <v>93</v>
      </c>
      <c r="C16" s="266">
        <v>14783</v>
      </c>
      <c r="D16" s="271">
        <f>ROUND(C16/$G16%,1)</f>
        <v>63.9</v>
      </c>
      <c r="E16" s="132">
        <v>8359</v>
      </c>
      <c r="F16" s="271">
        <f>ROUND(E16/$G16%,1)</f>
        <v>36.1</v>
      </c>
      <c r="G16" s="280">
        <f>SUM(C16,E16)</f>
        <v>23142</v>
      </c>
      <c r="H16" s="131"/>
    </row>
    <row r="17" spans="1:8" s="98" customFormat="1" ht="16.5" customHeight="1">
      <c r="A17" s="254">
        <v>6</v>
      </c>
      <c r="B17" s="171" t="s">
        <v>76</v>
      </c>
      <c r="C17" s="274">
        <v>28186.8</v>
      </c>
      <c r="D17" s="267">
        <f>C17/G17*100</f>
        <v>56.40089803464876</v>
      </c>
      <c r="E17" s="227">
        <v>21789</v>
      </c>
      <c r="F17" s="277">
        <f>E17/G17*100</f>
        <v>43.59910196535123</v>
      </c>
      <c r="G17" s="283">
        <f>C17+E17</f>
        <v>49975.8</v>
      </c>
      <c r="H17" s="131"/>
    </row>
    <row r="18" spans="1:8" s="98" customFormat="1" ht="16.5" customHeight="1">
      <c r="A18" s="118">
        <v>7</v>
      </c>
      <c r="B18" s="115" t="s">
        <v>77</v>
      </c>
      <c r="C18" s="238">
        <v>9956.2</v>
      </c>
      <c r="D18" s="237">
        <v>62.5</v>
      </c>
      <c r="E18" s="219">
        <v>5980.4</v>
      </c>
      <c r="F18" s="237">
        <v>37.5</v>
      </c>
      <c r="G18" s="281">
        <v>15936.6</v>
      </c>
      <c r="H18" s="178"/>
    </row>
    <row r="19" spans="1:8" s="98" customFormat="1" ht="16.5" customHeight="1" thickBot="1">
      <c r="A19" s="118">
        <v>8</v>
      </c>
      <c r="B19" s="115" t="s">
        <v>78</v>
      </c>
      <c r="C19" s="238">
        <v>9716.3</v>
      </c>
      <c r="D19" s="237">
        <v>55.1</v>
      </c>
      <c r="E19" s="219">
        <v>7912</v>
      </c>
      <c r="F19" s="237">
        <v>44.9</v>
      </c>
      <c r="G19" s="281">
        <v>17628.1</v>
      </c>
      <c r="H19" s="188"/>
    </row>
    <row r="20" spans="1:8" s="98" customFormat="1" ht="16.5" customHeight="1" thickBot="1">
      <c r="A20" s="118">
        <v>9</v>
      </c>
      <c r="B20" s="115" t="s">
        <v>79</v>
      </c>
      <c r="C20" s="238">
        <v>7480</v>
      </c>
      <c r="D20" s="237">
        <v>51.2</v>
      </c>
      <c r="E20" s="219">
        <v>7133</v>
      </c>
      <c r="F20" s="237">
        <v>48.8</v>
      </c>
      <c r="G20" s="281">
        <v>14613</v>
      </c>
      <c r="H20" s="194"/>
    </row>
    <row r="21" spans="1:7" s="98" customFormat="1" ht="16.5" customHeight="1">
      <c r="A21" s="118">
        <v>10</v>
      </c>
      <c r="B21" s="115" t="s">
        <v>80</v>
      </c>
      <c r="C21" s="238">
        <v>4897</v>
      </c>
      <c r="D21" s="237">
        <v>53</v>
      </c>
      <c r="E21" s="219">
        <v>4284</v>
      </c>
      <c r="F21" s="237">
        <v>47</v>
      </c>
      <c r="G21" s="281">
        <v>9181</v>
      </c>
    </row>
    <row r="22" spans="1:8" s="98" customFormat="1" ht="16.5" customHeight="1">
      <c r="A22" s="118">
        <v>11</v>
      </c>
      <c r="B22" s="115" t="s">
        <v>147</v>
      </c>
      <c r="C22" s="268">
        <v>5389.5</v>
      </c>
      <c r="D22" s="272">
        <v>59.85</v>
      </c>
      <c r="E22" s="256">
        <v>3616.2</v>
      </c>
      <c r="F22" s="272">
        <v>40.15</v>
      </c>
      <c r="G22" s="281">
        <v>9005.7</v>
      </c>
      <c r="H22" s="1"/>
    </row>
    <row r="23" spans="1:8" s="98" customFormat="1" ht="16.5" customHeight="1">
      <c r="A23" s="118">
        <v>12</v>
      </c>
      <c r="B23" s="115" t="s">
        <v>144</v>
      </c>
      <c r="C23" s="268">
        <v>4232.014</v>
      </c>
      <c r="D23" s="272">
        <v>49.8</v>
      </c>
      <c r="E23" s="256">
        <v>4267.95</v>
      </c>
      <c r="F23" s="272">
        <v>50.2</v>
      </c>
      <c r="G23" s="281">
        <v>8499.965</v>
      </c>
      <c r="H23" s="1"/>
    </row>
    <row r="24" spans="1:8" s="98" customFormat="1" ht="16.5" customHeight="1">
      <c r="A24" s="118">
        <v>13</v>
      </c>
      <c r="B24" s="115" t="s">
        <v>145</v>
      </c>
      <c r="C24" s="268">
        <v>4239.6</v>
      </c>
      <c r="D24" s="272">
        <v>61</v>
      </c>
      <c r="E24" s="256">
        <v>2692.4</v>
      </c>
      <c r="F24" s="272">
        <v>39</v>
      </c>
      <c r="G24" s="281">
        <f>C24+E24</f>
        <v>6932</v>
      </c>
      <c r="H24" s="1"/>
    </row>
    <row r="25" spans="1:8" s="98" customFormat="1" ht="16.5" customHeight="1">
      <c r="A25" s="118">
        <v>14</v>
      </c>
      <c r="B25" s="115" t="s">
        <v>81</v>
      </c>
      <c r="C25" s="268">
        <v>3970.723</v>
      </c>
      <c r="D25" s="272">
        <v>56.92</v>
      </c>
      <c r="E25" s="256">
        <v>3004.975</v>
      </c>
      <c r="F25" s="272">
        <v>43.08</v>
      </c>
      <c r="G25" s="281">
        <f>C25+E25</f>
        <v>6975.698</v>
      </c>
      <c r="H25" s="1"/>
    </row>
    <row r="26" spans="1:7" s="82" customFormat="1" ht="16.5" customHeight="1">
      <c r="A26" s="118">
        <v>15</v>
      </c>
      <c r="B26" s="124" t="s">
        <v>82</v>
      </c>
      <c r="C26" s="268">
        <v>3204</v>
      </c>
      <c r="D26" s="237">
        <v>55.8</v>
      </c>
      <c r="E26" s="256">
        <v>2539</v>
      </c>
      <c r="F26" s="272">
        <v>44.2</v>
      </c>
      <c r="G26" s="281">
        <f>C26+E26</f>
        <v>5743</v>
      </c>
    </row>
    <row r="27" spans="1:7" s="82" customFormat="1" ht="16.5" customHeight="1">
      <c r="A27" s="118">
        <v>16</v>
      </c>
      <c r="B27" s="124" t="s">
        <v>83</v>
      </c>
      <c r="C27" s="268">
        <v>3338</v>
      </c>
      <c r="D27" s="237">
        <f>C27/G27*100</f>
        <v>51.77601985419575</v>
      </c>
      <c r="E27" s="256">
        <v>3109</v>
      </c>
      <c r="F27" s="237">
        <f>E27/G27*100</f>
        <v>48.223980145804255</v>
      </c>
      <c r="G27" s="281">
        <f>C27+E27</f>
        <v>6447</v>
      </c>
    </row>
    <row r="28" spans="1:7" s="98" customFormat="1" ht="16.5" customHeight="1">
      <c r="A28" s="118">
        <v>17</v>
      </c>
      <c r="B28" s="124" t="s">
        <v>85</v>
      </c>
      <c r="C28" s="238">
        <v>2361</v>
      </c>
      <c r="D28" s="237">
        <v>46</v>
      </c>
      <c r="E28" s="219">
        <v>2782</v>
      </c>
      <c r="F28" s="237">
        <v>54</v>
      </c>
      <c r="G28" s="281">
        <v>5143</v>
      </c>
    </row>
    <row r="29" spans="1:7" s="98" customFormat="1" ht="16.5" customHeight="1">
      <c r="A29" s="118">
        <v>18</v>
      </c>
      <c r="B29" s="124" t="s">
        <v>84</v>
      </c>
      <c r="C29" s="238">
        <v>2576</v>
      </c>
      <c r="D29" s="237">
        <v>53.7</v>
      </c>
      <c r="E29" s="219">
        <v>2220</v>
      </c>
      <c r="F29" s="237">
        <v>46.3</v>
      </c>
      <c r="G29" s="281">
        <v>4796</v>
      </c>
    </row>
    <row r="30" spans="1:7" s="98" customFormat="1" ht="16.5" customHeight="1">
      <c r="A30" s="118">
        <v>19</v>
      </c>
      <c r="B30" s="115" t="s">
        <v>146</v>
      </c>
      <c r="C30" s="238">
        <v>2244</v>
      </c>
      <c r="D30" s="237">
        <v>47.9</v>
      </c>
      <c r="E30" s="219">
        <v>2438</v>
      </c>
      <c r="F30" s="237">
        <v>52.1</v>
      </c>
      <c r="G30" s="281">
        <v>4682</v>
      </c>
    </row>
    <row r="31" spans="1:7" s="98" customFormat="1" ht="16.5" customHeight="1">
      <c r="A31" s="118">
        <v>20</v>
      </c>
      <c r="B31" s="124" t="s">
        <v>86</v>
      </c>
      <c r="C31" s="238">
        <v>1258</v>
      </c>
      <c r="D31" s="237">
        <v>39.8</v>
      </c>
      <c r="E31" s="219">
        <v>1905</v>
      </c>
      <c r="F31" s="237">
        <v>60.2</v>
      </c>
      <c r="G31" s="281">
        <v>3163</v>
      </c>
    </row>
    <row r="32" spans="1:7" s="98" customFormat="1" ht="16.5" customHeight="1">
      <c r="A32" s="118">
        <v>21</v>
      </c>
      <c r="B32" s="124" t="s">
        <v>143</v>
      </c>
      <c r="C32" s="238">
        <v>1129</v>
      </c>
      <c r="D32" s="237">
        <v>39</v>
      </c>
      <c r="E32" s="219">
        <v>1390</v>
      </c>
      <c r="F32" s="237">
        <v>48</v>
      </c>
      <c r="G32" s="281">
        <v>2519</v>
      </c>
    </row>
    <row r="33" spans="1:7" s="98" customFormat="1" ht="16.5" customHeight="1">
      <c r="A33" s="118">
        <v>22</v>
      </c>
      <c r="B33" s="124" t="s">
        <v>87</v>
      </c>
      <c r="C33" s="238">
        <v>2227.5</v>
      </c>
      <c r="D33" s="237">
        <v>27</v>
      </c>
      <c r="E33" s="219">
        <v>6003</v>
      </c>
      <c r="F33" s="237">
        <v>73</v>
      </c>
      <c r="G33" s="281">
        <f>C33+E33</f>
        <v>8230.5</v>
      </c>
    </row>
    <row r="34" spans="1:7" s="82" customFormat="1" ht="16.5" customHeight="1">
      <c r="A34" s="118">
        <v>23</v>
      </c>
      <c r="B34" s="124" t="s">
        <v>141</v>
      </c>
      <c r="C34" s="238">
        <v>589</v>
      </c>
      <c r="D34" s="237">
        <v>22</v>
      </c>
      <c r="E34" s="219">
        <v>2140</v>
      </c>
      <c r="F34" s="237">
        <v>78</v>
      </c>
      <c r="G34" s="281">
        <v>2729</v>
      </c>
    </row>
    <row r="35" spans="1:7" s="98" customFormat="1" ht="16.5" customHeight="1">
      <c r="A35" s="118">
        <v>24</v>
      </c>
      <c r="B35" s="124" t="s">
        <v>142</v>
      </c>
      <c r="C35" s="238">
        <v>965.3</v>
      </c>
      <c r="D35" s="237">
        <v>38.5</v>
      </c>
      <c r="E35" s="219">
        <v>1539.4</v>
      </c>
      <c r="F35" s="237">
        <v>61.5</v>
      </c>
      <c r="G35" s="281">
        <v>2504.7</v>
      </c>
    </row>
    <row r="36" spans="1:7" s="98" customFormat="1" ht="16.5" customHeight="1">
      <c r="A36" s="118">
        <v>25</v>
      </c>
      <c r="B36" s="124" t="s">
        <v>88</v>
      </c>
      <c r="C36" s="238">
        <v>1836.433</v>
      </c>
      <c r="D36" s="237">
        <v>51.5</v>
      </c>
      <c r="E36" s="219">
        <v>1726.218</v>
      </c>
      <c r="F36" s="237">
        <v>48.5</v>
      </c>
      <c r="G36" s="281">
        <f>C36+E36</f>
        <v>3562.651</v>
      </c>
    </row>
    <row r="37" spans="1:7" s="98" customFormat="1" ht="16.5" customHeight="1">
      <c r="A37" s="118">
        <v>26</v>
      </c>
      <c r="B37" s="124" t="s">
        <v>89</v>
      </c>
      <c r="C37" s="238">
        <v>1464</v>
      </c>
      <c r="D37" s="237">
        <v>48.6</v>
      </c>
      <c r="E37" s="219">
        <v>1548</v>
      </c>
      <c r="F37" s="237">
        <v>51.4</v>
      </c>
      <c r="G37" s="281">
        <f>C37+E37</f>
        <v>3012</v>
      </c>
    </row>
    <row r="38" spans="1:7" s="98" customFormat="1" ht="16.5" customHeight="1">
      <c r="A38" s="118">
        <v>27</v>
      </c>
      <c r="B38" s="124" t="s">
        <v>90</v>
      </c>
      <c r="C38" s="238">
        <v>759.9</v>
      </c>
      <c r="D38" s="237">
        <v>28.6</v>
      </c>
      <c r="E38" s="219">
        <v>1900.9</v>
      </c>
      <c r="F38" s="237">
        <v>71.4</v>
      </c>
      <c r="G38" s="281">
        <v>2660.8</v>
      </c>
    </row>
    <row r="39" spans="1:7" s="98" customFormat="1" ht="16.5" customHeight="1">
      <c r="A39" s="118">
        <v>28</v>
      </c>
      <c r="B39" s="124" t="s">
        <v>101</v>
      </c>
      <c r="C39" s="238">
        <v>1148</v>
      </c>
      <c r="D39" s="237">
        <v>44.4</v>
      </c>
      <c r="E39" s="219">
        <v>1437.8</v>
      </c>
      <c r="F39" s="237">
        <v>55.6</v>
      </c>
      <c r="G39" s="281">
        <v>2585.9</v>
      </c>
    </row>
    <row r="40" spans="1:7" s="98" customFormat="1" ht="16.5" customHeight="1" thickBot="1">
      <c r="A40" s="247">
        <v>29</v>
      </c>
      <c r="B40" s="218" t="s">
        <v>91</v>
      </c>
      <c r="C40" s="355">
        <v>966</v>
      </c>
      <c r="D40" s="276">
        <v>62</v>
      </c>
      <c r="E40" s="356">
        <v>587.746</v>
      </c>
      <c r="F40" s="276">
        <v>38</v>
      </c>
      <c r="G40" s="282">
        <v>1553.9</v>
      </c>
    </row>
    <row r="41" spans="1:7" s="58" customFormat="1" ht="16.5" customHeight="1" thickBot="1">
      <c r="A41" s="465" t="s">
        <v>11</v>
      </c>
      <c r="B41" s="466"/>
      <c r="C41" s="387">
        <v>429722</v>
      </c>
      <c r="D41" s="388">
        <v>50</v>
      </c>
      <c r="E41" s="387">
        <v>429778</v>
      </c>
      <c r="F41" s="388">
        <v>50</v>
      </c>
      <c r="G41" s="389">
        <v>859500</v>
      </c>
    </row>
    <row r="42" spans="1:7" s="212" customFormat="1" ht="15.75">
      <c r="A42" s="463" t="s">
        <v>172</v>
      </c>
      <c r="B42" s="463"/>
      <c r="C42" s="463"/>
      <c r="D42" s="463"/>
      <c r="E42" s="463"/>
      <c r="F42" s="463"/>
      <c r="G42" s="463"/>
    </row>
    <row r="43" spans="1:7" s="212" customFormat="1" ht="15.75">
      <c r="A43" s="464" t="s">
        <v>173</v>
      </c>
      <c r="B43" s="464"/>
      <c r="C43" s="464"/>
      <c r="D43" s="464"/>
      <c r="E43" s="464"/>
      <c r="F43" s="464"/>
      <c r="G43" s="464"/>
    </row>
    <row r="44" spans="1:7" s="212" customFormat="1" ht="15.75">
      <c r="A44" s="464"/>
      <c r="B44" s="464"/>
      <c r="C44" s="464"/>
      <c r="D44" s="464"/>
      <c r="E44" s="464"/>
      <c r="F44" s="464"/>
      <c r="G44" s="464"/>
    </row>
    <row r="45" spans="1:7" s="98" customFormat="1" ht="15.75">
      <c r="A45" s="461" t="s">
        <v>171</v>
      </c>
      <c r="B45" s="461"/>
      <c r="C45" s="461"/>
      <c r="D45" s="461"/>
      <c r="E45" s="461"/>
      <c r="F45" s="461"/>
      <c r="G45" s="461"/>
    </row>
    <row r="46" spans="1:7" s="98" customFormat="1" ht="15.75">
      <c r="A46" s="461"/>
      <c r="B46" s="461"/>
      <c r="C46" s="461"/>
      <c r="D46" s="461"/>
      <c r="E46" s="461"/>
      <c r="F46" s="461"/>
      <c r="G46" s="461"/>
    </row>
    <row r="47" spans="1:7" s="98" customFormat="1" ht="15.75">
      <c r="A47" s="461"/>
      <c r="B47" s="461"/>
      <c r="C47" s="461"/>
      <c r="D47" s="461"/>
      <c r="E47" s="461"/>
      <c r="F47" s="461"/>
      <c r="G47" s="461"/>
    </row>
    <row r="48" spans="3:6" s="98" customFormat="1" ht="15.75">
      <c r="C48" s="211"/>
      <c r="D48" s="211"/>
      <c r="E48" s="211"/>
      <c r="F48" s="211"/>
    </row>
    <row r="49" spans="3:6" s="98" customFormat="1" ht="15.75">
      <c r="C49" s="211"/>
      <c r="D49" s="211"/>
      <c r="E49" s="211"/>
      <c r="F49" s="211"/>
    </row>
    <row r="50" spans="3:6" ht="15.75">
      <c r="C50" s="59"/>
      <c r="D50" s="59"/>
      <c r="E50" s="59"/>
      <c r="F50" s="59"/>
    </row>
    <row r="51" spans="3:6" ht="15.75">
      <c r="C51" s="59"/>
      <c r="D51" s="59"/>
      <c r="E51" s="59"/>
      <c r="F51" s="59"/>
    </row>
    <row r="52" spans="3:6" ht="15.75">
      <c r="C52" s="59"/>
      <c r="D52" s="59"/>
      <c r="E52" s="59"/>
      <c r="F52" s="59"/>
    </row>
    <row r="53" spans="3:6" ht="15.75">
      <c r="C53" s="59"/>
      <c r="D53" s="59"/>
      <c r="E53" s="59"/>
      <c r="F53" s="59"/>
    </row>
    <row r="54" spans="3:6" ht="15.75">
      <c r="C54" s="59"/>
      <c r="D54" s="59"/>
      <c r="E54" s="59"/>
      <c r="F54" s="59"/>
    </row>
    <row r="55" spans="3:6" ht="15.75">
      <c r="C55" s="59"/>
      <c r="D55" s="59"/>
      <c r="E55" s="59"/>
      <c r="F55" s="59"/>
    </row>
    <row r="56" spans="3:6" ht="15.75">
      <c r="C56" s="59"/>
      <c r="D56" s="59"/>
      <c r="E56" s="59"/>
      <c r="F56" s="59"/>
    </row>
    <row r="57" spans="3:6" ht="15.75">
      <c r="C57" s="59"/>
      <c r="D57" s="59"/>
      <c r="E57" s="59"/>
      <c r="F57" s="59"/>
    </row>
    <row r="58" spans="3:6" ht="15.75">
      <c r="C58" s="59"/>
      <c r="D58" s="59"/>
      <c r="E58" s="59"/>
      <c r="F58" s="59"/>
    </row>
    <row r="59" spans="3:6" ht="15.75">
      <c r="C59" s="59"/>
      <c r="D59" s="59"/>
      <c r="E59" s="59"/>
      <c r="F59" s="59"/>
    </row>
    <row r="60" spans="3:6" ht="15.75">
      <c r="C60" s="59"/>
      <c r="D60" s="59"/>
      <c r="E60" s="59"/>
      <c r="F60" s="59"/>
    </row>
    <row r="61" spans="3:6" ht="15.75">
      <c r="C61" s="59"/>
      <c r="D61" s="59"/>
      <c r="E61" s="59"/>
      <c r="F61" s="59"/>
    </row>
    <row r="62" spans="3:6" ht="15.75">
      <c r="C62" s="59"/>
      <c r="D62" s="59"/>
      <c r="E62" s="59"/>
      <c r="F62" s="59"/>
    </row>
    <row r="63" spans="3:6" ht="15.75">
      <c r="C63" s="59"/>
      <c r="D63" s="59"/>
      <c r="E63" s="59"/>
      <c r="F63" s="59"/>
    </row>
    <row r="64" spans="3:6" ht="15.75">
      <c r="C64" s="59"/>
      <c r="D64" s="59"/>
      <c r="E64" s="59"/>
      <c r="F64" s="59"/>
    </row>
    <row r="65" spans="3:6" ht="15.75">
      <c r="C65" s="59"/>
      <c r="D65" s="59"/>
      <c r="E65" s="59"/>
      <c r="F65" s="59"/>
    </row>
    <row r="66" spans="3:6" ht="15.75">
      <c r="C66" s="59"/>
      <c r="D66" s="59"/>
      <c r="E66" s="59"/>
      <c r="F66" s="59"/>
    </row>
    <row r="67" spans="3:6" ht="15.75">
      <c r="C67" s="59"/>
      <c r="D67" s="59"/>
      <c r="E67" s="59"/>
      <c r="F67" s="59"/>
    </row>
    <row r="68" spans="3:6" ht="15.75">
      <c r="C68" s="59"/>
      <c r="D68" s="59"/>
      <c r="E68" s="59"/>
      <c r="F68" s="59"/>
    </row>
    <row r="69" spans="3:6" ht="15.75">
      <c r="C69" s="59"/>
      <c r="D69" s="59"/>
      <c r="E69" s="59"/>
      <c r="F69" s="59"/>
    </row>
    <row r="70" spans="3:6" ht="15.75">
      <c r="C70" s="59"/>
      <c r="D70" s="59"/>
      <c r="E70" s="59"/>
      <c r="F70" s="59"/>
    </row>
  </sheetData>
  <mergeCells count="10">
    <mergeCell ref="A45:G47"/>
    <mergeCell ref="A3:G3"/>
    <mergeCell ref="A42:G42"/>
    <mergeCell ref="A43:G44"/>
    <mergeCell ref="A41:B41"/>
    <mergeCell ref="A6:A7"/>
    <mergeCell ref="B6:B7"/>
    <mergeCell ref="C6:D6"/>
    <mergeCell ref="E6:F6"/>
    <mergeCell ref="A4:G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5" zoomScaleNormal="75" workbookViewId="0" topLeftCell="A1">
      <selection activeCell="F21" sqref="F21"/>
    </sheetView>
  </sheetViews>
  <sheetFormatPr defaultColWidth="9.140625" defaultRowHeight="12.75"/>
  <cols>
    <col min="1" max="1" width="5.421875" style="9" customWidth="1"/>
    <col min="2" max="2" width="52.140625" style="9" customWidth="1"/>
    <col min="3" max="3" width="30.8515625" style="9" customWidth="1"/>
    <col min="4" max="16384" width="9.140625" style="9" customWidth="1"/>
  </cols>
  <sheetData>
    <row r="1" spans="1:3" ht="15.75">
      <c r="A1" s="15"/>
      <c r="B1" s="15"/>
      <c r="C1" s="33" t="s">
        <v>134</v>
      </c>
    </row>
    <row r="2" spans="1:2" ht="15.75">
      <c r="A2" s="15"/>
      <c r="B2" s="15"/>
    </row>
    <row r="3" spans="1:3" ht="15.75">
      <c r="A3" s="472" t="s">
        <v>100</v>
      </c>
      <c r="B3" s="472"/>
      <c r="C3" s="472"/>
    </row>
    <row r="4" spans="1:3" ht="15.75">
      <c r="A4" s="472"/>
      <c r="B4" s="472"/>
      <c r="C4" s="472"/>
    </row>
    <row r="5" spans="1:3" ht="15.75">
      <c r="A5" s="473" t="s">
        <v>133</v>
      </c>
      <c r="B5" s="473"/>
      <c r="C5" s="473"/>
    </row>
    <row r="6" spans="1:3" ht="16.5" thickBot="1">
      <c r="A6" s="15"/>
      <c r="B6" s="15"/>
      <c r="C6" s="21" t="s">
        <v>12</v>
      </c>
    </row>
    <row r="7" spans="1:3" ht="15.75" customHeight="1">
      <c r="A7" s="434" t="s">
        <v>15</v>
      </c>
      <c r="B7" s="434" t="s">
        <v>7</v>
      </c>
      <c r="C7" s="434" t="s">
        <v>23</v>
      </c>
    </row>
    <row r="8" spans="1:3" ht="16.5" customHeight="1" thickBot="1">
      <c r="A8" s="436"/>
      <c r="B8" s="436"/>
      <c r="C8" s="436"/>
    </row>
    <row r="9" spans="1:3" ht="16.5" thickBot="1">
      <c r="A9" s="27">
        <v>1</v>
      </c>
      <c r="B9" s="28">
        <v>2</v>
      </c>
      <c r="C9" s="32">
        <v>4</v>
      </c>
    </row>
    <row r="10" spans="1:3" ht="19.5" customHeight="1">
      <c r="A10" s="99">
        <v>1</v>
      </c>
      <c r="B10" s="100" t="s">
        <v>72</v>
      </c>
      <c r="C10" s="101">
        <v>103.57</v>
      </c>
    </row>
    <row r="11" spans="1:3" ht="19.5" customHeight="1">
      <c r="A11" s="118">
        <v>2</v>
      </c>
      <c r="B11" s="115" t="s">
        <v>73</v>
      </c>
      <c r="C11" s="119">
        <v>117.04</v>
      </c>
    </row>
    <row r="12" spans="1:3" ht="19.5" customHeight="1">
      <c r="A12" s="134">
        <v>3</v>
      </c>
      <c r="B12" s="124" t="s">
        <v>96</v>
      </c>
      <c r="C12" s="119">
        <v>130.07</v>
      </c>
    </row>
    <row r="13" spans="1:3" s="10" customFormat="1" ht="19.5" customHeight="1">
      <c r="A13" s="72"/>
      <c r="B13" s="124" t="s">
        <v>75</v>
      </c>
      <c r="C13" s="119">
        <v>112.65</v>
      </c>
    </row>
    <row r="14" spans="1:3" ht="19.5" customHeight="1">
      <c r="A14" s="134">
        <v>4</v>
      </c>
      <c r="B14" s="124" t="s">
        <v>74</v>
      </c>
      <c r="C14" s="119">
        <v>106.64</v>
      </c>
    </row>
    <row r="15" spans="1:3" ht="19.5" customHeight="1">
      <c r="A15" s="134">
        <v>6</v>
      </c>
      <c r="B15" s="124" t="s">
        <v>76</v>
      </c>
      <c r="C15" s="119">
        <v>122.9</v>
      </c>
    </row>
    <row r="16" spans="1:3" s="73" customFormat="1" ht="19.5" customHeight="1">
      <c r="A16" s="118">
        <v>7</v>
      </c>
      <c r="B16" s="115" t="s">
        <v>77</v>
      </c>
      <c r="C16" s="348">
        <v>112.3</v>
      </c>
    </row>
    <row r="17" spans="1:3" s="1" customFormat="1" ht="19.5" customHeight="1">
      <c r="A17" s="118">
        <v>8</v>
      </c>
      <c r="B17" s="115" t="s">
        <v>78</v>
      </c>
      <c r="C17" s="119">
        <v>135.46</v>
      </c>
    </row>
    <row r="18" spans="1:3" s="1" customFormat="1" ht="19.5" customHeight="1">
      <c r="A18" s="118">
        <v>9</v>
      </c>
      <c r="B18" s="115" t="s">
        <v>79</v>
      </c>
      <c r="C18" s="119">
        <v>112.3</v>
      </c>
    </row>
    <row r="19" spans="1:3" s="1" customFormat="1" ht="19.5" customHeight="1">
      <c r="A19" s="118">
        <v>10</v>
      </c>
      <c r="B19" s="115" t="s">
        <v>80</v>
      </c>
      <c r="C19" s="119">
        <v>137</v>
      </c>
    </row>
    <row r="20" spans="1:3" s="1" customFormat="1" ht="19.5" customHeight="1">
      <c r="A20" s="118">
        <v>11</v>
      </c>
      <c r="B20" s="115" t="s">
        <v>147</v>
      </c>
      <c r="C20" s="119">
        <v>142.6</v>
      </c>
    </row>
    <row r="21" spans="1:3" s="1" customFormat="1" ht="19.5" customHeight="1">
      <c r="A21" s="118">
        <v>12</v>
      </c>
      <c r="B21" s="115" t="s">
        <v>144</v>
      </c>
      <c r="C21" s="119">
        <v>130.8</v>
      </c>
    </row>
    <row r="22" spans="1:3" s="1" customFormat="1" ht="19.5" customHeight="1">
      <c r="A22" s="118">
        <v>13</v>
      </c>
      <c r="B22" s="115" t="s">
        <v>145</v>
      </c>
      <c r="C22" s="119">
        <v>138.8</v>
      </c>
    </row>
    <row r="23" spans="1:3" s="10" customFormat="1" ht="19.5" customHeight="1">
      <c r="A23" s="118">
        <v>14</v>
      </c>
      <c r="B23" s="115" t="s">
        <v>81</v>
      </c>
      <c r="C23" s="119">
        <v>135.35</v>
      </c>
    </row>
    <row r="24" spans="1:3" s="1" customFormat="1" ht="19.5" customHeight="1">
      <c r="A24" s="118">
        <v>15</v>
      </c>
      <c r="B24" s="124" t="s">
        <v>82</v>
      </c>
      <c r="C24" s="284">
        <v>158</v>
      </c>
    </row>
    <row r="25" spans="1:3" s="1" customFormat="1" ht="19.5" customHeight="1">
      <c r="A25" s="118">
        <v>16</v>
      </c>
      <c r="B25" s="124" t="s">
        <v>83</v>
      </c>
      <c r="C25" s="119">
        <v>156</v>
      </c>
    </row>
    <row r="26" spans="1:3" s="1" customFormat="1" ht="19.5" customHeight="1">
      <c r="A26" s="118">
        <v>17</v>
      </c>
      <c r="B26" s="124" t="s">
        <v>85</v>
      </c>
      <c r="C26" s="119">
        <v>142.7</v>
      </c>
    </row>
    <row r="27" spans="1:3" s="1" customFormat="1" ht="19.5" customHeight="1">
      <c r="A27" s="118">
        <v>18</v>
      </c>
      <c r="B27" s="124" t="s">
        <v>84</v>
      </c>
      <c r="C27" s="119">
        <v>132.7</v>
      </c>
    </row>
    <row r="28" spans="1:3" s="1" customFormat="1" ht="19.5" customHeight="1">
      <c r="A28" s="118">
        <v>19</v>
      </c>
      <c r="B28" s="115" t="s">
        <v>146</v>
      </c>
      <c r="C28" s="119">
        <v>157.8</v>
      </c>
    </row>
    <row r="29" spans="1:3" s="1" customFormat="1" ht="19.5" customHeight="1">
      <c r="A29" s="118">
        <v>20</v>
      </c>
      <c r="B29" s="124" t="s">
        <v>86</v>
      </c>
      <c r="C29" s="119">
        <v>108.82</v>
      </c>
    </row>
    <row r="30" spans="1:3" s="1" customFormat="1" ht="19.5" customHeight="1">
      <c r="A30" s="118">
        <v>21</v>
      </c>
      <c r="B30" s="124" t="s">
        <v>143</v>
      </c>
      <c r="C30" s="119">
        <v>137</v>
      </c>
    </row>
    <row r="31" spans="1:3" s="1" customFormat="1" ht="19.5" customHeight="1">
      <c r="A31" s="118">
        <v>22</v>
      </c>
      <c r="B31" s="124" t="s">
        <v>87</v>
      </c>
      <c r="C31" s="284">
        <v>132</v>
      </c>
    </row>
    <row r="32" spans="1:3" s="1" customFormat="1" ht="19.5" customHeight="1">
      <c r="A32" s="118">
        <v>23</v>
      </c>
      <c r="B32" s="124" t="s">
        <v>141</v>
      </c>
      <c r="C32" s="119">
        <v>127.25</v>
      </c>
    </row>
    <row r="33" spans="1:3" s="1" customFormat="1" ht="19.5" customHeight="1">
      <c r="A33" s="118">
        <v>24</v>
      </c>
      <c r="B33" s="124" t="s">
        <v>142</v>
      </c>
      <c r="C33" s="119">
        <v>130</v>
      </c>
    </row>
    <row r="34" spans="1:3" s="1" customFormat="1" ht="19.5" customHeight="1">
      <c r="A34" s="118">
        <v>25</v>
      </c>
      <c r="B34" s="124" t="s">
        <v>88</v>
      </c>
      <c r="C34" s="119">
        <v>160</v>
      </c>
    </row>
    <row r="35" spans="1:3" s="1" customFormat="1" ht="19.5" customHeight="1">
      <c r="A35" s="118">
        <v>26</v>
      </c>
      <c r="B35" s="124" t="s">
        <v>89</v>
      </c>
      <c r="C35" s="119">
        <v>146.9</v>
      </c>
    </row>
    <row r="36" spans="1:3" s="1" customFormat="1" ht="19.5" customHeight="1">
      <c r="A36" s="118">
        <v>27</v>
      </c>
      <c r="B36" s="124" t="s">
        <v>90</v>
      </c>
      <c r="C36" s="119">
        <v>149.8</v>
      </c>
    </row>
    <row r="37" spans="1:3" s="1" customFormat="1" ht="19.5" customHeight="1">
      <c r="A37" s="118">
        <v>28</v>
      </c>
      <c r="B37" s="124" t="s">
        <v>101</v>
      </c>
      <c r="C37" s="119">
        <v>180</v>
      </c>
    </row>
    <row r="38" spans="1:3" s="1" customFormat="1" ht="19.5" customHeight="1" thickBot="1">
      <c r="A38" s="258">
        <v>29</v>
      </c>
      <c r="B38" s="223" t="s">
        <v>91</v>
      </c>
      <c r="C38" s="285">
        <v>130.62</v>
      </c>
    </row>
    <row r="39" spans="1:3" s="362" customFormat="1" ht="19.5" customHeight="1" thickBot="1">
      <c r="A39" s="465" t="s">
        <v>11</v>
      </c>
      <c r="B39" s="471"/>
      <c r="C39" s="361">
        <v>115.07</v>
      </c>
    </row>
    <row r="40" s="14" customFormat="1" ht="15.75"/>
    <row r="41" s="10" customFormat="1" ht="15.75"/>
    <row r="42" s="10" customFormat="1" ht="15.75" customHeight="1"/>
    <row r="43" s="10" customFormat="1" ht="15.75" customHeight="1"/>
    <row r="44" s="10" customFormat="1" ht="15.75"/>
    <row r="45" s="10" customFormat="1" ht="15.75"/>
    <row r="46" s="10" customFormat="1" ht="15.75"/>
    <row r="47" s="10" customFormat="1" ht="15.75"/>
    <row r="48" s="10" customFormat="1" ht="15.75"/>
    <row r="49" s="10" customFormat="1" ht="15.75"/>
  </sheetData>
  <mergeCells count="6">
    <mergeCell ref="A39:B39"/>
    <mergeCell ref="A3:C4"/>
    <mergeCell ref="A7:A8"/>
    <mergeCell ref="B7:B8"/>
    <mergeCell ref="C7:C8"/>
    <mergeCell ref="A5:C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70" zoomScaleNormal="70" workbookViewId="0" topLeftCell="A22">
      <selection activeCell="T43" sqref="T43"/>
    </sheetView>
  </sheetViews>
  <sheetFormatPr defaultColWidth="9.140625" defaultRowHeight="12.75"/>
  <cols>
    <col min="1" max="1" width="5.57421875" style="0" customWidth="1"/>
    <col min="2" max="2" width="37.28125" style="0" bestFit="1" customWidth="1"/>
    <col min="3" max="3" width="10.28125" style="0" customWidth="1"/>
    <col min="4" max="4" width="8.57421875" style="0" customWidth="1"/>
    <col min="5" max="5" width="11.421875" style="0" customWidth="1"/>
    <col min="6" max="6" width="11.28125" style="0" customWidth="1"/>
    <col min="7" max="7" width="14.8515625" style="0" customWidth="1"/>
    <col min="8" max="8" width="11.00390625" style="0" customWidth="1"/>
    <col min="9" max="9" width="9.7109375" style="0" customWidth="1"/>
    <col min="10" max="10" width="10.57421875" style="0" customWidth="1"/>
    <col min="11" max="11" width="11.421875" style="0" customWidth="1"/>
    <col min="12" max="12" width="11.8515625" style="0" customWidth="1"/>
    <col min="13" max="13" width="11.28125" style="0" customWidth="1"/>
    <col min="15" max="15" width="10.7109375" style="0" customWidth="1"/>
    <col min="16" max="16" width="10.421875" style="0" customWidth="1"/>
    <col min="18" max="18" width="12.00390625" style="0" customWidth="1"/>
  </cols>
  <sheetData>
    <row r="1" spans="1:18" s="30" customFormat="1" ht="18.75">
      <c r="A1" s="9"/>
      <c r="B1" s="9"/>
      <c r="C1" s="9"/>
      <c r="D1" s="9"/>
      <c r="E1" s="9"/>
      <c r="F1" s="36"/>
      <c r="G1" s="9"/>
      <c r="H1" s="9"/>
      <c r="I1" s="9"/>
      <c r="J1" s="9"/>
      <c r="K1" s="9"/>
      <c r="L1" s="9"/>
      <c r="M1" s="9"/>
      <c r="R1" s="398" t="s">
        <v>135</v>
      </c>
    </row>
    <row r="2" spans="1:18" s="30" customFormat="1" ht="18.75">
      <c r="A2" s="483" t="s">
        <v>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</row>
    <row r="3" spans="1:18" s="30" customFormat="1" ht="18.75">
      <c r="A3" s="484" t="s">
        <v>186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</row>
    <row r="4" spans="1:14" s="30" customFormat="1" ht="14.25" customHeight="1" thickBot="1">
      <c r="A4" s="9"/>
      <c r="B4" s="9"/>
      <c r="C4" s="9"/>
      <c r="D4" s="9"/>
      <c r="E4" s="37"/>
      <c r="F4" s="38"/>
      <c r="G4" s="37"/>
      <c r="H4" s="37"/>
      <c r="I4" s="37"/>
      <c r="J4" s="9"/>
      <c r="K4" s="9"/>
      <c r="L4" s="9"/>
      <c r="M4" s="9"/>
      <c r="N4" s="9"/>
    </row>
    <row r="5" spans="1:18" s="30" customFormat="1" ht="15.75" customHeight="1">
      <c r="A5" s="485" t="s">
        <v>24</v>
      </c>
      <c r="B5" s="488" t="s">
        <v>7</v>
      </c>
      <c r="C5" s="476" t="s">
        <v>157</v>
      </c>
      <c r="D5" s="476" t="s">
        <v>25</v>
      </c>
      <c r="E5" s="476" t="s">
        <v>158</v>
      </c>
      <c r="F5" s="481" t="s">
        <v>159</v>
      </c>
      <c r="G5" s="476" t="s">
        <v>185</v>
      </c>
      <c r="H5" s="476" t="s">
        <v>26</v>
      </c>
      <c r="I5" s="476" t="s">
        <v>27</v>
      </c>
      <c r="J5" s="476" t="s">
        <v>56</v>
      </c>
      <c r="K5" s="476" t="s">
        <v>156</v>
      </c>
      <c r="L5" s="476" t="s">
        <v>155</v>
      </c>
      <c r="M5" s="476" t="s">
        <v>154</v>
      </c>
      <c r="N5" s="476" t="s">
        <v>28</v>
      </c>
      <c r="O5" s="476" t="s">
        <v>153</v>
      </c>
      <c r="P5" s="476" t="s">
        <v>65</v>
      </c>
      <c r="Q5" s="476" t="s">
        <v>61</v>
      </c>
      <c r="R5" s="476" t="s">
        <v>152</v>
      </c>
    </row>
    <row r="6" spans="1:18" s="30" customFormat="1" ht="15.75">
      <c r="A6" s="486"/>
      <c r="B6" s="489"/>
      <c r="C6" s="477"/>
      <c r="D6" s="477"/>
      <c r="E6" s="477"/>
      <c r="F6" s="482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</row>
    <row r="7" spans="1:18" s="30" customFormat="1" ht="15.75">
      <c r="A7" s="486"/>
      <c r="B7" s="489"/>
      <c r="C7" s="477"/>
      <c r="D7" s="477"/>
      <c r="E7" s="477"/>
      <c r="F7" s="482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</row>
    <row r="8" spans="1:18" s="30" customFormat="1" ht="13.5" customHeight="1">
      <c r="A8" s="486"/>
      <c r="B8" s="489"/>
      <c r="C8" s="477"/>
      <c r="D8" s="477"/>
      <c r="E8" s="477"/>
      <c r="F8" s="39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</row>
    <row r="9" spans="1:18" s="30" customFormat="1" ht="17.25" customHeight="1" thickBot="1">
      <c r="A9" s="487"/>
      <c r="B9" s="490"/>
      <c r="C9" s="40" t="s">
        <v>110</v>
      </c>
      <c r="D9" s="40" t="s">
        <v>110</v>
      </c>
      <c r="E9" s="40" t="s">
        <v>110</v>
      </c>
      <c r="F9" s="40" t="s">
        <v>110</v>
      </c>
      <c r="G9" s="40" t="s">
        <v>110</v>
      </c>
      <c r="H9" s="40" t="s">
        <v>110</v>
      </c>
      <c r="I9" s="40" t="s">
        <v>110</v>
      </c>
      <c r="J9" s="40" t="s">
        <v>110</v>
      </c>
      <c r="K9" s="40" t="s">
        <v>110</v>
      </c>
      <c r="L9" s="40" t="s">
        <v>110</v>
      </c>
      <c r="M9" s="40" t="s">
        <v>110</v>
      </c>
      <c r="N9" s="40" t="s">
        <v>110</v>
      </c>
      <c r="O9" s="40" t="s">
        <v>110</v>
      </c>
      <c r="P9" s="40" t="s">
        <v>110</v>
      </c>
      <c r="Q9" s="40" t="s">
        <v>110</v>
      </c>
      <c r="R9" s="40" t="s">
        <v>110</v>
      </c>
    </row>
    <row r="10" spans="1:18" s="30" customFormat="1" ht="18" customHeight="1" thickBot="1">
      <c r="A10" s="41">
        <v>1</v>
      </c>
      <c r="B10" s="41">
        <v>2</v>
      </c>
      <c r="C10" s="41">
        <v>3</v>
      </c>
      <c r="D10" s="42">
        <v>4</v>
      </c>
      <c r="E10" s="43">
        <v>5</v>
      </c>
      <c r="F10" s="78">
        <v>6</v>
      </c>
      <c r="G10" s="42">
        <v>7</v>
      </c>
      <c r="H10" s="43">
        <v>8</v>
      </c>
      <c r="I10" s="78">
        <v>9</v>
      </c>
      <c r="J10" s="42">
        <v>10</v>
      </c>
      <c r="K10" s="43">
        <v>11</v>
      </c>
      <c r="L10" s="78">
        <v>12</v>
      </c>
      <c r="M10" s="42">
        <v>13</v>
      </c>
      <c r="N10" s="43">
        <v>14</v>
      </c>
      <c r="O10" s="78">
        <v>15</v>
      </c>
      <c r="P10" s="78">
        <v>16</v>
      </c>
      <c r="Q10" s="78">
        <v>17</v>
      </c>
      <c r="R10" s="41">
        <v>18</v>
      </c>
    </row>
    <row r="11" spans="1:19" s="105" customFormat="1" ht="18" customHeight="1">
      <c r="A11" s="94">
        <v>1</v>
      </c>
      <c r="B11" s="95" t="s">
        <v>72</v>
      </c>
      <c r="C11" s="102">
        <v>14481</v>
      </c>
      <c r="D11" s="102"/>
      <c r="E11" s="102">
        <v>297977</v>
      </c>
      <c r="F11" s="103"/>
      <c r="G11" s="102">
        <v>6</v>
      </c>
      <c r="H11" s="102"/>
      <c r="I11" s="102"/>
      <c r="J11" s="102">
        <v>109</v>
      </c>
      <c r="K11" s="102">
        <v>92</v>
      </c>
      <c r="L11" s="102"/>
      <c r="M11" s="102"/>
      <c r="N11" s="102"/>
      <c r="O11" s="102"/>
      <c r="P11" s="102"/>
      <c r="Q11" s="102"/>
      <c r="R11" s="104">
        <v>312665</v>
      </c>
      <c r="S11" s="106"/>
    </row>
    <row r="12" spans="1:19" s="105" customFormat="1" ht="18" customHeight="1" thickBot="1">
      <c r="A12" s="153"/>
      <c r="B12" s="154" t="s">
        <v>95</v>
      </c>
      <c r="C12" s="287">
        <v>13489</v>
      </c>
      <c r="D12" s="287"/>
      <c r="E12" s="287">
        <v>272833</v>
      </c>
      <c r="F12" s="288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9">
        <v>286322</v>
      </c>
      <c r="S12" s="106"/>
    </row>
    <row r="13" spans="1:19" s="105" customFormat="1" ht="18" customHeight="1">
      <c r="A13" s="94">
        <v>2</v>
      </c>
      <c r="B13" s="95" t="s">
        <v>73</v>
      </c>
      <c r="C13" s="102">
        <v>12420</v>
      </c>
      <c r="D13" s="290">
        <v>1409</v>
      </c>
      <c r="E13" s="290">
        <v>103934</v>
      </c>
      <c r="F13" s="291">
        <v>722</v>
      </c>
      <c r="G13" s="290"/>
      <c r="H13" s="290"/>
      <c r="I13" s="290"/>
      <c r="J13" s="290">
        <v>52</v>
      </c>
      <c r="K13" s="290">
        <v>1</v>
      </c>
      <c r="L13" s="290">
        <v>33</v>
      </c>
      <c r="M13" s="290"/>
      <c r="N13" s="290"/>
      <c r="O13" s="290">
        <v>161</v>
      </c>
      <c r="P13" s="290"/>
      <c r="Q13" s="290"/>
      <c r="R13" s="292">
        <v>118732</v>
      </c>
      <c r="S13" s="106"/>
    </row>
    <row r="14" spans="1:19" s="105" customFormat="1" ht="18" customHeight="1" thickBot="1">
      <c r="A14" s="136"/>
      <c r="B14" s="155" t="s">
        <v>95</v>
      </c>
      <c r="C14" s="287">
        <v>6854</v>
      </c>
      <c r="D14" s="206"/>
      <c r="E14" s="206">
        <v>115259</v>
      </c>
      <c r="F14" s="207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8">
        <v>125050</v>
      </c>
      <c r="S14" s="106"/>
    </row>
    <row r="15" spans="1:19" s="105" customFormat="1" ht="18" customHeight="1">
      <c r="A15" s="159">
        <v>3</v>
      </c>
      <c r="B15" s="160" t="s">
        <v>92</v>
      </c>
      <c r="C15" s="369">
        <v>3346</v>
      </c>
      <c r="D15" s="369"/>
      <c r="E15" s="369">
        <v>74150</v>
      </c>
      <c r="F15" s="370"/>
      <c r="G15" s="369"/>
      <c r="H15" s="369">
        <v>88</v>
      </c>
      <c r="I15" s="369"/>
      <c r="J15" s="369">
        <v>380</v>
      </c>
      <c r="K15" s="369"/>
      <c r="L15" s="369">
        <v>12775</v>
      </c>
      <c r="M15" s="369">
        <v>1026</v>
      </c>
      <c r="N15" s="369"/>
      <c r="O15" s="369"/>
      <c r="P15" s="369"/>
      <c r="Q15" s="369"/>
      <c r="R15" s="371">
        <v>91766</v>
      </c>
      <c r="S15" s="135"/>
    </row>
    <row r="16" spans="1:19" s="105" customFormat="1" ht="18" customHeight="1" thickBot="1">
      <c r="A16" s="165">
        <v>5</v>
      </c>
      <c r="B16" s="156" t="s">
        <v>75</v>
      </c>
      <c r="C16" s="293">
        <v>11070</v>
      </c>
      <c r="D16" s="293"/>
      <c r="E16" s="293">
        <v>61025</v>
      </c>
      <c r="F16" s="294"/>
      <c r="G16" s="293">
        <v>53</v>
      </c>
      <c r="H16" s="293"/>
      <c r="I16" s="293">
        <v>948</v>
      </c>
      <c r="J16" s="293">
        <v>30</v>
      </c>
      <c r="K16" s="293"/>
      <c r="L16" s="293">
        <v>7908</v>
      </c>
      <c r="M16" s="293"/>
      <c r="N16" s="293">
        <v>438</v>
      </c>
      <c r="O16" s="293"/>
      <c r="P16" s="293">
        <v>15</v>
      </c>
      <c r="Q16" s="293">
        <v>405</v>
      </c>
      <c r="R16" s="295">
        <v>81891</v>
      </c>
      <c r="S16" s="106"/>
    </row>
    <row r="17" spans="1:19" s="105" customFormat="1" ht="18" customHeight="1">
      <c r="A17" s="163">
        <v>4</v>
      </c>
      <c r="B17" s="164" t="s">
        <v>74</v>
      </c>
      <c r="C17" s="290">
        <v>2041</v>
      </c>
      <c r="D17" s="290"/>
      <c r="E17" s="290">
        <v>72524</v>
      </c>
      <c r="F17" s="291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2">
        <v>74565</v>
      </c>
      <c r="S17" s="106"/>
    </row>
    <row r="18" spans="1:19" s="105" customFormat="1" ht="18" customHeight="1" thickBot="1">
      <c r="A18" s="136"/>
      <c r="B18" s="155" t="s">
        <v>93</v>
      </c>
      <c r="C18" s="206">
        <v>522</v>
      </c>
      <c r="D18" s="206"/>
      <c r="E18" s="206">
        <v>33070</v>
      </c>
      <c r="F18" s="207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8">
        <v>33592</v>
      </c>
      <c r="S18" s="106"/>
    </row>
    <row r="19" spans="1:19" s="105" customFormat="1" ht="18" customHeight="1">
      <c r="A19" s="159">
        <v>6</v>
      </c>
      <c r="B19" s="160" t="s">
        <v>76</v>
      </c>
      <c r="C19" s="286">
        <v>116</v>
      </c>
      <c r="D19" s="286"/>
      <c r="E19" s="286">
        <v>55006</v>
      </c>
      <c r="F19" s="29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97">
        <v>55122</v>
      </c>
      <c r="S19" s="106"/>
    </row>
    <row r="20" spans="1:19" s="182" customFormat="1" ht="18" customHeight="1">
      <c r="A20" s="96">
        <v>7</v>
      </c>
      <c r="B20" s="113" t="s">
        <v>77</v>
      </c>
      <c r="C20" s="179">
        <v>18.2</v>
      </c>
      <c r="D20" s="179">
        <v>0.7</v>
      </c>
      <c r="E20" s="179">
        <v>18569.6</v>
      </c>
      <c r="F20" s="179"/>
      <c r="G20" s="179"/>
      <c r="H20" s="179"/>
      <c r="I20" s="179">
        <v>84</v>
      </c>
      <c r="J20" s="179"/>
      <c r="K20" s="179"/>
      <c r="L20" s="179"/>
      <c r="M20" s="179"/>
      <c r="N20" s="179"/>
      <c r="O20" s="179">
        <v>780.5</v>
      </c>
      <c r="P20" s="179"/>
      <c r="Q20" s="179"/>
      <c r="R20" s="180">
        <v>19453</v>
      </c>
      <c r="S20" s="181"/>
    </row>
    <row r="21" spans="1:19" s="135" customFormat="1" ht="18" customHeight="1">
      <c r="A21" s="96">
        <v>8</v>
      </c>
      <c r="B21" s="113" t="s">
        <v>78</v>
      </c>
      <c r="C21" s="189">
        <v>12305</v>
      </c>
      <c r="D21" s="189">
        <v>407</v>
      </c>
      <c r="E21" s="189"/>
      <c r="F21" s="189"/>
      <c r="G21" s="189"/>
      <c r="H21" s="189"/>
      <c r="I21" s="189"/>
      <c r="J21" s="189"/>
      <c r="K21" s="189"/>
      <c r="L21" s="189">
        <v>5765</v>
      </c>
      <c r="M21" s="189"/>
      <c r="N21" s="189"/>
      <c r="O21" s="189">
        <v>1079</v>
      </c>
      <c r="P21" s="189"/>
      <c r="Q21" s="189"/>
      <c r="R21" s="190">
        <v>19546</v>
      </c>
      <c r="S21" s="192"/>
    </row>
    <row r="22" spans="1:19" s="135" customFormat="1" ht="18" customHeight="1">
      <c r="A22" s="96">
        <v>9</v>
      </c>
      <c r="B22" s="113" t="s">
        <v>79</v>
      </c>
      <c r="C22" s="189">
        <v>4873</v>
      </c>
      <c r="D22" s="189"/>
      <c r="E22" s="189">
        <v>5883</v>
      </c>
      <c r="F22" s="189"/>
      <c r="G22" s="189"/>
      <c r="H22" s="189"/>
      <c r="I22" s="189"/>
      <c r="J22" s="189"/>
      <c r="K22" s="189"/>
      <c r="L22" s="189">
        <v>5599</v>
      </c>
      <c r="M22" s="189"/>
      <c r="N22" s="189"/>
      <c r="O22" s="189">
        <v>900</v>
      </c>
      <c r="P22" s="189"/>
      <c r="Q22" s="189"/>
      <c r="R22" s="190">
        <v>17255</v>
      </c>
      <c r="S22" s="192"/>
    </row>
    <row r="23" spans="1:19" s="135" customFormat="1" ht="18" customHeight="1">
      <c r="A23" s="96">
        <v>10</v>
      </c>
      <c r="B23" s="113" t="s">
        <v>80</v>
      </c>
      <c r="C23" s="189">
        <v>7080</v>
      </c>
      <c r="D23" s="189">
        <v>306</v>
      </c>
      <c r="E23" s="189"/>
      <c r="F23" s="189"/>
      <c r="G23" s="189"/>
      <c r="H23" s="189">
        <v>55</v>
      </c>
      <c r="I23" s="189"/>
      <c r="J23" s="189"/>
      <c r="K23" s="189"/>
      <c r="L23" s="189">
        <v>1951</v>
      </c>
      <c r="M23" s="189"/>
      <c r="N23" s="189"/>
      <c r="O23" s="189"/>
      <c r="P23" s="189"/>
      <c r="Q23" s="189"/>
      <c r="R23" s="190">
        <v>9391</v>
      </c>
      <c r="S23" s="192"/>
    </row>
    <row r="24" spans="1:19" s="105" customFormat="1" ht="18" customHeight="1">
      <c r="A24" s="96">
        <v>11</v>
      </c>
      <c r="B24" s="113" t="s">
        <v>147</v>
      </c>
      <c r="C24" s="120">
        <v>8352</v>
      </c>
      <c r="D24" s="120"/>
      <c r="E24" s="120"/>
      <c r="F24" s="121"/>
      <c r="G24" s="120"/>
      <c r="H24" s="120"/>
      <c r="I24" s="120"/>
      <c r="J24" s="120">
        <v>81</v>
      </c>
      <c r="K24" s="120">
        <v>36</v>
      </c>
      <c r="L24" s="120">
        <v>335</v>
      </c>
      <c r="M24" s="120"/>
      <c r="N24" s="120"/>
      <c r="O24" s="120">
        <v>1030</v>
      </c>
      <c r="P24" s="120"/>
      <c r="Q24" s="120">
        <v>417</v>
      </c>
      <c r="R24" s="122">
        <v>10251</v>
      </c>
      <c r="S24" s="106"/>
    </row>
    <row r="25" spans="1:19" s="105" customFormat="1" ht="18" customHeight="1">
      <c r="A25" s="96">
        <v>12</v>
      </c>
      <c r="B25" s="113" t="s">
        <v>144</v>
      </c>
      <c r="C25" s="120"/>
      <c r="D25" s="120"/>
      <c r="E25" s="120">
        <v>7802.2</v>
      </c>
      <c r="F25" s="121"/>
      <c r="G25" s="120"/>
      <c r="H25" s="120"/>
      <c r="I25" s="120"/>
      <c r="J25" s="120"/>
      <c r="K25" s="120"/>
      <c r="L25" s="120"/>
      <c r="M25" s="120"/>
      <c r="N25" s="120"/>
      <c r="O25" s="120">
        <v>338.8</v>
      </c>
      <c r="P25" s="120"/>
      <c r="Q25" s="120"/>
      <c r="R25" s="122">
        <v>8140</v>
      </c>
      <c r="S25" s="192"/>
    </row>
    <row r="26" spans="1:19" s="105" customFormat="1" ht="18" customHeight="1">
      <c r="A26" s="96">
        <v>13</v>
      </c>
      <c r="B26" s="113" t="s">
        <v>145</v>
      </c>
      <c r="C26" s="120"/>
      <c r="D26" s="120">
        <v>32</v>
      </c>
      <c r="E26" s="120">
        <v>8105</v>
      </c>
      <c r="F26" s="121"/>
      <c r="G26" s="120"/>
      <c r="H26" s="120"/>
      <c r="I26" s="120"/>
      <c r="J26" s="120">
        <v>4</v>
      </c>
      <c r="K26" s="120"/>
      <c r="L26" s="120">
        <v>69</v>
      </c>
      <c r="M26" s="120"/>
      <c r="N26" s="120"/>
      <c r="O26" s="120"/>
      <c r="P26" s="120"/>
      <c r="Q26" s="120"/>
      <c r="R26" s="122">
        <v>8210</v>
      </c>
      <c r="S26" s="192"/>
    </row>
    <row r="27" spans="1:19" s="105" customFormat="1" ht="18" customHeight="1">
      <c r="A27" s="96">
        <v>14</v>
      </c>
      <c r="B27" s="113" t="s">
        <v>81</v>
      </c>
      <c r="C27" s="120">
        <v>648</v>
      </c>
      <c r="D27" s="120"/>
      <c r="E27" s="120">
        <v>6193</v>
      </c>
      <c r="F27" s="121"/>
      <c r="G27" s="120"/>
      <c r="H27" s="120">
        <v>9</v>
      </c>
      <c r="I27" s="120"/>
      <c r="J27" s="120"/>
      <c r="K27" s="120"/>
      <c r="L27" s="120"/>
      <c r="M27" s="120"/>
      <c r="N27" s="120"/>
      <c r="O27" s="120">
        <v>117</v>
      </c>
      <c r="P27" s="120"/>
      <c r="Q27" s="120"/>
      <c r="R27" s="122">
        <v>6967</v>
      </c>
      <c r="S27" s="192"/>
    </row>
    <row r="28" spans="1:19" s="105" customFormat="1" ht="18" customHeight="1">
      <c r="A28" s="96">
        <v>15</v>
      </c>
      <c r="B28" s="93" t="s">
        <v>82</v>
      </c>
      <c r="C28" s="120"/>
      <c r="D28" s="120"/>
      <c r="E28" s="120">
        <v>4214</v>
      </c>
      <c r="F28" s="121"/>
      <c r="G28" s="120">
        <v>230</v>
      </c>
      <c r="H28" s="120"/>
      <c r="I28" s="120"/>
      <c r="J28" s="120">
        <v>82</v>
      </c>
      <c r="K28" s="120"/>
      <c r="L28" s="120"/>
      <c r="M28" s="120">
        <v>233</v>
      </c>
      <c r="N28" s="120">
        <v>259</v>
      </c>
      <c r="O28" s="120">
        <v>234</v>
      </c>
      <c r="P28" s="120"/>
      <c r="Q28" s="120"/>
      <c r="R28" s="122">
        <v>5252</v>
      </c>
      <c r="S28" s="106"/>
    </row>
    <row r="29" spans="1:19" s="105" customFormat="1" ht="18" customHeight="1">
      <c r="A29" s="96">
        <v>16</v>
      </c>
      <c r="B29" s="93" t="s">
        <v>83</v>
      </c>
      <c r="C29" s="120">
        <v>5183</v>
      </c>
      <c r="D29" s="120"/>
      <c r="E29" s="120"/>
      <c r="F29" s="121"/>
      <c r="G29" s="120"/>
      <c r="H29" s="120"/>
      <c r="I29" s="120">
        <v>2</v>
      </c>
      <c r="J29" s="120"/>
      <c r="K29" s="120"/>
      <c r="L29" s="120"/>
      <c r="M29" s="120">
        <v>208</v>
      </c>
      <c r="N29" s="120">
        <v>3</v>
      </c>
      <c r="O29" s="120">
        <v>266</v>
      </c>
      <c r="P29" s="120"/>
      <c r="Q29" s="120"/>
      <c r="R29" s="122">
        <v>5662</v>
      </c>
      <c r="S29" s="106"/>
    </row>
    <row r="30" spans="1:19" s="105" customFormat="1" ht="18" customHeight="1">
      <c r="A30" s="96">
        <v>17</v>
      </c>
      <c r="B30" s="93" t="s">
        <v>85</v>
      </c>
      <c r="C30" s="120">
        <v>1840</v>
      </c>
      <c r="D30" s="120"/>
      <c r="E30" s="120">
        <v>1020</v>
      </c>
      <c r="F30" s="121"/>
      <c r="G30" s="120"/>
      <c r="H30" s="120"/>
      <c r="I30" s="120">
        <v>46</v>
      </c>
      <c r="J30" s="120"/>
      <c r="K30" s="120"/>
      <c r="L30" s="120">
        <v>1936</v>
      </c>
      <c r="M30" s="120"/>
      <c r="N30" s="120"/>
      <c r="O30" s="120"/>
      <c r="P30" s="120"/>
      <c r="Q30" s="120"/>
      <c r="R30" s="122">
        <v>4842</v>
      </c>
      <c r="S30" s="106"/>
    </row>
    <row r="31" spans="1:19" s="105" customFormat="1" ht="18" customHeight="1">
      <c r="A31" s="96">
        <v>18</v>
      </c>
      <c r="B31" s="93" t="s">
        <v>84</v>
      </c>
      <c r="C31" s="120"/>
      <c r="D31" s="120"/>
      <c r="E31" s="120">
        <v>4375</v>
      </c>
      <c r="F31" s="121"/>
      <c r="G31" s="120"/>
      <c r="H31" s="120"/>
      <c r="I31" s="120"/>
      <c r="J31" s="120"/>
      <c r="K31" s="120"/>
      <c r="L31" s="120"/>
      <c r="M31" s="120"/>
      <c r="N31" s="120"/>
      <c r="O31" s="120">
        <v>330</v>
      </c>
      <c r="P31" s="120"/>
      <c r="Q31" s="120"/>
      <c r="R31" s="122">
        <v>4711</v>
      </c>
      <c r="S31" s="106"/>
    </row>
    <row r="32" spans="1:19" s="105" customFormat="1" ht="18" customHeight="1">
      <c r="A32" s="96">
        <v>19</v>
      </c>
      <c r="B32" s="113" t="s">
        <v>146</v>
      </c>
      <c r="C32" s="120">
        <v>176</v>
      </c>
      <c r="D32" s="120">
        <v>86.1</v>
      </c>
      <c r="E32" s="120">
        <v>3347</v>
      </c>
      <c r="F32" s="121"/>
      <c r="G32" s="120"/>
      <c r="H32" s="120"/>
      <c r="I32" s="120"/>
      <c r="J32" s="120">
        <v>194</v>
      </c>
      <c r="K32" s="120"/>
      <c r="L32" s="120"/>
      <c r="M32" s="120"/>
      <c r="N32" s="120">
        <v>163.1</v>
      </c>
      <c r="O32" s="120">
        <v>113.4</v>
      </c>
      <c r="P32" s="120"/>
      <c r="Q32" s="120"/>
      <c r="R32" s="122">
        <v>4079</v>
      </c>
      <c r="S32" s="106"/>
    </row>
    <row r="33" spans="1:19" s="105" customFormat="1" ht="18" customHeight="1">
      <c r="A33" s="96">
        <v>20</v>
      </c>
      <c r="B33" s="93" t="s">
        <v>86</v>
      </c>
      <c r="C33" s="120">
        <v>377</v>
      </c>
      <c r="D33" s="120"/>
      <c r="E33" s="120"/>
      <c r="F33" s="121"/>
      <c r="G33" s="120"/>
      <c r="H33" s="120"/>
      <c r="I33" s="120">
        <v>39</v>
      </c>
      <c r="J33" s="120"/>
      <c r="K33" s="120"/>
      <c r="L33" s="120">
        <v>4374</v>
      </c>
      <c r="M33" s="120"/>
      <c r="N33" s="120"/>
      <c r="O33" s="120"/>
      <c r="P33" s="120"/>
      <c r="Q33" s="120"/>
      <c r="R33" s="122">
        <v>4799</v>
      </c>
      <c r="S33" s="192"/>
    </row>
    <row r="34" spans="1:19" s="105" customFormat="1" ht="18" customHeight="1">
      <c r="A34" s="96">
        <v>21</v>
      </c>
      <c r="B34" s="93" t="s">
        <v>143</v>
      </c>
      <c r="C34" s="120"/>
      <c r="D34" s="120"/>
      <c r="E34" s="120">
        <v>274</v>
      </c>
      <c r="F34" s="121"/>
      <c r="G34" s="120"/>
      <c r="H34" s="120"/>
      <c r="I34" s="120"/>
      <c r="J34" s="120">
        <v>11</v>
      </c>
      <c r="K34" s="120"/>
      <c r="L34" s="120">
        <v>2975</v>
      </c>
      <c r="M34" s="120"/>
      <c r="N34" s="120">
        <v>28</v>
      </c>
      <c r="O34" s="120"/>
      <c r="P34" s="120"/>
      <c r="Q34" s="120"/>
      <c r="R34" s="122">
        <v>3288</v>
      </c>
      <c r="S34" s="202"/>
    </row>
    <row r="35" spans="1:19" s="105" customFormat="1" ht="18" customHeight="1">
      <c r="A35" s="96">
        <v>22</v>
      </c>
      <c r="B35" s="93" t="s">
        <v>87</v>
      </c>
      <c r="C35" s="120"/>
      <c r="D35" s="120"/>
      <c r="E35" s="120">
        <v>3122</v>
      </c>
      <c r="F35" s="121"/>
      <c r="G35" s="120"/>
      <c r="H35" s="120"/>
      <c r="I35" s="120"/>
      <c r="J35" s="120">
        <v>19</v>
      </c>
      <c r="K35" s="120"/>
      <c r="L35" s="120"/>
      <c r="M35" s="120"/>
      <c r="N35" s="120"/>
      <c r="O35" s="120">
        <v>428</v>
      </c>
      <c r="P35" s="120"/>
      <c r="Q35" s="120"/>
      <c r="R35" s="122">
        <v>3569</v>
      </c>
      <c r="S35" s="106"/>
    </row>
    <row r="36" spans="1:19" s="105" customFormat="1" ht="18" customHeight="1">
      <c r="A36" s="96">
        <v>23</v>
      </c>
      <c r="B36" s="93" t="s">
        <v>141</v>
      </c>
      <c r="C36" s="120">
        <v>30</v>
      </c>
      <c r="D36" s="120"/>
      <c r="E36" s="120"/>
      <c r="F36" s="121"/>
      <c r="G36" s="120"/>
      <c r="H36" s="120"/>
      <c r="I36" s="120"/>
      <c r="J36" s="120"/>
      <c r="K36" s="120"/>
      <c r="L36" s="120">
        <v>2910</v>
      </c>
      <c r="M36" s="120"/>
      <c r="N36" s="120">
        <v>215</v>
      </c>
      <c r="O36" s="120"/>
      <c r="P36" s="120"/>
      <c r="Q36" s="120"/>
      <c r="R36" s="122">
        <v>3154</v>
      </c>
      <c r="S36" s="106"/>
    </row>
    <row r="37" spans="1:19" s="105" customFormat="1" ht="18" customHeight="1">
      <c r="A37" s="96">
        <v>24</v>
      </c>
      <c r="B37" s="93" t="s">
        <v>142</v>
      </c>
      <c r="C37" s="120"/>
      <c r="D37" s="120"/>
      <c r="E37" s="120"/>
      <c r="F37" s="121"/>
      <c r="G37" s="120"/>
      <c r="H37" s="120"/>
      <c r="I37" s="120"/>
      <c r="J37" s="120"/>
      <c r="K37" s="120"/>
      <c r="L37" s="120">
        <v>2930</v>
      </c>
      <c r="M37" s="120">
        <v>285</v>
      </c>
      <c r="N37" s="120">
        <v>268</v>
      </c>
      <c r="O37" s="120"/>
      <c r="P37" s="120"/>
      <c r="Q37" s="120"/>
      <c r="R37" s="122">
        <v>3484</v>
      </c>
      <c r="S37" s="204"/>
    </row>
    <row r="38" spans="1:19" s="105" customFormat="1" ht="18" customHeight="1">
      <c r="A38" s="96">
        <v>25</v>
      </c>
      <c r="B38" s="93" t="s">
        <v>88</v>
      </c>
      <c r="C38" s="120">
        <v>156</v>
      </c>
      <c r="D38" s="120"/>
      <c r="E38" s="120">
        <v>1882</v>
      </c>
      <c r="F38" s="121"/>
      <c r="G38" s="120"/>
      <c r="H38" s="120">
        <v>1</v>
      </c>
      <c r="I38" s="120">
        <v>47</v>
      </c>
      <c r="J38" s="120"/>
      <c r="K38" s="120"/>
      <c r="L38" s="120"/>
      <c r="M38" s="120">
        <v>781</v>
      </c>
      <c r="N38" s="120"/>
      <c r="O38" s="120"/>
      <c r="P38" s="120"/>
      <c r="Q38" s="120"/>
      <c r="R38" s="122">
        <v>2867</v>
      </c>
      <c r="S38" s="106"/>
    </row>
    <row r="39" spans="1:19" s="105" customFormat="1" ht="18" customHeight="1">
      <c r="A39" s="96">
        <v>26</v>
      </c>
      <c r="B39" s="93" t="s">
        <v>89</v>
      </c>
      <c r="C39" s="120">
        <v>183</v>
      </c>
      <c r="D39" s="120"/>
      <c r="E39" s="120">
        <v>1749</v>
      </c>
      <c r="F39" s="121"/>
      <c r="G39" s="120"/>
      <c r="H39" s="120"/>
      <c r="I39" s="120"/>
      <c r="J39" s="120"/>
      <c r="K39" s="120"/>
      <c r="L39" s="120">
        <v>464</v>
      </c>
      <c r="M39" s="120"/>
      <c r="N39" s="120">
        <v>468</v>
      </c>
      <c r="O39" s="120"/>
      <c r="P39" s="120"/>
      <c r="Q39" s="120"/>
      <c r="R39" s="122">
        <v>2864</v>
      </c>
      <c r="S39" s="204"/>
    </row>
    <row r="40" spans="1:19" s="105" customFormat="1" ht="18" customHeight="1">
      <c r="A40" s="96">
        <v>27</v>
      </c>
      <c r="B40" s="93" t="s">
        <v>90</v>
      </c>
      <c r="C40" s="120"/>
      <c r="D40" s="120"/>
      <c r="E40" s="120"/>
      <c r="F40" s="121"/>
      <c r="G40" s="120"/>
      <c r="H40" s="120"/>
      <c r="I40" s="120"/>
      <c r="J40" s="120"/>
      <c r="K40" s="120"/>
      <c r="L40" s="120">
        <v>2205</v>
      </c>
      <c r="M40" s="120">
        <v>50</v>
      </c>
      <c r="N40" s="120">
        <v>54.6</v>
      </c>
      <c r="O40" s="120"/>
      <c r="P40" s="120"/>
      <c r="Q40" s="120"/>
      <c r="R40" s="122">
        <v>2310</v>
      </c>
      <c r="S40" s="204"/>
    </row>
    <row r="41" spans="1:19" s="105" customFormat="1" ht="18" customHeight="1">
      <c r="A41" s="96">
        <v>28</v>
      </c>
      <c r="B41" s="93" t="s">
        <v>101</v>
      </c>
      <c r="C41" s="120">
        <v>1434</v>
      </c>
      <c r="D41" s="120"/>
      <c r="E41" s="120"/>
      <c r="F41" s="121"/>
      <c r="G41" s="120"/>
      <c r="H41" s="120"/>
      <c r="I41" s="120"/>
      <c r="J41" s="120">
        <v>1.4</v>
      </c>
      <c r="K41" s="120"/>
      <c r="L41" s="120">
        <v>157</v>
      </c>
      <c r="M41" s="120">
        <v>425.6</v>
      </c>
      <c r="N41" s="120"/>
      <c r="O41" s="120"/>
      <c r="P41" s="120"/>
      <c r="Q41" s="120"/>
      <c r="R41" s="122">
        <v>2018</v>
      </c>
      <c r="S41" s="106"/>
    </row>
    <row r="42" spans="1:19" s="105" customFormat="1" ht="18" customHeight="1" thickBot="1">
      <c r="A42" s="298">
        <v>29</v>
      </c>
      <c r="B42" s="156" t="s">
        <v>91</v>
      </c>
      <c r="C42" s="206"/>
      <c r="D42" s="206"/>
      <c r="E42" s="206"/>
      <c r="F42" s="207"/>
      <c r="G42" s="206"/>
      <c r="H42" s="206"/>
      <c r="I42" s="206"/>
      <c r="J42" s="206"/>
      <c r="K42" s="206"/>
      <c r="L42" s="206"/>
      <c r="M42" s="206">
        <v>1329</v>
      </c>
      <c r="N42" s="206">
        <v>276</v>
      </c>
      <c r="O42" s="206">
        <v>10</v>
      </c>
      <c r="P42" s="206"/>
      <c r="Q42" s="206"/>
      <c r="R42" s="208">
        <v>1615</v>
      </c>
      <c r="S42" s="106"/>
    </row>
    <row r="43" spans="1:18" s="105" customFormat="1" ht="18" customHeight="1" thickBot="1">
      <c r="A43" s="474" t="s">
        <v>179</v>
      </c>
      <c r="B43" s="475"/>
      <c r="C43" s="396">
        <v>86129</v>
      </c>
      <c r="D43" s="396">
        <v>2241</v>
      </c>
      <c r="E43" s="396">
        <v>731152</v>
      </c>
      <c r="F43" s="396">
        <v>722</v>
      </c>
      <c r="G43" s="396">
        <v>289</v>
      </c>
      <c r="H43" s="396">
        <v>153</v>
      </c>
      <c r="I43" s="396">
        <v>1166</v>
      </c>
      <c r="J43" s="396">
        <v>964</v>
      </c>
      <c r="K43" s="396">
        <v>129</v>
      </c>
      <c r="L43" s="396">
        <v>52386</v>
      </c>
      <c r="M43" s="396">
        <v>4338</v>
      </c>
      <c r="N43" s="396">
        <v>2173</v>
      </c>
      <c r="O43" s="396">
        <v>5788</v>
      </c>
      <c r="P43" s="396">
        <v>15</v>
      </c>
      <c r="Q43" s="396">
        <v>822</v>
      </c>
      <c r="R43" s="395">
        <v>888468</v>
      </c>
    </row>
    <row r="44" spans="1:18" s="105" customFormat="1" ht="18" customHeight="1">
      <c r="A44" s="474" t="s">
        <v>180</v>
      </c>
      <c r="B44" s="480"/>
      <c r="C44" s="396">
        <v>90740</v>
      </c>
      <c r="D44" s="396">
        <v>9548</v>
      </c>
      <c r="E44" s="396">
        <v>912786</v>
      </c>
      <c r="F44" s="395">
        <v>1510</v>
      </c>
      <c r="G44" s="396">
        <v>94484</v>
      </c>
      <c r="H44" s="396">
        <v>150</v>
      </c>
      <c r="I44" s="396">
        <v>1432</v>
      </c>
      <c r="J44" s="396">
        <v>1671</v>
      </c>
      <c r="K44" s="396">
        <v>126</v>
      </c>
      <c r="L44" s="396">
        <v>366922</v>
      </c>
      <c r="M44" s="396">
        <v>4578</v>
      </c>
      <c r="N44" s="396">
        <v>12981</v>
      </c>
      <c r="O44" s="396">
        <v>85900</v>
      </c>
      <c r="P44" s="396">
        <v>46</v>
      </c>
      <c r="Q44" s="396">
        <v>2331</v>
      </c>
      <c r="R44" s="395"/>
    </row>
    <row r="45" spans="1:18" s="105" customFormat="1" ht="18" customHeight="1" thickBot="1">
      <c r="A45" s="392"/>
      <c r="B45" s="393"/>
      <c r="C45" s="40" t="s">
        <v>8</v>
      </c>
      <c r="D45" s="40" t="s">
        <v>8</v>
      </c>
      <c r="E45" s="40" t="s">
        <v>181</v>
      </c>
      <c r="F45" s="394" t="s">
        <v>181</v>
      </c>
      <c r="G45" s="40" t="s">
        <v>8</v>
      </c>
      <c r="H45" s="40" t="s">
        <v>8</v>
      </c>
      <c r="I45" s="40" t="s">
        <v>8</v>
      </c>
      <c r="J45" s="40" t="s">
        <v>8</v>
      </c>
      <c r="K45" s="40" t="s">
        <v>8</v>
      </c>
      <c r="L45" s="40" t="s">
        <v>182</v>
      </c>
      <c r="M45" s="40" t="s">
        <v>8</v>
      </c>
      <c r="N45" s="40" t="s">
        <v>183</v>
      </c>
      <c r="O45" s="40" t="s">
        <v>184</v>
      </c>
      <c r="P45" s="40" t="s">
        <v>8</v>
      </c>
      <c r="Q45" s="40" t="s">
        <v>8</v>
      </c>
      <c r="R45" s="397"/>
    </row>
    <row r="46" spans="1:18" s="14" customFormat="1" ht="15.75">
      <c r="A46" s="478" t="s">
        <v>171</v>
      </c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</row>
    <row r="47" spans="1:18" s="9" customFormat="1" ht="15.75" customHeight="1">
      <c r="A47" s="479"/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</row>
    <row r="48" s="10" customFormat="1" ht="15.75" customHeight="1"/>
    <row r="49" s="85" customFormat="1" ht="12.75"/>
    <row r="50" s="85" customFormat="1" ht="12.75"/>
  </sheetData>
  <mergeCells count="23">
    <mergeCell ref="M5:M8"/>
    <mergeCell ref="E5:E8"/>
    <mergeCell ref="O5:O8"/>
    <mergeCell ref="L5:L8"/>
    <mergeCell ref="F5:F7"/>
    <mergeCell ref="G5:G8"/>
    <mergeCell ref="A2:R2"/>
    <mergeCell ref="A3:R3"/>
    <mergeCell ref="A5:A9"/>
    <mergeCell ref="B5:B9"/>
    <mergeCell ref="C5:C8"/>
    <mergeCell ref="D5:D8"/>
    <mergeCell ref="R5:R8"/>
    <mergeCell ref="A43:B43"/>
    <mergeCell ref="H5:H8"/>
    <mergeCell ref="N5:N8"/>
    <mergeCell ref="A46:R47"/>
    <mergeCell ref="P5:P8"/>
    <mergeCell ref="A44:B44"/>
    <mergeCell ref="Q5:Q8"/>
    <mergeCell ref="I5:I8"/>
    <mergeCell ref="J5:J8"/>
    <mergeCell ref="K5:K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">
      <selection activeCell="O41" sqref="O41"/>
    </sheetView>
  </sheetViews>
  <sheetFormatPr defaultColWidth="9.140625" defaultRowHeight="15.75" customHeight="1"/>
  <cols>
    <col min="1" max="1" width="4.421875" style="98" customWidth="1"/>
    <col min="2" max="2" width="35.8515625" style="98" customWidth="1"/>
    <col min="3" max="3" width="11.421875" style="98" customWidth="1"/>
    <col min="4" max="4" width="10.8515625" style="98" customWidth="1"/>
    <col min="5" max="5" width="9.8515625" style="98" customWidth="1"/>
    <col min="6" max="6" width="10.8515625" style="98" customWidth="1"/>
    <col min="7" max="7" width="8.28125" style="98" customWidth="1"/>
    <col min="8" max="8" width="11.140625" style="98" customWidth="1"/>
    <col min="9" max="9" width="9.421875" style="98" customWidth="1"/>
    <col min="10" max="10" width="11.28125" style="98" customWidth="1"/>
    <col min="11" max="11" width="9.421875" style="98" customWidth="1"/>
    <col min="12" max="12" width="10.7109375" style="98" customWidth="1"/>
    <col min="13" max="13" width="9.57421875" style="98" customWidth="1"/>
    <col min="14" max="14" width="13.00390625" style="98" customWidth="1"/>
    <col min="15" max="16384" width="7.8515625" style="98" customWidth="1"/>
  </cols>
  <sheetData>
    <row r="1" ht="15.75" customHeight="1">
      <c r="N1" s="299" t="s">
        <v>111</v>
      </c>
    </row>
    <row r="2" spans="1:13" ht="15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5.75" customHeight="1">
      <c r="A3" s="135"/>
      <c r="B3" s="135"/>
      <c r="K3" s="135"/>
      <c r="L3" s="135"/>
      <c r="M3" s="135"/>
    </row>
    <row r="4" spans="1:14" ht="15.75" customHeight="1">
      <c r="A4" s="495" t="s">
        <v>112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</row>
    <row r="5" spans="1:14" ht="15.75" customHeight="1">
      <c r="A5" s="495" t="s">
        <v>113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</row>
    <row r="6" spans="1:14" ht="15.75" customHeight="1" thickBot="1">
      <c r="A6" s="300"/>
      <c r="H6" s="300"/>
      <c r="I6" s="300"/>
      <c r="J6" s="300"/>
      <c r="K6" s="300"/>
      <c r="L6" s="300"/>
      <c r="M6" s="300"/>
      <c r="N6" s="301" t="s">
        <v>114</v>
      </c>
    </row>
    <row r="7" spans="1:14" ht="16.5" customHeight="1" thickBot="1">
      <c r="A7" s="445" t="s">
        <v>15</v>
      </c>
      <c r="B7" s="445" t="s">
        <v>7</v>
      </c>
      <c r="C7" s="448" t="s">
        <v>115</v>
      </c>
      <c r="D7" s="448" t="s">
        <v>116</v>
      </c>
      <c r="E7" s="497" t="s">
        <v>117</v>
      </c>
      <c r="F7" s="498"/>
      <c r="G7" s="498"/>
      <c r="H7" s="498"/>
      <c r="I7" s="498"/>
      <c r="J7" s="499"/>
      <c r="K7" s="450" t="s">
        <v>118</v>
      </c>
      <c r="L7" s="451"/>
      <c r="M7" s="497" t="s">
        <v>119</v>
      </c>
      <c r="N7" s="499"/>
    </row>
    <row r="8" spans="1:15" ht="16.5" customHeight="1" thickBot="1">
      <c r="A8" s="446"/>
      <c r="B8" s="446"/>
      <c r="C8" s="449"/>
      <c r="D8" s="449"/>
      <c r="E8" s="445" t="s">
        <v>120</v>
      </c>
      <c r="F8" s="445" t="s">
        <v>116</v>
      </c>
      <c r="G8" s="491" t="s">
        <v>121</v>
      </c>
      <c r="H8" s="492"/>
      <c r="I8" s="493" t="s">
        <v>122</v>
      </c>
      <c r="J8" s="494"/>
      <c r="K8" s="500"/>
      <c r="L8" s="501"/>
      <c r="M8" s="445" t="s">
        <v>4</v>
      </c>
      <c r="N8" s="445" t="s">
        <v>116</v>
      </c>
      <c r="O8" s="302"/>
    </row>
    <row r="9" spans="1:15" ht="16.5" customHeight="1">
      <c r="A9" s="446"/>
      <c r="B9" s="446"/>
      <c r="C9" s="449"/>
      <c r="D9" s="449"/>
      <c r="E9" s="446"/>
      <c r="F9" s="446"/>
      <c r="G9" s="445" t="s">
        <v>4</v>
      </c>
      <c r="H9" s="445" t="s">
        <v>116</v>
      </c>
      <c r="I9" s="445" t="s">
        <v>4</v>
      </c>
      <c r="J9" s="445" t="s">
        <v>116</v>
      </c>
      <c r="K9" s="445" t="s">
        <v>4</v>
      </c>
      <c r="L9" s="445" t="s">
        <v>116</v>
      </c>
      <c r="M9" s="446"/>
      <c r="N9" s="446"/>
      <c r="O9" s="302"/>
    </row>
    <row r="10" spans="1:14" ht="50.25" customHeight="1" thickBot="1">
      <c r="A10" s="447"/>
      <c r="B10" s="447"/>
      <c r="C10" s="496"/>
      <c r="D10" s="496"/>
      <c r="E10" s="447"/>
      <c r="F10" s="447"/>
      <c r="G10" s="447"/>
      <c r="H10" s="447"/>
      <c r="I10" s="447"/>
      <c r="J10" s="447"/>
      <c r="K10" s="447"/>
      <c r="L10" s="447"/>
      <c r="M10" s="447"/>
      <c r="N10" s="447"/>
    </row>
    <row r="11" spans="1:14" ht="15.75" customHeight="1" thickBot="1">
      <c r="A11" s="303">
        <v>1</v>
      </c>
      <c r="B11" s="304">
        <v>2</v>
      </c>
      <c r="C11" s="305">
        <v>3</v>
      </c>
      <c r="D11" s="304">
        <v>4</v>
      </c>
      <c r="E11" s="305">
        <v>5</v>
      </c>
      <c r="F11" s="304">
        <v>6</v>
      </c>
      <c r="G11" s="305">
        <v>7</v>
      </c>
      <c r="H11" s="304">
        <v>8</v>
      </c>
      <c r="I11" s="305">
        <v>9</v>
      </c>
      <c r="J11" s="304">
        <v>10</v>
      </c>
      <c r="K11" s="305">
        <v>11</v>
      </c>
      <c r="L11" s="304">
        <v>12</v>
      </c>
      <c r="M11" s="305">
        <v>13</v>
      </c>
      <c r="N11" s="304">
        <v>14</v>
      </c>
    </row>
    <row r="12" spans="1:15" ht="15.75" customHeight="1">
      <c r="A12" s="163">
        <v>1</v>
      </c>
      <c r="B12" s="95" t="s">
        <v>72</v>
      </c>
      <c r="C12" s="143">
        <v>514.5</v>
      </c>
      <c r="D12" s="143">
        <v>0</v>
      </c>
      <c r="E12" s="143">
        <v>509.2</v>
      </c>
      <c r="F12" s="143"/>
      <c r="G12" s="143">
        <v>147.4</v>
      </c>
      <c r="H12" s="143"/>
      <c r="I12" s="143">
        <v>361.8</v>
      </c>
      <c r="J12" s="143"/>
      <c r="K12" s="143">
        <v>123.9</v>
      </c>
      <c r="L12" s="143"/>
      <c r="M12" s="143">
        <v>5.3</v>
      </c>
      <c r="N12" s="216">
        <v>0</v>
      </c>
      <c r="O12" s="306"/>
    </row>
    <row r="13" spans="1:15" ht="15.75" customHeight="1">
      <c r="A13" s="114">
        <v>2</v>
      </c>
      <c r="B13" s="93" t="s">
        <v>73</v>
      </c>
      <c r="C13" s="125">
        <f>E13+M13</f>
        <v>470</v>
      </c>
      <c r="D13" s="125">
        <f>F13+N13</f>
        <v>403.7</v>
      </c>
      <c r="E13" s="125">
        <f>G13+I13</f>
        <v>450.3</v>
      </c>
      <c r="F13" s="125">
        <f>H13+J13</f>
        <v>385</v>
      </c>
      <c r="G13" s="125">
        <v>99.3</v>
      </c>
      <c r="H13" s="125">
        <v>98.1</v>
      </c>
      <c r="I13" s="125">
        <v>351</v>
      </c>
      <c r="J13" s="125">
        <v>286.9</v>
      </c>
      <c r="K13" s="125">
        <v>43.2</v>
      </c>
      <c r="L13" s="125">
        <v>10.8</v>
      </c>
      <c r="M13" s="125">
        <v>19.7</v>
      </c>
      <c r="N13" s="126">
        <v>18.7</v>
      </c>
      <c r="O13" s="306"/>
    </row>
    <row r="14" spans="1:15" ht="15.75" customHeight="1">
      <c r="A14" s="114">
        <v>3</v>
      </c>
      <c r="B14" s="160" t="s">
        <v>96</v>
      </c>
      <c r="C14" s="125">
        <v>344</v>
      </c>
      <c r="D14" s="125">
        <v>180.1</v>
      </c>
      <c r="E14" s="125">
        <v>352.1</v>
      </c>
      <c r="F14" s="125">
        <v>181.6</v>
      </c>
      <c r="G14" s="125">
        <v>77.4</v>
      </c>
      <c r="H14" s="125">
        <v>49.5</v>
      </c>
      <c r="I14" s="125">
        <v>253.5</v>
      </c>
      <c r="J14" s="125">
        <v>132.1</v>
      </c>
      <c r="K14" s="125">
        <v>37.3</v>
      </c>
      <c r="L14" s="125">
        <v>14.1</v>
      </c>
      <c r="M14" s="125">
        <v>1.3</v>
      </c>
      <c r="N14" s="126">
        <v>0.2</v>
      </c>
      <c r="O14" s="306"/>
    </row>
    <row r="15" spans="1:14" ht="15.75" customHeight="1">
      <c r="A15" s="349">
        <v>4</v>
      </c>
      <c r="B15" s="93" t="s">
        <v>75</v>
      </c>
      <c r="C15" s="125">
        <v>256.77</v>
      </c>
      <c r="D15" s="125">
        <v>224.12</v>
      </c>
      <c r="E15" s="125">
        <v>251.56</v>
      </c>
      <c r="F15" s="125">
        <v>219.62</v>
      </c>
      <c r="G15" s="125">
        <v>58.7</v>
      </c>
      <c r="H15" s="125">
        <v>53.21</v>
      </c>
      <c r="I15" s="125">
        <v>192.86</v>
      </c>
      <c r="J15" s="125">
        <v>166.41</v>
      </c>
      <c r="K15" s="125">
        <v>41.49</v>
      </c>
      <c r="L15" s="125">
        <v>35.71</v>
      </c>
      <c r="M15" s="125">
        <v>5.21</v>
      </c>
      <c r="N15" s="126">
        <v>4.5</v>
      </c>
    </row>
    <row r="16" spans="1:14" ht="15.75" customHeight="1">
      <c r="A16" s="114">
        <v>5</v>
      </c>
      <c r="B16" s="113" t="s">
        <v>138</v>
      </c>
      <c r="C16" s="125">
        <v>219.478</v>
      </c>
      <c r="D16" s="125">
        <v>204.846</v>
      </c>
      <c r="E16" s="125">
        <v>207.066</v>
      </c>
      <c r="F16" s="125">
        <v>192.696</v>
      </c>
      <c r="G16" s="125">
        <v>47.72</v>
      </c>
      <c r="H16" s="125">
        <v>47.72</v>
      </c>
      <c r="I16" s="125">
        <v>159.346</v>
      </c>
      <c r="J16" s="125">
        <v>144.976</v>
      </c>
      <c r="K16" s="125">
        <v>9.78</v>
      </c>
      <c r="L16" s="125">
        <v>5.443</v>
      </c>
      <c r="M16" s="125">
        <v>12.412</v>
      </c>
      <c r="N16" s="126">
        <v>12.15</v>
      </c>
    </row>
    <row r="17" spans="1:14" ht="15.75" customHeight="1">
      <c r="A17" s="159">
        <v>6</v>
      </c>
      <c r="B17" s="196" t="s">
        <v>76</v>
      </c>
      <c r="C17" s="140">
        <v>155.707</v>
      </c>
      <c r="D17" s="140">
        <v>138.967</v>
      </c>
      <c r="E17" s="140">
        <v>155.707</v>
      </c>
      <c r="F17" s="140">
        <v>138.967</v>
      </c>
      <c r="G17" s="140">
        <v>62.371</v>
      </c>
      <c r="H17" s="140">
        <v>61.361</v>
      </c>
      <c r="I17" s="140">
        <v>93.336</v>
      </c>
      <c r="J17" s="140">
        <v>77.606</v>
      </c>
      <c r="K17" s="140">
        <v>1.208</v>
      </c>
      <c r="L17" s="140">
        <v>1.208</v>
      </c>
      <c r="M17" s="140"/>
      <c r="N17" s="350"/>
    </row>
    <row r="18" spans="1:14" ht="15.75" customHeight="1">
      <c r="A18" s="96">
        <v>7</v>
      </c>
      <c r="B18" s="113" t="s">
        <v>77</v>
      </c>
      <c r="C18" s="183">
        <v>64</v>
      </c>
      <c r="D18" s="183">
        <v>38.7</v>
      </c>
      <c r="E18" s="183">
        <v>63.8</v>
      </c>
      <c r="F18" s="183">
        <v>38.7</v>
      </c>
      <c r="G18" s="183">
        <v>11.6</v>
      </c>
      <c r="H18" s="183">
        <v>11.6</v>
      </c>
      <c r="I18" s="183">
        <v>52.2</v>
      </c>
      <c r="J18" s="183">
        <v>27.1</v>
      </c>
      <c r="K18" s="183"/>
      <c r="L18" s="183"/>
      <c r="M18" s="183">
        <v>0.2</v>
      </c>
      <c r="N18" s="184">
        <v>0.2</v>
      </c>
    </row>
    <row r="19" spans="1:14" ht="15.75" customHeight="1">
      <c r="A19" s="96">
        <v>8</v>
      </c>
      <c r="B19" s="113" t="s">
        <v>78</v>
      </c>
      <c r="C19" s="125">
        <v>39.7</v>
      </c>
      <c r="D19" s="125">
        <v>39.7</v>
      </c>
      <c r="E19" s="125">
        <v>39.7</v>
      </c>
      <c r="F19" s="125">
        <v>39.7</v>
      </c>
      <c r="G19" s="125">
        <v>5.7</v>
      </c>
      <c r="H19" s="125">
        <v>5.7</v>
      </c>
      <c r="I19" s="125">
        <v>34</v>
      </c>
      <c r="J19" s="125">
        <v>34</v>
      </c>
      <c r="K19" s="125"/>
      <c r="L19" s="125"/>
      <c r="M19" s="125"/>
      <c r="N19" s="126"/>
    </row>
    <row r="20" spans="1:14" ht="15.75" customHeight="1">
      <c r="A20" s="96">
        <v>9</v>
      </c>
      <c r="B20" s="113" t="s">
        <v>79</v>
      </c>
      <c r="C20" s="157">
        <v>47.1</v>
      </c>
      <c r="D20" s="157">
        <v>46.3</v>
      </c>
      <c r="E20" s="157">
        <v>41.8</v>
      </c>
      <c r="F20" s="157">
        <v>35.4</v>
      </c>
      <c r="G20" s="157"/>
      <c r="H20" s="157"/>
      <c r="I20" s="157"/>
      <c r="J20" s="157"/>
      <c r="K20" s="157"/>
      <c r="L20" s="157">
        <v>8.8</v>
      </c>
      <c r="M20" s="157">
        <v>5.3</v>
      </c>
      <c r="N20" s="168">
        <v>3.3</v>
      </c>
    </row>
    <row r="21" spans="1:14" ht="15.75" customHeight="1">
      <c r="A21" s="96">
        <v>10</v>
      </c>
      <c r="B21" s="113" t="s">
        <v>80</v>
      </c>
      <c r="C21" s="125">
        <v>31</v>
      </c>
      <c r="D21" s="125">
        <v>24.9</v>
      </c>
      <c r="E21" s="125">
        <v>30.5</v>
      </c>
      <c r="F21" s="125">
        <v>24.5</v>
      </c>
      <c r="G21" s="125">
        <v>4.4</v>
      </c>
      <c r="H21" s="125">
        <v>4.4</v>
      </c>
      <c r="I21" s="125">
        <v>26.1</v>
      </c>
      <c r="J21" s="125">
        <v>20.1</v>
      </c>
      <c r="K21" s="125">
        <v>5.1</v>
      </c>
      <c r="L21" s="125">
        <v>4.1</v>
      </c>
      <c r="M21" s="125">
        <v>0.5</v>
      </c>
      <c r="N21" s="126">
        <v>0.4</v>
      </c>
    </row>
    <row r="22" spans="1:14" ht="15.75" customHeight="1">
      <c r="A22" s="96">
        <v>11</v>
      </c>
      <c r="B22" s="113" t="s">
        <v>147</v>
      </c>
      <c r="C22" s="97">
        <v>41.8</v>
      </c>
      <c r="D22" s="97">
        <v>17.8</v>
      </c>
      <c r="E22" s="97">
        <v>41.8</v>
      </c>
      <c r="F22" s="97">
        <v>17.8</v>
      </c>
      <c r="G22" s="97">
        <v>15.8</v>
      </c>
      <c r="H22" s="97">
        <v>9.4</v>
      </c>
      <c r="I22" s="97">
        <v>24.8</v>
      </c>
      <c r="J22" s="97">
        <v>8.4</v>
      </c>
      <c r="K22" s="97">
        <v>4.3</v>
      </c>
      <c r="L22" s="97">
        <v>4.3</v>
      </c>
      <c r="M22" s="97">
        <v>1.2</v>
      </c>
      <c r="N22" s="203"/>
    </row>
    <row r="23" spans="1:14" ht="15.75" customHeight="1">
      <c r="A23" s="96">
        <v>12</v>
      </c>
      <c r="B23" s="113" t="s">
        <v>144</v>
      </c>
      <c r="C23" s="97">
        <v>22.3</v>
      </c>
      <c r="D23" s="97">
        <v>22</v>
      </c>
      <c r="E23" s="97">
        <v>22.3</v>
      </c>
      <c r="F23" s="97">
        <v>22</v>
      </c>
      <c r="G23" s="97"/>
      <c r="H23" s="97"/>
      <c r="I23" s="97">
        <v>22.3</v>
      </c>
      <c r="J23" s="97">
        <v>22</v>
      </c>
      <c r="K23" s="97">
        <v>0.7</v>
      </c>
      <c r="L23" s="97">
        <v>0.7</v>
      </c>
      <c r="M23" s="97"/>
      <c r="N23" s="203"/>
    </row>
    <row r="24" spans="1:14" ht="15.75" customHeight="1">
      <c r="A24" s="96">
        <v>13</v>
      </c>
      <c r="B24" s="113" t="s">
        <v>145</v>
      </c>
      <c r="C24" s="97">
        <v>34</v>
      </c>
      <c r="D24" s="97">
        <v>33.7</v>
      </c>
      <c r="E24" s="97">
        <v>34</v>
      </c>
      <c r="F24" s="97">
        <v>33.7</v>
      </c>
      <c r="G24" s="97">
        <v>2.8</v>
      </c>
      <c r="H24" s="97">
        <v>2.8</v>
      </c>
      <c r="I24" s="97">
        <v>31.2</v>
      </c>
      <c r="J24" s="97">
        <v>30.9</v>
      </c>
      <c r="K24" s="97">
        <v>2.7</v>
      </c>
      <c r="L24" s="97">
        <v>2.7</v>
      </c>
      <c r="M24" s="97"/>
      <c r="N24" s="203"/>
    </row>
    <row r="25" spans="1:14" ht="15.75" customHeight="1">
      <c r="A25" s="96">
        <v>14</v>
      </c>
      <c r="B25" s="113" t="s">
        <v>81</v>
      </c>
      <c r="C25" s="125">
        <v>23</v>
      </c>
      <c r="D25" s="125">
        <v>20</v>
      </c>
      <c r="E25" s="125">
        <v>23</v>
      </c>
      <c r="F25" s="125">
        <v>20</v>
      </c>
      <c r="G25" s="125">
        <v>12</v>
      </c>
      <c r="H25" s="125">
        <v>12</v>
      </c>
      <c r="I25" s="125">
        <v>11</v>
      </c>
      <c r="J25" s="125">
        <v>8</v>
      </c>
      <c r="K25" s="97"/>
      <c r="L25" s="97"/>
      <c r="M25" s="97"/>
      <c r="N25" s="203"/>
    </row>
    <row r="26" spans="1:14" ht="15.75" customHeight="1">
      <c r="A26" s="96">
        <v>15</v>
      </c>
      <c r="B26" s="93" t="s">
        <v>82</v>
      </c>
      <c r="C26" s="125">
        <v>37</v>
      </c>
      <c r="D26" s="125">
        <v>37</v>
      </c>
      <c r="E26" s="125">
        <v>37</v>
      </c>
      <c r="F26" s="125">
        <v>37</v>
      </c>
      <c r="G26" s="125"/>
      <c r="H26" s="125"/>
      <c r="I26" s="125">
        <v>37</v>
      </c>
      <c r="J26" s="125">
        <v>37</v>
      </c>
      <c r="K26" s="125">
        <v>12.3</v>
      </c>
      <c r="L26" s="125">
        <v>12.3</v>
      </c>
      <c r="M26" s="125"/>
      <c r="N26" s="126"/>
    </row>
    <row r="27" spans="1:14" ht="15.75" customHeight="1">
      <c r="A27" s="96">
        <v>16</v>
      </c>
      <c r="B27" s="93" t="s">
        <v>83</v>
      </c>
      <c r="C27" s="125">
        <v>21.6</v>
      </c>
      <c r="D27" s="125">
        <v>18.4</v>
      </c>
      <c r="E27" s="125">
        <v>21.6</v>
      </c>
      <c r="F27" s="125">
        <v>18.4</v>
      </c>
      <c r="G27" s="125">
        <v>5</v>
      </c>
      <c r="H27" s="125">
        <v>5</v>
      </c>
      <c r="I27" s="125">
        <v>16.6</v>
      </c>
      <c r="J27" s="125">
        <v>14.33</v>
      </c>
      <c r="K27" s="125">
        <v>55.185</v>
      </c>
      <c r="L27" s="125">
        <v>4.16</v>
      </c>
      <c r="M27" s="125"/>
      <c r="N27" s="126"/>
    </row>
    <row r="28" spans="1:14" ht="15.75" customHeight="1">
      <c r="A28" s="96">
        <v>17</v>
      </c>
      <c r="B28" s="93" t="s">
        <v>85</v>
      </c>
      <c r="C28" s="125">
        <v>14.1</v>
      </c>
      <c r="D28" s="125">
        <v>8.3</v>
      </c>
      <c r="E28" s="125">
        <v>14.1</v>
      </c>
      <c r="F28" s="125">
        <v>8.3</v>
      </c>
      <c r="G28" s="125">
        <v>2.8</v>
      </c>
      <c r="H28" s="125">
        <v>2.1</v>
      </c>
      <c r="I28" s="125">
        <v>11.3</v>
      </c>
      <c r="J28" s="125">
        <v>6.2</v>
      </c>
      <c r="K28" s="125">
        <v>3.4</v>
      </c>
      <c r="L28" s="125">
        <v>2.6</v>
      </c>
      <c r="M28" s="97"/>
      <c r="N28" s="203"/>
    </row>
    <row r="29" spans="1:14" ht="15.75" customHeight="1">
      <c r="A29" s="96">
        <v>18</v>
      </c>
      <c r="B29" s="93" t="s">
        <v>84</v>
      </c>
      <c r="C29" s="125">
        <v>16.6</v>
      </c>
      <c r="D29" s="125">
        <v>16</v>
      </c>
      <c r="E29" s="125">
        <v>16.6</v>
      </c>
      <c r="F29" s="125">
        <v>16</v>
      </c>
      <c r="G29" s="125">
        <v>6.2</v>
      </c>
      <c r="H29" s="125">
        <v>6.2</v>
      </c>
      <c r="I29" s="125">
        <v>10.4</v>
      </c>
      <c r="J29" s="125">
        <v>9.8</v>
      </c>
      <c r="K29" s="125">
        <v>0.5</v>
      </c>
      <c r="L29" s="125">
        <v>0.3</v>
      </c>
      <c r="M29" s="125"/>
      <c r="N29" s="126"/>
    </row>
    <row r="30" spans="1:14" ht="15.75" customHeight="1">
      <c r="A30" s="96">
        <v>19</v>
      </c>
      <c r="B30" s="113" t="s">
        <v>146</v>
      </c>
      <c r="C30" s="97">
        <v>15.2</v>
      </c>
      <c r="D30" s="97">
        <v>15.2</v>
      </c>
      <c r="E30" s="97">
        <v>15.2</v>
      </c>
      <c r="F30" s="97">
        <v>15.2</v>
      </c>
      <c r="G30" s="97">
        <v>5.1</v>
      </c>
      <c r="H30" s="97">
        <v>5.1</v>
      </c>
      <c r="I30" s="97">
        <v>10.1</v>
      </c>
      <c r="J30" s="97">
        <v>10.1</v>
      </c>
      <c r="K30" s="97">
        <v>0.755</v>
      </c>
      <c r="L30" s="97"/>
      <c r="M30" s="97"/>
      <c r="N30" s="203"/>
    </row>
    <row r="31" spans="1:14" ht="15.75" customHeight="1">
      <c r="A31" s="96">
        <v>20</v>
      </c>
      <c r="B31" s="93" t="s">
        <v>86</v>
      </c>
      <c r="C31" s="125">
        <v>12.4</v>
      </c>
      <c r="D31" s="125">
        <v>10.9</v>
      </c>
      <c r="E31" s="125">
        <v>12.4</v>
      </c>
      <c r="F31" s="125">
        <v>10.9</v>
      </c>
      <c r="G31" s="125">
        <v>4.3</v>
      </c>
      <c r="H31" s="125">
        <v>4.1</v>
      </c>
      <c r="I31" s="125">
        <v>8.1</v>
      </c>
      <c r="J31" s="125">
        <v>6.8</v>
      </c>
      <c r="K31" s="125">
        <v>7.4</v>
      </c>
      <c r="L31" s="125">
        <v>6.7</v>
      </c>
      <c r="M31" s="125"/>
      <c r="N31" s="126"/>
    </row>
    <row r="32" spans="1:14" ht="15.75" customHeight="1">
      <c r="A32" s="96">
        <v>21</v>
      </c>
      <c r="B32" s="93" t="s">
        <v>143</v>
      </c>
      <c r="C32" s="125">
        <v>11</v>
      </c>
      <c r="D32" s="125">
        <v>11</v>
      </c>
      <c r="E32" s="125">
        <v>11</v>
      </c>
      <c r="F32" s="125">
        <v>11</v>
      </c>
      <c r="G32" s="125">
        <v>1.7</v>
      </c>
      <c r="H32" s="125">
        <v>1.7</v>
      </c>
      <c r="I32" s="125">
        <v>9.3</v>
      </c>
      <c r="J32" s="125">
        <v>9.3</v>
      </c>
      <c r="K32" s="125">
        <v>2.8</v>
      </c>
      <c r="L32" s="125">
        <v>2.8</v>
      </c>
      <c r="M32" s="125"/>
      <c r="N32" s="126"/>
    </row>
    <row r="33" spans="1:14" ht="15.75" customHeight="1">
      <c r="A33" s="96">
        <v>22</v>
      </c>
      <c r="B33" s="93" t="s">
        <v>87</v>
      </c>
      <c r="C33" s="97">
        <v>21.16</v>
      </c>
      <c r="D33" s="97">
        <v>21.16</v>
      </c>
      <c r="E33" s="97">
        <v>21.16</v>
      </c>
      <c r="F33" s="97">
        <v>21.16</v>
      </c>
      <c r="G33" s="97">
        <v>10.86</v>
      </c>
      <c r="H33" s="97">
        <v>10.86</v>
      </c>
      <c r="I33" s="97">
        <v>10.3</v>
      </c>
      <c r="J33" s="97">
        <v>10.3</v>
      </c>
      <c r="K33" s="97"/>
      <c r="L33" s="97"/>
      <c r="M33" s="97"/>
      <c r="N33" s="203"/>
    </row>
    <row r="34" spans="1:14" ht="15.75" customHeight="1">
      <c r="A34" s="96">
        <v>23</v>
      </c>
      <c r="B34" s="93" t="s">
        <v>141</v>
      </c>
      <c r="C34" s="97">
        <v>15.2</v>
      </c>
      <c r="D34" s="97">
        <v>12.7</v>
      </c>
      <c r="E34" s="97">
        <v>15.2</v>
      </c>
      <c r="F34" s="97">
        <v>12.7</v>
      </c>
      <c r="G34" s="97">
        <v>5.1</v>
      </c>
      <c r="H34" s="97">
        <v>5.1</v>
      </c>
      <c r="I34" s="97">
        <v>10.1</v>
      </c>
      <c r="J34" s="97">
        <v>7.6</v>
      </c>
      <c r="K34" s="97">
        <v>2.6</v>
      </c>
      <c r="L34" s="97">
        <v>2.4</v>
      </c>
      <c r="M34" s="97">
        <v>0.1</v>
      </c>
      <c r="N34" s="203"/>
    </row>
    <row r="35" spans="1:14" ht="15.75" customHeight="1">
      <c r="A35" s="96">
        <v>24</v>
      </c>
      <c r="B35" s="93" t="s">
        <v>142</v>
      </c>
      <c r="C35" s="97">
        <v>10.196</v>
      </c>
      <c r="D35" s="97">
        <v>10.156</v>
      </c>
      <c r="E35" s="97">
        <v>10.196</v>
      </c>
      <c r="F35" s="97">
        <v>10.156</v>
      </c>
      <c r="G35" s="97">
        <v>1.689</v>
      </c>
      <c r="H35" s="97">
        <v>1.689</v>
      </c>
      <c r="I35" s="97">
        <v>8.507</v>
      </c>
      <c r="J35" s="97">
        <v>8.467</v>
      </c>
      <c r="K35" s="97">
        <v>7.545</v>
      </c>
      <c r="L35" s="97">
        <v>7.545</v>
      </c>
      <c r="M35" s="97"/>
      <c r="N35" s="203"/>
    </row>
    <row r="36" spans="1:14" ht="15.75" customHeight="1">
      <c r="A36" s="96">
        <v>25</v>
      </c>
      <c r="B36" s="93" t="s">
        <v>88</v>
      </c>
      <c r="C36" s="125">
        <f>+E36</f>
        <v>19.664</v>
      </c>
      <c r="D36" s="125">
        <f>+F36</f>
        <v>19.076</v>
      </c>
      <c r="E36" s="125">
        <f>+G36+I36</f>
        <v>19.664</v>
      </c>
      <c r="F36" s="125">
        <f>+H36+J36</f>
        <v>19.076</v>
      </c>
      <c r="G36" s="125">
        <v>3.045</v>
      </c>
      <c r="H36" s="125">
        <v>3.045</v>
      </c>
      <c r="I36" s="125">
        <v>16.619</v>
      </c>
      <c r="J36" s="125">
        <v>16.031</v>
      </c>
      <c r="K36" s="125">
        <v>1.752</v>
      </c>
      <c r="L36" s="125">
        <v>1.752</v>
      </c>
      <c r="M36" s="125"/>
      <c r="N36" s="126"/>
    </row>
    <row r="37" spans="1:14" ht="15.75" customHeight="1">
      <c r="A37" s="96">
        <v>26</v>
      </c>
      <c r="B37" s="93" t="s">
        <v>89</v>
      </c>
      <c r="C37" s="97">
        <v>6.38</v>
      </c>
      <c r="D37" s="97">
        <v>6.2</v>
      </c>
      <c r="E37" s="97">
        <v>6.38</v>
      </c>
      <c r="F37" s="97">
        <v>6.2</v>
      </c>
      <c r="G37" s="97"/>
      <c r="H37" s="97"/>
      <c r="I37" s="97"/>
      <c r="J37" s="97"/>
      <c r="K37" s="97">
        <v>7.04</v>
      </c>
      <c r="L37" s="97">
        <v>7.04</v>
      </c>
      <c r="M37" s="97"/>
      <c r="N37" s="203"/>
    </row>
    <row r="38" spans="1:14" ht="15.75" customHeight="1">
      <c r="A38" s="96">
        <v>27</v>
      </c>
      <c r="B38" s="93" t="s">
        <v>90</v>
      </c>
      <c r="C38" s="125">
        <v>8.6</v>
      </c>
      <c r="D38" s="125">
        <v>8</v>
      </c>
      <c r="E38" s="125">
        <v>8.6</v>
      </c>
      <c r="F38" s="125">
        <v>8</v>
      </c>
      <c r="G38" s="125">
        <v>3.5</v>
      </c>
      <c r="H38" s="125">
        <v>3.5</v>
      </c>
      <c r="I38" s="125">
        <v>5.1</v>
      </c>
      <c r="J38" s="125">
        <v>4.5</v>
      </c>
      <c r="K38" s="125">
        <v>2.6</v>
      </c>
      <c r="L38" s="125">
        <v>1.9</v>
      </c>
      <c r="M38" s="97"/>
      <c r="N38" s="203"/>
    </row>
    <row r="39" spans="1:14" ht="15.75" customHeight="1">
      <c r="A39" s="96">
        <v>28</v>
      </c>
      <c r="B39" s="93" t="s">
        <v>101</v>
      </c>
      <c r="C39" s="97">
        <v>9.2</v>
      </c>
      <c r="D39" s="97">
        <v>9.2</v>
      </c>
      <c r="E39" s="97">
        <v>9.2</v>
      </c>
      <c r="F39" s="97">
        <v>9.2</v>
      </c>
      <c r="G39" s="97"/>
      <c r="H39" s="97"/>
      <c r="I39" s="97">
        <v>9.2</v>
      </c>
      <c r="J39" s="97">
        <v>9.2</v>
      </c>
      <c r="K39" s="97">
        <v>1.4</v>
      </c>
      <c r="L39" s="97">
        <v>1.4</v>
      </c>
      <c r="M39" s="97"/>
      <c r="N39" s="203"/>
    </row>
    <row r="40" spans="1:14" ht="15.75" customHeight="1" thickBot="1">
      <c r="A40" s="298">
        <v>29</v>
      </c>
      <c r="B40" s="156" t="s">
        <v>91</v>
      </c>
      <c r="C40" s="214">
        <v>5.5</v>
      </c>
      <c r="D40" s="214">
        <v>4.8</v>
      </c>
      <c r="E40" s="214">
        <v>5.5</v>
      </c>
      <c r="F40" s="214">
        <v>4.8</v>
      </c>
      <c r="G40" s="214"/>
      <c r="H40" s="214"/>
      <c r="I40" s="214">
        <v>5.5</v>
      </c>
      <c r="J40" s="214">
        <v>4.8</v>
      </c>
      <c r="K40" s="214">
        <v>2.7</v>
      </c>
      <c r="L40" s="214">
        <v>2.4</v>
      </c>
      <c r="M40" s="214"/>
      <c r="N40" s="215"/>
    </row>
    <row r="41" spans="1:14" s="58" customFormat="1" ht="15.75" customHeight="1" thickBot="1">
      <c r="A41" s="502" t="s">
        <v>11</v>
      </c>
      <c r="B41" s="503"/>
      <c r="C41" s="390">
        <v>2487.2</v>
      </c>
      <c r="D41" s="390">
        <v>1602.9</v>
      </c>
      <c r="E41" s="390">
        <v>2446.6</v>
      </c>
      <c r="F41" s="390">
        <v>1557.8</v>
      </c>
      <c r="G41" s="390">
        <v>594.5</v>
      </c>
      <c r="H41" s="390">
        <v>404.2</v>
      </c>
      <c r="I41" s="390">
        <v>1781.6</v>
      </c>
      <c r="J41" s="390">
        <v>1112.9</v>
      </c>
      <c r="K41" s="390">
        <v>377.7</v>
      </c>
      <c r="L41" s="390">
        <v>141.2</v>
      </c>
      <c r="M41" s="390">
        <v>51.2</v>
      </c>
      <c r="N41" s="377">
        <v>39.5</v>
      </c>
    </row>
  </sheetData>
  <mergeCells count="22">
    <mergeCell ref="A41:B41"/>
    <mergeCell ref="N8:N10"/>
    <mergeCell ref="G9:G10"/>
    <mergeCell ref="H9:H10"/>
    <mergeCell ref="I9:I10"/>
    <mergeCell ref="J9:J10"/>
    <mergeCell ref="K9:K10"/>
    <mergeCell ref="L9:L10"/>
    <mergeCell ref="A4:N4"/>
    <mergeCell ref="A5:N5"/>
    <mergeCell ref="A7:A10"/>
    <mergeCell ref="B7:B10"/>
    <mergeCell ref="C7:C10"/>
    <mergeCell ref="D7:D10"/>
    <mergeCell ref="E7:J7"/>
    <mergeCell ref="K7:L8"/>
    <mergeCell ref="M7:N7"/>
    <mergeCell ref="E8:E10"/>
    <mergeCell ref="F8:F10"/>
    <mergeCell ref="G8:H8"/>
    <mergeCell ref="I8:J8"/>
    <mergeCell ref="M8:M10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31" sqref="E31"/>
    </sheetView>
  </sheetViews>
  <sheetFormatPr defaultColWidth="9.140625" defaultRowHeight="12.75"/>
  <cols>
    <col min="1" max="1" width="4.7109375" style="11" customWidth="1"/>
    <col min="2" max="2" width="34.7109375" style="11" customWidth="1"/>
    <col min="3" max="3" width="13.7109375" style="11" customWidth="1"/>
    <col min="4" max="4" width="42.7109375" style="11" customWidth="1"/>
    <col min="5" max="6" width="28.421875" style="11" customWidth="1"/>
    <col min="7" max="16384" width="7.8515625" style="11" customWidth="1"/>
  </cols>
  <sheetData>
    <row r="1" spans="4:5" ht="15.75" customHeight="1">
      <c r="D1" s="20" t="s">
        <v>123</v>
      </c>
      <c r="E1" s="33"/>
    </row>
    <row r="2" ht="15.75" customHeight="1">
      <c r="E2" s="15"/>
    </row>
    <row r="3" spans="1:5" ht="15.75" customHeight="1">
      <c r="A3" s="472" t="s">
        <v>124</v>
      </c>
      <c r="B3" s="472"/>
      <c r="C3" s="472"/>
      <c r="D3" s="472"/>
      <c r="E3" s="15"/>
    </row>
    <row r="4" spans="1:5" ht="15.75" customHeight="1">
      <c r="A4" s="472"/>
      <c r="B4" s="472"/>
      <c r="C4" s="472"/>
      <c r="D4" s="472"/>
      <c r="E4" s="15"/>
    </row>
    <row r="5" spans="1:5" ht="15.75" customHeight="1">
      <c r="A5" s="462" t="s">
        <v>113</v>
      </c>
      <c r="B5" s="462"/>
      <c r="C5" s="462"/>
      <c r="D5" s="462"/>
      <c r="E5" s="15"/>
    </row>
    <row r="6" spans="1:5" ht="19.5" thickBot="1">
      <c r="A6" s="15"/>
      <c r="D6" s="21" t="s">
        <v>148</v>
      </c>
      <c r="E6" s="9"/>
    </row>
    <row r="7" spans="1:5" ht="15.75" customHeight="1">
      <c r="A7" s="434" t="s">
        <v>15</v>
      </c>
      <c r="B7" s="434" t="s">
        <v>7</v>
      </c>
      <c r="C7" s="505" t="s">
        <v>125</v>
      </c>
      <c r="D7" s="506"/>
      <c r="E7" s="9"/>
    </row>
    <row r="8" spans="1:5" ht="15.75" customHeight="1" thickBot="1">
      <c r="A8" s="435"/>
      <c r="B8" s="435"/>
      <c r="C8" s="507"/>
      <c r="D8" s="508"/>
      <c r="E8" s="9"/>
    </row>
    <row r="9" spans="1:5" ht="15.75" customHeight="1">
      <c r="A9" s="435"/>
      <c r="B9" s="435"/>
      <c r="C9" s="434" t="s">
        <v>4</v>
      </c>
      <c r="D9" s="434" t="s">
        <v>126</v>
      </c>
      <c r="E9" s="9"/>
    </row>
    <row r="10" spans="1:5" ht="33.75" customHeight="1" thickBot="1">
      <c r="A10" s="436"/>
      <c r="B10" s="436"/>
      <c r="C10" s="436"/>
      <c r="D10" s="436"/>
      <c r="E10" s="9"/>
    </row>
    <row r="11" spans="1:5" ht="15.75" customHeight="1" thickBot="1">
      <c r="A11" s="27">
        <v>1</v>
      </c>
      <c r="B11" s="28">
        <v>2</v>
      </c>
      <c r="C11" s="32">
        <v>4</v>
      </c>
      <c r="D11" s="307">
        <v>5</v>
      </c>
      <c r="E11" s="9"/>
    </row>
    <row r="12" spans="1:4" ht="15.75" customHeight="1">
      <c r="A12" s="99">
        <v>1</v>
      </c>
      <c r="B12" s="100" t="s">
        <v>72</v>
      </c>
      <c r="C12" s="309">
        <v>9268</v>
      </c>
      <c r="D12" s="310" t="s">
        <v>127</v>
      </c>
    </row>
    <row r="13" spans="1:4" ht="15.75" customHeight="1">
      <c r="A13" s="118">
        <v>2</v>
      </c>
      <c r="B13" s="124" t="s">
        <v>73</v>
      </c>
      <c r="C13" s="116">
        <v>5986</v>
      </c>
      <c r="D13" s="123">
        <v>2150</v>
      </c>
    </row>
    <row r="14" spans="1:4" ht="15.75" customHeight="1">
      <c r="A14" s="118">
        <v>3</v>
      </c>
      <c r="B14" s="124" t="s">
        <v>96</v>
      </c>
      <c r="C14" s="116">
        <v>3229</v>
      </c>
      <c r="D14" s="123">
        <v>1787</v>
      </c>
    </row>
    <row r="15" spans="1:4" ht="15.75" customHeight="1">
      <c r="A15" s="118">
        <v>4</v>
      </c>
      <c r="B15" s="124" t="s">
        <v>75</v>
      </c>
      <c r="C15" s="116">
        <v>3043</v>
      </c>
      <c r="D15" s="123">
        <v>1175</v>
      </c>
    </row>
    <row r="16" spans="1:4" ht="15.75" customHeight="1">
      <c r="A16" s="118">
        <v>5</v>
      </c>
      <c r="B16" s="115" t="s">
        <v>138</v>
      </c>
      <c r="C16" s="116">
        <v>3594</v>
      </c>
      <c r="D16" s="123">
        <v>1321</v>
      </c>
    </row>
    <row r="17" spans="1:4" ht="15.75" customHeight="1">
      <c r="A17" s="134">
        <v>6</v>
      </c>
      <c r="B17" s="124" t="s">
        <v>76</v>
      </c>
      <c r="C17" s="116">
        <v>2068.8</v>
      </c>
      <c r="D17" s="123">
        <v>1115.4</v>
      </c>
    </row>
    <row r="18" spans="1:4" ht="15" customHeight="1">
      <c r="A18" s="118">
        <v>7</v>
      </c>
      <c r="B18" s="115" t="s">
        <v>77</v>
      </c>
      <c r="C18" s="116">
        <v>677.5</v>
      </c>
      <c r="D18" s="123">
        <v>77.3</v>
      </c>
    </row>
    <row r="19" spans="1:4" ht="15.75">
      <c r="A19" s="118">
        <v>8</v>
      </c>
      <c r="B19" s="115" t="s">
        <v>78</v>
      </c>
      <c r="C19" s="116">
        <v>703.6</v>
      </c>
      <c r="D19" s="123">
        <v>64.1</v>
      </c>
    </row>
    <row r="20" spans="1:4" ht="15.75">
      <c r="A20" s="118">
        <v>9</v>
      </c>
      <c r="B20" s="115" t="s">
        <v>79</v>
      </c>
      <c r="C20" s="116">
        <v>512</v>
      </c>
      <c r="D20" s="123">
        <v>143</v>
      </c>
    </row>
    <row r="21" spans="1:4" ht="15.75">
      <c r="A21" s="118">
        <v>10</v>
      </c>
      <c r="B21" s="115" t="s">
        <v>80</v>
      </c>
      <c r="C21" s="116">
        <v>304</v>
      </c>
      <c r="D21" s="123">
        <v>101</v>
      </c>
    </row>
    <row r="22" spans="1:4" ht="15.75">
      <c r="A22" s="118">
        <v>11</v>
      </c>
      <c r="B22" s="115" t="s">
        <v>147</v>
      </c>
      <c r="C22" s="116">
        <v>336</v>
      </c>
      <c r="D22" s="123">
        <v>121</v>
      </c>
    </row>
    <row r="23" spans="1:4" ht="15.75">
      <c r="A23" s="118">
        <v>12</v>
      </c>
      <c r="B23" s="115" t="s">
        <v>144</v>
      </c>
      <c r="C23" s="116">
        <v>339</v>
      </c>
      <c r="D23" s="123">
        <v>94</v>
      </c>
    </row>
    <row r="24" spans="1:4" ht="15.75">
      <c r="A24" s="118">
        <v>13</v>
      </c>
      <c r="B24" s="115" t="s">
        <v>145</v>
      </c>
      <c r="C24" s="116">
        <v>285</v>
      </c>
      <c r="D24" s="123">
        <v>3</v>
      </c>
    </row>
    <row r="25" spans="1:4" ht="15.75">
      <c r="A25" s="118">
        <v>14</v>
      </c>
      <c r="B25" s="115" t="s">
        <v>81</v>
      </c>
      <c r="C25" s="116">
        <v>263</v>
      </c>
      <c r="D25" s="123">
        <v>48</v>
      </c>
    </row>
    <row r="26" spans="1:4" ht="15.75">
      <c r="A26" s="118">
        <v>15</v>
      </c>
      <c r="B26" s="124" t="s">
        <v>82</v>
      </c>
      <c r="C26" s="116">
        <v>157</v>
      </c>
      <c r="D26" s="123">
        <v>14</v>
      </c>
    </row>
    <row r="27" spans="1:4" ht="15.75">
      <c r="A27" s="118">
        <v>16</v>
      </c>
      <c r="B27" s="124" t="s">
        <v>83</v>
      </c>
      <c r="C27" s="116">
        <v>172</v>
      </c>
      <c r="D27" s="123">
        <v>18</v>
      </c>
    </row>
    <row r="28" spans="1:4" ht="15.75">
      <c r="A28" s="118">
        <v>17</v>
      </c>
      <c r="B28" s="124" t="s">
        <v>85</v>
      </c>
      <c r="C28" s="116">
        <v>142</v>
      </c>
      <c r="D28" s="123" t="s">
        <v>127</v>
      </c>
    </row>
    <row r="29" spans="1:4" ht="15.75">
      <c r="A29" s="118">
        <v>18</v>
      </c>
      <c r="B29" s="124" t="s">
        <v>84</v>
      </c>
      <c r="C29" s="116">
        <v>152</v>
      </c>
      <c r="D29" s="123">
        <v>18</v>
      </c>
    </row>
    <row r="30" spans="1:4" ht="15.75">
      <c r="A30" s="118">
        <v>19</v>
      </c>
      <c r="B30" s="115" t="s">
        <v>146</v>
      </c>
      <c r="C30" s="116">
        <v>133</v>
      </c>
      <c r="D30" s="123">
        <v>6</v>
      </c>
    </row>
    <row r="31" spans="1:4" ht="15.75">
      <c r="A31" s="118">
        <v>20</v>
      </c>
      <c r="B31" s="124" t="s">
        <v>86</v>
      </c>
      <c r="C31" s="116">
        <v>114.937</v>
      </c>
      <c r="D31" s="123">
        <v>12.564</v>
      </c>
    </row>
    <row r="32" spans="1:4" ht="15.75">
      <c r="A32" s="118">
        <v>21</v>
      </c>
      <c r="B32" s="124" t="s">
        <v>143</v>
      </c>
      <c r="C32" s="116">
        <v>105</v>
      </c>
      <c r="D32" s="123" t="s">
        <v>127</v>
      </c>
    </row>
    <row r="33" spans="1:4" ht="15.75">
      <c r="A33" s="118">
        <v>22</v>
      </c>
      <c r="B33" s="124" t="s">
        <v>87</v>
      </c>
      <c r="C33" s="116">
        <v>282.4</v>
      </c>
      <c r="D33" s="123" t="s">
        <v>127</v>
      </c>
    </row>
    <row r="34" spans="1:4" ht="15.75">
      <c r="A34" s="118">
        <v>23</v>
      </c>
      <c r="B34" s="124" t="s">
        <v>141</v>
      </c>
      <c r="C34" s="116">
        <v>93</v>
      </c>
      <c r="D34" s="123">
        <v>1</v>
      </c>
    </row>
    <row r="35" spans="1:4" ht="15.75">
      <c r="A35" s="118">
        <v>24</v>
      </c>
      <c r="B35" s="124" t="s">
        <v>142</v>
      </c>
      <c r="C35" s="116">
        <v>77.211</v>
      </c>
      <c r="D35" s="123">
        <v>8.756</v>
      </c>
    </row>
    <row r="36" spans="1:4" ht="15.75">
      <c r="A36" s="118">
        <v>25</v>
      </c>
      <c r="B36" s="124" t="s">
        <v>88</v>
      </c>
      <c r="C36" s="116">
        <v>85</v>
      </c>
      <c r="D36" s="123">
        <v>57</v>
      </c>
    </row>
    <row r="37" spans="1:4" ht="15.75">
      <c r="A37" s="118">
        <v>26</v>
      </c>
      <c r="B37" s="124" t="s">
        <v>89</v>
      </c>
      <c r="C37" s="116" t="s">
        <v>127</v>
      </c>
      <c r="D37" s="123" t="s">
        <v>127</v>
      </c>
    </row>
    <row r="38" spans="1:4" ht="15.75">
      <c r="A38" s="118">
        <v>27</v>
      </c>
      <c r="B38" s="124" t="s">
        <v>90</v>
      </c>
      <c r="C38" s="116">
        <v>58</v>
      </c>
      <c r="D38" s="123">
        <v>4</v>
      </c>
    </row>
    <row r="39" spans="1:4" ht="15.75">
      <c r="A39" s="118">
        <v>28</v>
      </c>
      <c r="B39" s="124" t="s">
        <v>101</v>
      </c>
      <c r="C39" s="116">
        <v>89</v>
      </c>
      <c r="D39" s="123" t="s">
        <v>127</v>
      </c>
    </row>
    <row r="40" spans="1:4" ht="16.5" thickBot="1">
      <c r="A40" s="258">
        <v>29</v>
      </c>
      <c r="B40" s="223" t="s">
        <v>91</v>
      </c>
      <c r="C40" s="117">
        <v>58.6</v>
      </c>
      <c r="D40" s="311">
        <v>2.043</v>
      </c>
    </row>
    <row r="41" spans="1:4" s="58" customFormat="1" ht="16.5" thickBot="1">
      <c r="A41" s="502" t="s">
        <v>149</v>
      </c>
      <c r="B41" s="504"/>
      <c r="C41" s="391">
        <v>32328</v>
      </c>
      <c r="D41" s="323">
        <v>8341</v>
      </c>
    </row>
    <row r="42" ht="15.75">
      <c r="A42" s="11" t="s">
        <v>60</v>
      </c>
    </row>
  </sheetData>
  <mergeCells count="8">
    <mergeCell ref="A41:B41"/>
    <mergeCell ref="A3:D4"/>
    <mergeCell ref="A5:D5"/>
    <mergeCell ref="A7:A10"/>
    <mergeCell ref="B7:B10"/>
    <mergeCell ref="C7:D8"/>
    <mergeCell ref="C9:C10"/>
    <mergeCell ref="D9:D10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="75" zoomScaleNormal="75" workbookViewId="0" topLeftCell="A31">
      <selection activeCell="G50" sqref="G50"/>
    </sheetView>
  </sheetViews>
  <sheetFormatPr defaultColWidth="9.140625" defaultRowHeight="12.75"/>
  <cols>
    <col min="1" max="1" width="5.00390625" style="11" customWidth="1"/>
    <col min="2" max="2" width="41.421875" style="11" customWidth="1"/>
    <col min="3" max="3" width="24.8515625" style="11" customWidth="1"/>
    <col min="4" max="4" width="25.00390625" style="11" customWidth="1"/>
    <col min="5" max="5" width="8.140625" style="11" bestFit="1" customWidth="1"/>
    <col min="6" max="6" width="21.57421875" style="11" customWidth="1"/>
    <col min="7" max="16384" width="7.8515625" style="11" customWidth="1"/>
  </cols>
  <sheetData>
    <row r="1" spans="1:4" ht="15.75">
      <c r="A1" s="15"/>
      <c r="B1" s="15"/>
      <c r="C1" s="15"/>
      <c r="D1" s="20" t="s">
        <v>98</v>
      </c>
    </row>
    <row r="2" ht="15.75">
      <c r="A2" s="15"/>
    </row>
    <row r="3" spans="1:4" ht="15.75">
      <c r="A3" s="510" t="s">
        <v>97</v>
      </c>
      <c r="B3" s="510"/>
      <c r="C3" s="510"/>
      <c r="D3" s="510"/>
    </row>
    <row r="4" spans="1:4" ht="15.75" customHeight="1">
      <c r="A4" s="462" t="s">
        <v>136</v>
      </c>
      <c r="B4" s="462"/>
      <c r="C4" s="462"/>
      <c r="D4" s="462"/>
    </row>
    <row r="5" spans="1:4" ht="16.5" thickBot="1">
      <c r="A5" s="15"/>
      <c r="B5" s="34"/>
      <c r="C5" s="34"/>
      <c r="D5" s="34"/>
    </row>
    <row r="6" spans="1:4" ht="16.5" customHeight="1" thickBot="1">
      <c r="A6" s="434" t="s">
        <v>15</v>
      </c>
      <c r="B6" s="434" t="s">
        <v>7</v>
      </c>
      <c r="C6" s="441" t="s">
        <v>32</v>
      </c>
      <c r="D6" s="443"/>
    </row>
    <row r="7" spans="1:4" ht="51.75" customHeight="1" thickBot="1">
      <c r="A7" s="436"/>
      <c r="B7" s="436"/>
      <c r="C7" s="22" t="s">
        <v>4</v>
      </c>
      <c r="D7" s="49" t="s">
        <v>33</v>
      </c>
    </row>
    <row r="8" spans="1:4" ht="16.5" customHeight="1" thickBot="1">
      <c r="A8" s="27">
        <v>1</v>
      </c>
      <c r="B8" s="28">
        <v>2</v>
      </c>
      <c r="C8" s="29">
        <v>3</v>
      </c>
      <c r="D8" s="28">
        <v>4</v>
      </c>
    </row>
    <row r="9" spans="1:4" ht="16.5" customHeight="1">
      <c r="A9" s="99">
        <v>1</v>
      </c>
      <c r="B9" s="100" t="s">
        <v>72</v>
      </c>
      <c r="C9" s="261">
        <v>1011</v>
      </c>
      <c r="D9" s="322">
        <v>1011</v>
      </c>
    </row>
    <row r="10" spans="1:4" ht="16.5" customHeight="1" thickBot="1">
      <c r="A10" s="258"/>
      <c r="B10" s="259" t="s">
        <v>95</v>
      </c>
      <c r="C10" s="117"/>
      <c r="D10" s="311"/>
    </row>
    <row r="11" spans="1:4" ht="16.5" customHeight="1">
      <c r="A11" s="99">
        <v>2</v>
      </c>
      <c r="B11" s="100" t="s">
        <v>73</v>
      </c>
      <c r="C11" s="318">
        <v>727</v>
      </c>
      <c r="D11" s="319">
        <v>727</v>
      </c>
    </row>
    <row r="12" spans="1:4" ht="16.5" customHeight="1" thickBot="1">
      <c r="A12" s="250"/>
      <c r="B12" s="259" t="s">
        <v>95</v>
      </c>
      <c r="C12" s="262">
        <v>117</v>
      </c>
      <c r="D12" s="321">
        <v>117</v>
      </c>
    </row>
    <row r="13" spans="1:4" ht="16.5" customHeight="1">
      <c r="A13" s="254">
        <v>3</v>
      </c>
      <c r="B13" s="171" t="s">
        <v>92</v>
      </c>
      <c r="C13" s="372">
        <v>568</v>
      </c>
      <c r="D13" s="373">
        <v>568</v>
      </c>
    </row>
    <row r="14" spans="1:4" s="12" customFormat="1" ht="16.5" customHeight="1" thickBot="1">
      <c r="A14" s="314">
        <v>4</v>
      </c>
      <c r="B14" s="218" t="s">
        <v>75</v>
      </c>
      <c r="C14" s="315">
        <v>730</v>
      </c>
      <c r="D14" s="316">
        <v>720</v>
      </c>
    </row>
    <row r="15" spans="1:4" s="12" customFormat="1" ht="16.5" customHeight="1">
      <c r="A15" s="249">
        <v>5</v>
      </c>
      <c r="B15" s="100" t="s">
        <v>138</v>
      </c>
      <c r="C15" s="318">
        <v>489</v>
      </c>
      <c r="D15" s="319">
        <v>460</v>
      </c>
    </row>
    <row r="16" spans="1:4" s="12" customFormat="1" ht="16.5" customHeight="1" thickBot="1">
      <c r="A16" s="320"/>
      <c r="B16" s="259" t="s">
        <v>95</v>
      </c>
      <c r="C16" s="262">
        <v>75</v>
      </c>
      <c r="D16" s="321">
        <v>75</v>
      </c>
    </row>
    <row r="17" spans="1:4" ht="16.5" customHeight="1">
      <c r="A17" s="254">
        <v>6</v>
      </c>
      <c r="B17" s="171" t="s">
        <v>76</v>
      </c>
      <c r="C17" s="257">
        <v>379</v>
      </c>
      <c r="D17" s="317">
        <v>336</v>
      </c>
    </row>
    <row r="18" spans="1:4" s="313" customFormat="1" ht="16.5" customHeight="1">
      <c r="A18" s="118">
        <v>7</v>
      </c>
      <c r="B18" s="115" t="s">
        <v>77</v>
      </c>
      <c r="C18" s="308">
        <v>97</v>
      </c>
      <c r="D18" s="312">
        <v>97</v>
      </c>
    </row>
    <row r="19" spans="1:4" ht="16.5" customHeight="1">
      <c r="A19" s="118">
        <v>8</v>
      </c>
      <c r="B19" s="115" t="s">
        <v>78</v>
      </c>
      <c r="C19" s="116">
        <v>116</v>
      </c>
      <c r="D19" s="123">
        <v>116</v>
      </c>
    </row>
    <row r="20" spans="1:4" ht="16.5" customHeight="1">
      <c r="A20" s="118">
        <v>9</v>
      </c>
      <c r="B20" s="115" t="s">
        <v>79</v>
      </c>
      <c r="C20" s="116">
        <v>97</v>
      </c>
      <c r="D20" s="123">
        <v>97</v>
      </c>
    </row>
    <row r="21" spans="1:4" ht="16.5" customHeight="1">
      <c r="A21" s="118">
        <v>10</v>
      </c>
      <c r="B21" s="115" t="s">
        <v>80</v>
      </c>
      <c r="C21" s="116">
        <v>82</v>
      </c>
      <c r="D21" s="123">
        <v>82</v>
      </c>
    </row>
    <row r="22" spans="1:4" ht="16.5" customHeight="1">
      <c r="A22" s="118">
        <v>11</v>
      </c>
      <c r="B22" s="115" t="s">
        <v>147</v>
      </c>
      <c r="C22" s="116">
        <v>78</v>
      </c>
      <c r="D22" s="123">
        <v>78</v>
      </c>
    </row>
    <row r="23" spans="1:4" ht="16.5" customHeight="1">
      <c r="A23" s="118">
        <v>12</v>
      </c>
      <c r="B23" s="115" t="s">
        <v>144</v>
      </c>
      <c r="C23" s="116">
        <v>55</v>
      </c>
      <c r="D23" s="123">
        <v>55</v>
      </c>
    </row>
    <row r="24" spans="1:4" ht="16.5" customHeight="1">
      <c r="A24" s="118">
        <v>13</v>
      </c>
      <c r="B24" s="115" t="s">
        <v>145</v>
      </c>
      <c r="C24" s="116">
        <v>72</v>
      </c>
      <c r="D24" s="123">
        <v>63</v>
      </c>
    </row>
    <row r="25" spans="1:4" s="12" customFormat="1" ht="16.5" customHeight="1">
      <c r="A25" s="118">
        <v>14</v>
      </c>
      <c r="B25" s="115" t="s">
        <v>81</v>
      </c>
      <c r="C25" s="116">
        <v>75</v>
      </c>
      <c r="D25" s="123">
        <v>75</v>
      </c>
    </row>
    <row r="26" spans="1:4" ht="16.5" customHeight="1">
      <c r="A26" s="118">
        <v>15</v>
      </c>
      <c r="B26" s="124" t="s">
        <v>82</v>
      </c>
      <c r="C26" s="116">
        <v>80</v>
      </c>
      <c r="D26" s="123">
        <v>80</v>
      </c>
    </row>
    <row r="27" spans="1:4" ht="16.5" customHeight="1">
      <c r="A27" s="118">
        <v>16</v>
      </c>
      <c r="B27" s="124" t="s">
        <v>83</v>
      </c>
      <c r="C27" s="116">
        <v>78</v>
      </c>
      <c r="D27" s="123">
        <v>71</v>
      </c>
    </row>
    <row r="28" spans="1:4" ht="16.5" customHeight="1">
      <c r="A28" s="118">
        <v>17</v>
      </c>
      <c r="B28" s="124" t="s">
        <v>85</v>
      </c>
      <c r="C28" s="116">
        <v>64</v>
      </c>
      <c r="D28" s="123">
        <v>59</v>
      </c>
    </row>
    <row r="29" spans="1:4" ht="16.5" customHeight="1">
      <c r="A29" s="118">
        <v>18</v>
      </c>
      <c r="B29" s="124" t="s">
        <v>84</v>
      </c>
      <c r="C29" s="116">
        <v>60</v>
      </c>
      <c r="D29" s="123">
        <v>60</v>
      </c>
    </row>
    <row r="30" spans="1:4" ht="16.5" customHeight="1">
      <c r="A30" s="118">
        <v>19</v>
      </c>
      <c r="B30" s="115" t="s">
        <v>146</v>
      </c>
      <c r="C30" s="116">
        <v>53</v>
      </c>
      <c r="D30" s="123">
        <v>50</v>
      </c>
    </row>
    <row r="31" spans="1:4" ht="16.5" customHeight="1">
      <c r="A31" s="118">
        <v>20</v>
      </c>
      <c r="B31" s="124" t="s">
        <v>86</v>
      </c>
      <c r="C31" s="116">
        <v>63</v>
      </c>
      <c r="D31" s="123">
        <v>57</v>
      </c>
    </row>
    <row r="32" spans="1:4" ht="16.5" customHeight="1">
      <c r="A32" s="118">
        <v>21</v>
      </c>
      <c r="B32" s="124" t="s">
        <v>143</v>
      </c>
      <c r="C32" s="116">
        <v>64</v>
      </c>
      <c r="D32" s="123">
        <v>56</v>
      </c>
    </row>
    <row r="33" spans="1:4" ht="16.5" customHeight="1">
      <c r="A33" s="118">
        <v>22</v>
      </c>
      <c r="B33" s="124" t="s">
        <v>87</v>
      </c>
      <c r="C33" s="116">
        <v>69</v>
      </c>
      <c r="D33" s="123">
        <v>62</v>
      </c>
    </row>
    <row r="34" spans="1:4" ht="16.5" customHeight="1">
      <c r="A34" s="118">
        <v>23</v>
      </c>
      <c r="B34" s="124" t="s">
        <v>141</v>
      </c>
      <c r="C34" s="116">
        <v>54</v>
      </c>
      <c r="D34" s="123">
        <v>54</v>
      </c>
    </row>
    <row r="35" spans="1:4" ht="16.5" customHeight="1">
      <c r="A35" s="118">
        <v>24</v>
      </c>
      <c r="B35" s="124" t="s">
        <v>142</v>
      </c>
      <c r="C35" s="116">
        <v>42</v>
      </c>
      <c r="D35" s="123">
        <v>42</v>
      </c>
    </row>
    <row r="36" spans="1:4" ht="16.5" customHeight="1">
      <c r="A36" s="118">
        <v>25</v>
      </c>
      <c r="B36" s="124" t="s">
        <v>88</v>
      </c>
      <c r="C36" s="116">
        <v>52</v>
      </c>
      <c r="D36" s="123">
        <v>39</v>
      </c>
    </row>
    <row r="37" spans="1:4" ht="16.5" customHeight="1">
      <c r="A37" s="118">
        <v>26</v>
      </c>
      <c r="B37" s="124" t="s">
        <v>89</v>
      </c>
      <c r="C37" s="116">
        <v>67</v>
      </c>
      <c r="D37" s="123">
        <v>62</v>
      </c>
    </row>
    <row r="38" spans="1:4" ht="16.5" customHeight="1">
      <c r="A38" s="118">
        <v>27</v>
      </c>
      <c r="B38" s="124" t="s">
        <v>90</v>
      </c>
      <c r="C38" s="116">
        <v>58</v>
      </c>
      <c r="D38" s="123">
        <v>53</v>
      </c>
    </row>
    <row r="39" spans="1:4" ht="16.5" customHeight="1">
      <c r="A39" s="118">
        <v>28</v>
      </c>
      <c r="B39" s="124" t="s">
        <v>101</v>
      </c>
      <c r="C39" s="116">
        <v>42</v>
      </c>
      <c r="D39" s="123">
        <v>28</v>
      </c>
    </row>
    <row r="40" spans="1:4" ht="16.5" customHeight="1" thickBot="1">
      <c r="A40" s="247">
        <v>29</v>
      </c>
      <c r="B40" s="218" t="s">
        <v>91</v>
      </c>
      <c r="C40" s="117">
        <v>42</v>
      </c>
      <c r="D40" s="311">
        <v>40</v>
      </c>
    </row>
    <row r="41" spans="1:4" ht="16.5" customHeight="1" thickBot="1">
      <c r="A41" s="459" t="s">
        <v>11</v>
      </c>
      <c r="B41" s="460"/>
      <c r="C41" s="376">
        <v>5464</v>
      </c>
      <c r="D41" s="323">
        <v>5298</v>
      </c>
    </row>
    <row r="42" spans="1:4" s="9" customFormat="1" ht="16.5" customHeight="1">
      <c r="A42" s="509" t="s">
        <v>171</v>
      </c>
      <c r="B42" s="509"/>
      <c r="C42" s="509"/>
      <c r="D42" s="509"/>
    </row>
    <row r="43" spans="1:4" s="9" customFormat="1" ht="16.5" customHeight="1">
      <c r="A43" s="509"/>
      <c r="B43" s="509"/>
      <c r="C43" s="509"/>
      <c r="D43" s="509"/>
    </row>
    <row r="44" spans="1:4" ht="16.5" customHeight="1">
      <c r="A44" s="509"/>
      <c r="B44" s="509"/>
      <c r="C44" s="509"/>
      <c r="D44" s="509"/>
    </row>
    <row r="45" s="12" customFormat="1" ht="15.75"/>
    <row r="46" s="12" customFormat="1" ht="15.75"/>
    <row r="47" s="12" customFormat="1" ht="15.75"/>
    <row r="48" s="12" customFormat="1" ht="15.75"/>
    <row r="49" s="12" customFormat="1" ht="15.75"/>
    <row r="50" s="12" customFormat="1" ht="15.75"/>
    <row r="51" s="12" customFormat="1" ht="15.75"/>
    <row r="52" s="12" customFormat="1" ht="15.75"/>
    <row r="53" s="12" customFormat="1" ht="15.75"/>
    <row r="54" s="12" customFormat="1" ht="15.75"/>
    <row r="55" s="12" customFormat="1" ht="15.75"/>
    <row r="56" s="12" customFormat="1" ht="15.75"/>
    <row r="57" s="12" customFormat="1" ht="15.75"/>
    <row r="58" s="12" customFormat="1" ht="15.75"/>
    <row r="59" s="12" customFormat="1" ht="15.75"/>
    <row r="60" s="12" customFormat="1" ht="15.75"/>
    <row r="61" s="12" customFormat="1" ht="15.75"/>
    <row r="62" s="12" customFormat="1" ht="15.75"/>
    <row r="63" s="12" customFormat="1" ht="15.75"/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  <row r="72" s="12" customFormat="1" ht="15.75"/>
    <row r="73" s="12" customFormat="1" ht="15.75"/>
    <row r="74" s="12" customFormat="1" ht="15.75"/>
    <row r="75" s="12" customFormat="1" ht="15.75"/>
  </sheetData>
  <mergeCells count="7">
    <mergeCell ref="A42:D44"/>
    <mergeCell ref="A3:D3"/>
    <mergeCell ref="A4:D4"/>
    <mergeCell ref="A41:B41"/>
    <mergeCell ref="A6:A7"/>
    <mergeCell ref="B6:B7"/>
    <mergeCell ref="C6:D6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Ramunė Kmieliauskaitė</cp:lastModifiedBy>
  <cp:lastPrinted>2004-06-10T05:59:14Z</cp:lastPrinted>
  <dcterms:created xsi:type="dcterms:W3CDTF">1998-06-18T06:19:58Z</dcterms:created>
  <dcterms:modified xsi:type="dcterms:W3CDTF">2004-06-10T06:20:53Z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177621613</vt:i4>
  </property>
  <property fmtid="{D5CDD505-2E9C-101B-9397-08002B2CF9AE}" pid="3" name="_EmailSubject">
    <vt:lpwstr/>
  </property>
  <property fmtid="{D5CDD505-2E9C-101B-9397-08002B2CF9AE}" pid="4" name="_AuthorEmail">
    <vt:lpwstr>ldha@ldha.lt</vt:lpwstr>
  </property>
  <property fmtid="{D5CDD505-2E9C-101B-9397-08002B2CF9AE}" pid="5" name="_AuthorEmailDisplayName">
    <vt:lpwstr>Asociacija</vt:lpwstr>
  </property>
  <property fmtid="{D5CDD505-2E9C-101B-9397-08002B2CF9AE}" pid="6" name="_ReviewingToolsShownOnce">
    <vt:lpwstr/>
  </property>
</Properties>
</file>