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45" windowWidth="18810" windowHeight="6090" activeTab="0"/>
  </bookViews>
  <sheets>
    <sheet name="2011_spali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<sst xmlns="http://schemas.openxmlformats.org/spreadsheetml/2006/main" count="1130" uniqueCount="894">
  <si>
    <t>Pastatų grupės pagal šilumos suvartojimą</t>
  </si>
  <si>
    <t>Adresas</t>
  </si>
  <si>
    <t>Butų sk.</t>
  </si>
  <si>
    <t>Namo 
plotas</t>
  </si>
  <si>
    <t>Butų 
plotas</t>
  </si>
  <si>
    <t xml:space="preserve">Šilumos 
suvartojimas šildymui </t>
  </si>
  <si>
    <t>vnt.</t>
  </si>
  <si>
    <t>metai</t>
  </si>
  <si>
    <t>MWh</t>
  </si>
  <si>
    <t>Lt/MWh</t>
  </si>
  <si>
    <t>Statybos metai</t>
  </si>
  <si>
    <t>Suvartotas šilumos kiekis</t>
  </si>
  <si>
    <t>Apmokestinta šiluma šildymui gyventojams</t>
  </si>
  <si>
    <t xml:space="preserve">Šilumos kaina gyventojams
(su PVM) </t>
  </si>
  <si>
    <t>Mokėjimai už šilumą 1 m² ploto šildymui                 (su PVM)</t>
  </si>
  <si>
    <t xml:space="preserve">Iš viso 
</t>
  </si>
  <si>
    <t xml:space="preserve">Karštam vandeniui ruošti </t>
  </si>
  <si>
    <t>Karšto vandens temp. palaikymui</t>
  </si>
  <si>
    <t xml:space="preserve">Patalpų šildymui </t>
  </si>
  <si>
    <t>m²</t>
  </si>
  <si>
    <t>Šilumos suvartojimas 60 m² ploto buto šildymui</t>
  </si>
  <si>
    <t>Mokėjimai už šilumą 60 m² ploto buto šildymui 
(su PVM)</t>
  </si>
  <si>
    <t>kWh/mėn</t>
  </si>
  <si>
    <t>Lt/mėn</t>
  </si>
  <si>
    <t>iki 1992</t>
  </si>
  <si>
    <t>Bajorų kelias 3, Vilnius</t>
  </si>
  <si>
    <t>Sviliškių g. 4,6, Vilnius</t>
  </si>
  <si>
    <t>Fizikų g. 6, Vilnius</t>
  </si>
  <si>
    <t>J.Franko g. 4, Vilnius</t>
  </si>
  <si>
    <t>Bitininkų g. 4C, Vilnius</t>
  </si>
  <si>
    <t>Laisvės pr. 85, Vilnius</t>
  </si>
  <si>
    <t>J. Kubiliaus g. 4, Vilnius</t>
  </si>
  <si>
    <t>Pajautos g. 13, Vilnius</t>
  </si>
  <si>
    <t>Sviliškių g. 3,5,7, Vilnius</t>
  </si>
  <si>
    <t>Ūmedžių g. 96, Vilnius</t>
  </si>
  <si>
    <t>Filaretų g. 18, 20, Vilnius</t>
  </si>
  <si>
    <t>Naugarduko g. 50A, Vilnius</t>
  </si>
  <si>
    <t>Žemynos g. 9, Vilnius</t>
  </si>
  <si>
    <t>Bitėnų g. 10, Vilnius</t>
  </si>
  <si>
    <t>P.Vileišio g. 16, Vilnius</t>
  </si>
  <si>
    <t>Ukmergės g. 228, Vilnius</t>
  </si>
  <si>
    <t>Linksmoji g. 77, Vilnius</t>
  </si>
  <si>
    <t>Taikos g. 126, 124, Vilnius</t>
  </si>
  <si>
    <t>Šeškinės g. 63, Vilnius</t>
  </si>
  <si>
    <t>Sėlių g. 43, Vilnius</t>
  </si>
  <si>
    <t>Popieriaus g. 82, Vilnius</t>
  </si>
  <si>
    <t>S.Stanevičiaus g. 8, Vilnius</t>
  </si>
  <si>
    <t>Agrastų g. 8, Vilnius</t>
  </si>
  <si>
    <t>Tramvajų g. 4, Vilnius</t>
  </si>
  <si>
    <t>Arklių g. 16, Vilnius</t>
  </si>
  <si>
    <t>J.Tiškevičiaus g. 6, Vilnius</t>
  </si>
  <si>
    <t>Krėvės 82B, Kaunas</t>
  </si>
  <si>
    <t>Ašmenos II-oji 37, Kaunas</t>
  </si>
  <si>
    <t>Geležinio Vilko 1A, Kaunas</t>
  </si>
  <si>
    <t>Pašilės 59, Kaunas</t>
  </si>
  <si>
    <t>Karaliaus Mindaugo 7, Kaunas</t>
  </si>
  <si>
    <t>Naujakurių 116A, Kaunas</t>
  </si>
  <si>
    <t>Radvilėnų  5, Kaunas</t>
  </si>
  <si>
    <t>Saulės 3, Kaunas</t>
  </si>
  <si>
    <t>Archyvo 48, Kaunas</t>
  </si>
  <si>
    <t>Aušros 20, Kaunas</t>
  </si>
  <si>
    <t>Partizanų 198, Kaunas</t>
  </si>
  <si>
    <t>Taikos 39, Kaunas</t>
  </si>
  <si>
    <t>Šiaurės 101, Kaunas</t>
  </si>
  <si>
    <t>Partizanų 20, Kaunas</t>
  </si>
  <si>
    <t>Lukšio 64, Kaunas</t>
  </si>
  <si>
    <t>Gravrogkų 17, Kaunas</t>
  </si>
  <si>
    <t>Vievio 54, Kaunas</t>
  </si>
  <si>
    <t>Savanorių 204(bt.1-49; 66-92), Kaunas</t>
  </si>
  <si>
    <t>Baltų 2, Kaunas</t>
  </si>
  <si>
    <t>Taikos 41, Kaunas</t>
  </si>
  <si>
    <t>Pašilės 96, Kaunas</t>
  </si>
  <si>
    <t>Baršausko 75, Kaunas</t>
  </si>
  <si>
    <t>Baršausko 77, Kaunas</t>
  </si>
  <si>
    <t>Sąjungos a. 10, Kaunas</t>
  </si>
  <si>
    <t>po 1992</t>
  </si>
  <si>
    <t>Tulpių g. 3, Panevėžys</t>
  </si>
  <si>
    <t>Vilties 8, Panevėžys</t>
  </si>
  <si>
    <t>Janonio g. 8-10, Panevėžys</t>
  </si>
  <si>
    <t>Sodų 6, Panevėžys</t>
  </si>
  <si>
    <t>Liepų al. 17, Panevėžys</t>
  </si>
  <si>
    <t>I. Daugiabučiai suvartojantys mažiausiai šilumos (naujos statybos, kokybiški namai)</t>
  </si>
  <si>
    <t>II. Daugiabučiai suvartojantys mažai arba vidutiniškai šilumos (naujos statybos ir kiti kažkiek taupantys šilumą namai)</t>
  </si>
  <si>
    <t>III. Daugiabučiai suvartojantys daug šilumos (senos statybos nerenovuoti namai)</t>
  </si>
  <si>
    <t>IV. Daugiaubučiai suvartojantys labai daug šilumos (senos statybos, labai prastos šiluminės izoliacijos namai)</t>
  </si>
  <si>
    <t>Karaliaučiaus g. 16a, Vilnius</t>
  </si>
  <si>
    <t>Rygos g. 34, 36, 38, Vilnius</t>
  </si>
  <si>
    <t>Lt/m²/mėn.</t>
  </si>
  <si>
    <t>MWh/m²/mėn.</t>
  </si>
  <si>
    <t>Pavilnionių g. 31, Vilnius</t>
  </si>
  <si>
    <t>Žirmūnų g. 3, Vilnius</t>
  </si>
  <si>
    <t>Perkūnkiemio g. 45, Vilnius</t>
  </si>
  <si>
    <t>Jonažolių g. 13 (bt. 1-58), Vilnius</t>
  </si>
  <si>
    <t>P.Smuglevičiaus g. 6, Vilnius</t>
  </si>
  <si>
    <t>Karaliaučiaus g. 16C, Vilnius</t>
  </si>
  <si>
    <t>M.Marcinkevičiaus g. 29, Vilnius</t>
  </si>
  <si>
    <t>Ūmėdžių g. 80, 82, Vilnius</t>
  </si>
  <si>
    <t>Rinktinės g. 36,Vilnius</t>
  </si>
  <si>
    <t>Musninkų g. 20,Vilnius</t>
  </si>
  <si>
    <t>Parko g. 18,Vilnius</t>
  </si>
  <si>
    <t>A.Domaševičiaus g. 3, Vilnius</t>
  </si>
  <si>
    <t>V.Grybo g. 24,Vilnius</t>
  </si>
  <si>
    <t>Sukilėlių 87A (KVT), Kaunas</t>
  </si>
  <si>
    <t>Kovo 11-osios 114 (renov.)(KVT), Kaunas</t>
  </si>
  <si>
    <t>Kovo 11-osios 118 (renov)(KVT), Kaunas</t>
  </si>
  <si>
    <t>Krėvės 61 (renov.) (KVT), Kaunas</t>
  </si>
  <si>
    <t>Partizanų 160 (renov.),Kaunas</t>
  </si>
  <si>
    <t>Griunvaldo 4  (renov.), Kaunas</t>
  </si>
  <si>
    <t>Savanorių 415  (renov.)(KVT), Kaunas</t>
  </si>
  <si>
    <t>Taikos 78 (renov.), Kaunas</t>
  </si>
  <si>
    <t>Medvėgalio 31 (renov.), Kaunas</t>
  </si>
  <si>
    <t>Lukšos-Daumanto 2, Kaunas</t>
  </si>
  <si>
    <t>Šiaurės 1 (KVT), Kaunas</t>
  </si>
  <si>
    <t>Baršausko 80,Kaunas</t>
  </si>
  <si>
    <t>Draugystės 6, v</t>
  </si>
  <si>
    <t>Juozapavičiaus 48 A,Kaunas</t>
  </si>
  <si>
    <t>Masiulio 6,Kaunas</t>
  </si>
  <si>
    <t>Jėgainės 21, Kaunas</t>
  </si>
  <si>
    <t>Taikos 144 (N), Klaipėda</t>
  </si>
  <si>
    <t>I.Simonatitytės g. 3, Klaipėda</t>
  </si>
  <si>
    <t>H.Manto g. 94, Klaipėda</t>
  </si>
  <si>
    <t>Taikos pr. 118 (N), Klaipėda</t>
  </si>
  <si>
    <t>Šimkaus g. 7,Klaipėda</t>
  </si>
  <si>
    <t>Brožynų g. 1, Klaipėda</t>
  </si>
  <si>
    <t>Kooperacijos g. 9, Klaipėda</t>
  </si>
  <si>
    <t>Debreceno g. 38, Klaipėda</t>
  </si>
  <si>
    <t>Darželio g. 11, Klaipėda</t>
  </si>
  <si>
    <t>Reikjaviko g. 9,Klaipėda</t>
  </si>
  <si>
    <t>Taikos pr. 51, Klaipėda</t>
  </si>
  <si>
    <t>Poilsio g. 43, Klaipėda</t>
  </si>
  <si>
    <t>Taikos pr. 21, Klaipėda</t>
  </si>
  <si>
    <t>Panevežio g. 9, Klaipėda</t>
  </si>
  <si>
    <t>Pilies g. 5 ®, Klaipėda</t>
  </si>
  <si>
    <t>Laukininkų g. 29, Klaipėda</t>
  </si>
  <si>
    <t>Laukininkų g. 5, Klaipėda</t>
  </si>
  <si>
    <t>Liepojos g. 22, Klaipėda</t>
  </si>
  <si>
    <t>Brožynų g. 9, Klaipėda</t>
  </si>
  <si>
    <t>Reikjaviko g. 6, Klaipėda</t>
  </si>
  <si>
    <t>Kuncų g. 2, Klaipėda</t>
  </si>
  <si>
    <t>Minijos g. 126, Klaipėda</t>
  </si>
  <si>
    <t>Medžiotojų g. 12, Klaipėda</t>
  </si>
  <si>
    <t>Reikjaviko g. 14, Klaipėda</t>
  </si>
  <si>
    <t>Lūžų g. 4, Klaipėda</t>
  </si>
  <si>
    <t>Rūtų g. 13, Klaipėda</t>
  </si>
  <si>
    <t>Taikos pr. 31,Klaipėda</t>
  </si>
  <si>
    <t>Klevų g. 3, Klaipėda</t>
  </si>
  <si>
    <t>Klevų g. 5, Klaipėda</t>
  </si>
  <si>
    <t>panavežio g. 13, Klaipėda</t>
  </si>
  <si>
    <t>Vingio g. 2, Klaipėda</t>
  </si>
  <si>
    <t>Markučių g. 3, Klaipėda</t>
  </si>
  <si>
    <t>Taikos pr. 33, Klaipėda</t>
  </si>
  <si>
    <t>Baltikalnio g. 9,Klaipėda</t>
  </si>
  <si>
    <t>Varpų g. 27, Klaipėda</t>
  </si>
  <si>
    <t>Mokyklos g. 21, Klaipėda</t>
  </si>
  <si>
    <t>Liepų g. 39, Klaipėda</t>
  </si>
  <si>
    <t>Dzukų g. 6, Klaipėda</t>
  </si>
  <si>
    <t>Minijos g. 136,Klaipėda</t>
  </si>
  <si>
    <t>Rumpiškės g. 31, Klaipėda</t>
  </si>
  <si>
    <t>Tulpių g. 13 (renov), Panevėžys</t>
  </si>
  <si>
    <t>Molainių g. 98 (renov.), Panevėžys</t>
  </si>
  <si>
    <t>Molainių g. 8 (renovuotas), Panevėžys</t>
  </si>
  <si>
    <t>Statybininkų g. 11, Panevėžys</t>
  </si>
  <si>
    <t>Beržų g. 31 (renov), Panevėžys</t>
  </si>
  <si>
    <t>Nevėžio g. 40B (renov.), Panevėžys</t>
  </si>
  <si>
    <t>Statybininkų g. 34 (renov), Panevėžys</t>
  </si>
  <si>
    <t>Vaitkaus g.6 (renov. tik pastatas), Panevėžys</t>
  </si>
  <si>
    <t>Margirio g. 9, Panevėžys</t>
  </si>
  <si>
    <t>Klaipėdos g. 98 (renovuotas), Panevėžys</t>
  </si>
  <si>
    <t>Beržų g. 23, Panevėžys</t>
  </si>
  <si>
    <t>Nevėžio g. 40, Panevėžys</t>
  </si>
  <si>
    <t>Vaitkaus g.3, Panevėžys</t>
  </si>
  <si>
    <t>Klaipėdos g. 112, Panevėžys</t>
  </si>
  <si>
    <t>Vaitkaus g.9, Panevėžys</t>
  </si>
  <si>
    <t>Kniaudiškių g. 54 (renov), Panevėžys</t>
  </si>
  <si>
    <t>Ateities g. 32, Panevėžys</t>
  </si>
  <si>
    <t>Ateities g. 14, Panevėžys</t>
  </si>
  <si>
    <t>Aukštaičių g. 66, Panevėžys</t>
  </si>
  <si>
    <t>Basanavičiaus g.  1, Panevėžys</t>
  </si>
  <si>
    <t>Kranto g. 25, Panevėžys</t>
  </si>
  <si>
    <t>Klaipėdos g. 99 K2, Panevėžys</t>
  </si>
  <si>
    <t>Vilties g. 47, Panevėžys</t>
  </si>
  <si>
    <t>Vilniaus g. 16, Panevėžys</t>
  </si>
  <si>
    <t>Vilniaus g. 53-55, Panevėžys</t>
  </si>
  <si>
    <t>Nepriklausomybės a. 9, Panevėžys</t>
  </si>
  <si>
    <t>Aldonos g. 3, Panevėžys</t>
  </si>
  <si>
    <t>Įmonių g. 21, Panevėžys</t>
  </si>
  <si>
    <t>Kudirkos g. 3, Panevėžys</t>
  </si>
  <si>
    <t>Švyturio g. 19, Panevėžys</t>
  </si>
  <si>
    <t>Nevėžio g. 24, Panevėžys</t>
  </si>
  <si>
    <t>Švyturio g. 27, Panevėžys</t>
  </si>
  <si>
    <t>Katedros g. 4, Panevėžys</t>
  </si>
  <si>
    <t>Jakšto g. 8-10, Panevėžys</t>
  </si>
  <si>
    <t>Kisino g. 5, Panevėžys</t>
  </si>
  <si>
    <t>Grinkevičiaus g. 4 (renov.), Šiauliai</t>
  </si>
  <si>
    <t>Naujo ryto takas 2, Šiauliai</t>
  </si>
  <si>
    <t>Krymo g. 26 (renov.), Šiauliai</t>
  </si>
  <si>
    <t>P. Cvirkos g. 65B, Šiauliai</t>
  </si>
  <si>
    <t>Tilžės g. 26 (renov.), Šiauliai</t>
  </si>
  <si>
    <t>Mechanikų g. 15, Šiauliai</t>
  </si>
  <si>
    <t>Žeimių g. 6B, Šiauliai</t>
  </si>
  <si>
    <t>Žeimių g. 6A, Šiauliai</t>
  </si>
  <si>
    <t>Dainų g. 10A,Šiauliai</t>
  </si>
  <si>
    <t>Krymo g. 16, Šiauliai</t>
  </si>
  <si>
    <t>Architektų g. 14, Šiauliai</t>
  </si>
  <si>
    <t>Putinų g. 10, Šiauliai</t>
  </si>
  <si>
    <t>Tilžės g. 24, Šiauliai</t>
  </si>
  <si>
    <t>Gegužių g. 35, Šiauliai</t>
  </si>
  <si>
    <t>Dainų g. 18, Šiauliai</t>
  </si>
  <si>
    <t>Korsako g. 7, Šiauliai</t>
  </si>
  <si>
    <t>Dainų g. 23, Šiauliai</t>
  </si>
  <si>
    <t>Gegužių g. 15, Šiauliai</t>
  </si>
  <si>
    <t>Dainų g. 104, Šiauliai</t>
  </si>
  <si>
    <t>Gardino g. 11, Šiauliai</t>
  </si>
  <si>
    <t>Stoties g. 10, Šiauliai</t>
  </si>
  <si>
    <t>Radviliškio g. 68, Šiauliai</t>
  </si>
  <si>
    <t>Ežero g. 5, Šiauliai</t>
  </si>
  <si>
    <t>Tiesos g. 4, Šiauliai</t>
  </si>
  <si>
    <t>Trakų g. 27, Šiauliai</t>
  </si>
  <si>
    <t>Vytauto g. 85, Šiauliai</t>
  </si>
  <si>
    <t>P. Cvirkos g. 58, Šiauliai</t>
  </si>
  <si>
    <t>Kauno g. 22A, Šiauliai</t>
  </si>
  <si>
    <t>Draugystės pr. 3, Šiauliai</t>
  </si>
  <si>
    <t>Žemaitės g. 66, Šiauliai</t>
  </si>
  <si>
    <t>Dvaro g. 41, Šiauliai</t>
  </si>
  <si>
    <t>Vytauto g. 88, Šiauliai</t>
  </si>
  <si>
    <t>Vasario 16-osios g. 21, Šiauliai</t>
  </si>
  <si>
    <t>Tilžės g. 126A, Šiauliai</t>
  </si>
  <si>
    <t>Draugystės pr. 3A, Šiauliai</t>
  </si>
  <si>
    <t>P. Višinskio g. 26, Šiauliai</t>
  </si>
  <si>
    <t>Ežero g. 14, Šiauliai</t>
  </si>
  <si>
    <t>P. Cvirkos g. 75, Šiauliai</t>
  </si>
  <si>
    <t>P. Višinskio g. 37, Šiauliai</t>
  </si>
  <si>
    <t>Ežero g. 15, Šiauliai</t>
  </si>
  <si>
    <t>JAUNIMO 40 Alytus</t>
  </si>
  <si>
    <t>TVIRTOVĖS 13A Alytus</t>
  </si>
  <si>
    <t>Dariaus ir Girėno 6B Alytus</t>
  </si>
  <si>
    <t>JURGIŠKIŲ 45 Alytus</t>
  </si>
  <si>
    <t>PUTINŲ 2 Alytus</t>
  </si>
  <si>
    <t>VILTIES 34 Alytus</t>
  </si>
  <si>
    <t>ULONŲ 4 Alytus</t>
  </si>
  <si>
    <t>NAUJOJI 16 Alytus</t>
  </si>
  <si>
    <t>BIRUTĖS 14 Alytus</t>
  </si>
  <si>
    <t>LIKIŠKĖLIŲ 4 Alytus</t>
  </si>
  <si>
    <t>Statybininkų 46 Alytus</t>
  </si>
  <si>
    <t>LAUKO 17 Alytus</t>
  </si>
  <si>
    <t>JAZMINŲ 34 Alytus</t>
  </si>
  <si>
    <t>KERNAVĖS 2 Alytus</t>
  </si>
  <si>
    <t>JURGIŠKIŲ 9 Alytus</t>
  </si>
  <si>
    <t>VOLUNGĖS 52 Alytus</t>
  </si>
  <si>
    <t>PUTINŲ 24A Alytus</t>
  </si>
  <si>
    <t>ŠALTINIŲ 14 Alytus</t>
  </si>
  <si>
    <t>NAUJOJI 38 Alytus</t>
  </si>
  <si>
    <t>JAUNIMO 8 Alytus</t>
  </si>
  <si>
    <t>VOLUNGĖS 29 Alytus</t>
  </si>
  <si>
    <t>VILTIES 2 Alytus</t>
  </si>
  <si>
    <t>PUTINŲ 24B Alytus</t>
  </si>
  <si>
    <t>ŽALGIRIO 31 Alytus</t>
  </si>
  <si>
    <t>SAVANORIŲ 3 Alytus</t>
  </si>
  <si>
    <t>TOPOLIŲ 10 Alytus</t>
  </si>
  <si>
    <t>JURGIŠKIŲ 5 Alytus</t>
  </si>
  <si>
    <t>ALYVŲ TAKAS 13 Alytus</t>
  </si>
  <si>
    <t>Dariaus ir Girėno 4 Alytus</t>
  </si>
  <si>
    <t>MIŠKO 11 Alytus</t>
  </si>
  <si>
    <t>Statybininkų 43 Alytus</t>
  </si>
  <si>
    <t>Statybininkų 51 Alytus</t>
  </si>
  <si>
    <t>VOLUNGĖS 10 Alytus</t>
  </si>
  <si>
    <t>Dariaus ir Girėno 6 Alytus</t>
  </si>
  <si>
    <t>ŽIBURIO 12 Alytus</t>
  </si>
  <si>
    <t>JAUNIMO 56 Alytus</t>
  </si>
  <si>
    <t>Rinkuškių 49, Biržai</t>
  </si>
  <si>
    <t>Vilniaus 4, Biržai</t>
  </si>
  <si>
    <t>Rinkuškių 47a, Biržai</t>
  </si>
  <si>
    <t>Vytauto 24, Biržai</t>
  </si>
  <si>
    <t>Vėjo 7b, Biržai</t>
  </si>
  <si>
    <t>Vilniaus 39a, Biržai</t>
  </si>
  <si>
    <t>Respublikos 58, Biržai</t>
  </si>
  <si>
    <t>Vėjo 24, Biržai</t>
  </si>
  <si>
    <t>Vilniaus 77b,Biržai</t>
  </si>
  <si>
    <t>Rinkuškių 51, Biržai</t>
  </si>
  <si>
    <t>Vytauto 14a, Biržai</t>
  </si>
  <si>
    <t>Rotušės 3, Biržai</t>
  </si>
  <si>
    <t>Vilniaus 93a, Biržai</t>
  </si>
  <si>
    <t>Vilniaus 99a, Biržai</t>
  </si>
  <si>
    <t>Vilniaus 92,Biržai</t>
  </si>
  <si>
    <t>Rotušės 24, Biržai</t>
  </si>
  <si>
    <t>Vytauto 53, Biržai</t>
  </si>
  <si>
    <t>Kilučių 11,Biržai</t>
  </si>
  <si>
    <t>Basanavičiaus 18, Biržai</t>
  </si>
  <si>
    <t>Rinkuškių 7, Biržai</t>
  </si>
  <si>
    <t xml:space="preserve">Vytauto 33, Biržai </t>
  </si>
  <si>
    <t>Rotušės 19, Biržai</t>
  </si>
  <si>
    <t>Rotušės 7, Biržai</t>
  </si>
  <si>
    <t>Rotušės 17, Biržai</t>
  </si>
  <si>
    <t>Rotušės 5, Biržai</t>
  </si>
  <si>
    <t>Vytauto 8, Biržai</t>
  </si>
  <si>
    <t>Kęstučio 2, Biržai</t>
  </si>
  <si>
    <t>Rotušės 1, Biržai</t>
  </si>
  <si>
    <t>Vytauto 6, Biržai</t>
  </si>
  <si>
    <t>Vytauto 7, Biržai</t>
  </si>
  <si>
    <t>Beržų 15B, Marijampolė</t>
  </si>
  <si>
    <t>A.Civinsko 7, Marijampolė</t>
  </si>
  <si>
    <t>Sporto 2, Marijampolė</t>
  </si>
  <si>
    <t>Sporto 18, Marijampolė</t>
  </si>
  <si>
    <t>Kauno 88A, Marijampolė</t>
  </si>
  <si>
    <t>Mokolų 57, Marijampolė</t>
  </si>
  <si>
    <t>Draugystės 20, Marijampolė</t>
  </si>
  <si>
    <t>Draugystės 15, Marijampolė</t>
  </si>
  <si>
    <t>Bažnyčios 13, Marijampolė</t>
  </si>
  <si>
    <t>R.Juknevičiaus 14, Marijampolė</t>
  </si>
  <si>
    <t>Gėlių 14, Marijampolė</t>
  </si>
  <si>
    <t>Bažnyčios 30, Marijampolė</t>
  </si>
  <si>
    <t>Kauno 60, Marijampolė</t>
  </si>
  <si>
    <t>Kokolos 3, Marijampolė</t>
  </si>
  <si>
    <t>Vytauto 13, Marijampolė</t>
  </si>
  <si>
    <t>J.Ambrazevičiaus-Brazaičio 3, Marijampolė</t>
  </si>
  <si>
    <t>Vytenio 26, Marijampolė</t>
  </si>
  <si>
    <t>P.Vaičaičio 14, Marijampolė</t>
  </si>
  <si>
    <t>Vytauto 56, Marijampolė</t>
  </si>
  <si>
    <t>Vilkaviškio 72, Marijampolė</t>
  </si>
  <si>
    <t>Vytauto 87, Marijampolė</t>
  </si>
  <si>
    <t>Bažnyčios 15, Marijampolė</t>
  </si>
  <si>
    <t>Žiedo 7, Marijampolė</t>
  </si>
  <si>
    <t>Aušros 42A, Marijampolė</t>
  </si>
  <si>
    <t>Kumelionys 1, Marijampolė</t>
  </si>
  <si>
    <t>Jaunimo, 5, Marijampolė</t>
  </si>
  <si>
    <t>P.Butlerienės 11, Marijampolė</t>
  </si>
  <si>
    <t>Jaunimo, 1, Marijampolė</t>
  </si>
  <si>
    <t>Vytauto 12, Marijampolė</t>
  </si>
  <si>
    <t>Vytauto 27A, Marijampolė</t>
  </si>
  <si>
    <t>Kęstučio 7, Marijampolė</t>
  </si>
  <si>
    <t>J.Basanavičiaus a. 17, Marijampolė</t>
  </si>
  <si>
    <t>Vasario  16-osios 6, Marijampolė</t>
  </si>
  <si>
    <t>Jaunimo, 7, Marijampolė</t>
  </si>
  <si>
    <t>Kauno 20, Marijampolė</t>
  </si>
  <si>
    <t>P.Butlerienės 4, Marijampolė</t>
  </si>
  <si>
    <t>A.Civinsko 25, Marijampolė</t>
  </si>
  <si>
    <t>P.Kriaučiūno 3,Marijampolė</t>
  </si>
  <si>
    <t>P.Butlerienės sk. 5, Marijampolė</t>
  </si>
  <si>
    <t>Kauno 18, Marijampolė</t>
  </si>
  <si>
    <t>Mackevičiaus   29, Kelmė</t>
  </si>
  <si>
    <t>Birutės   3, Kelmė</t>
  </si>
  <si>
    <t>Birutės   2,Kelmė</t>
  </si>
  <si>
    <t>Birutės   4, Kelmė</t>
  </si>
  <si>
    <t>Laucevičiaus   14, Kelmė</t>
  </si>
  <si>
    <t>Dariaus ir Girėno    4, Kelmė</t>
  </si>
  <si>
    <t>Dariaus ir Girėno    4B, Kelmė</t>
  </si>
  <si>
    <t>Raseinių   3, Kelmė</t>
  </si>
  <si>
    <t>Maironio   4A, Kelmė</t>
  </si>
  <si>
    <t>Kooperacijos   28, Kelmė</t>
  </si>
  <si>
    <t>Raseinių   5A, Kelmė</t>
  </si>
  <si>
    <t>Vytauto Didžiojo   45, Kelmė</t>
  </si>
  <si>
    <t>Vytauto Didžiojo   84, Kelmė</t>
  </si>
  <si>
    <t>Vilties   18, Kelmė</t>
  </si>
  <si>
    <t>Raseinių   7, Kelmė</t>
  </si>
  <si>
    <t>Vytauto Didžiojo   61, Kelmė</t>
  </si>
  <si>
    <t>Vilties   14, Kelmė</t>
  </si>
  <si>
    <t>Žemaitės   51, Kelmė</t>
  </si>
  <si>
    <t>Dariaus ir Girėno 15, Telšiai</t>
  </si>
  <si>
    <t>Šilumos suvartojimo ir mokėjimų už šilumą analizė Lietuvos miestų daugiabučiuose gyvenamuosiuose namuose (2011 m. spalio mėn)</t>
  </si>
  <si>
    <t>Dariaus ir Girėno 13, Telšiai</t>
  </si>
  <si>
    <t>Masčio 54, Telšiai</t>
  </si>
  <si>
    <t>Lygumų 49, Telšiai</t>
  </si>
  <si>
    <t>Birutės 12, Telšiai</t>
  </si>
  <si>
    <t>Sedos 23, Telšiai</t>
  </si>
  <si>
    <t>Vilniaus 34, Telšiai</t>
  </si>
  <si>
    <t>Masčio 34, Telšiai</t>
  </si>
  <si>
    <t>Vilniaus 14, Telšiai</t>
  </si>
  <si>
    <t>Aušros 9, Telšiai</t>
  </si>
  <si>
    <t>Žemaitės 26, Telšiai</t>
  </si>
  <si>
    <t>Lygumų 51, Telšiai</t>
  </si>
  <si>
    <t>Birutės 32, Telšiai</t>
  </si>
  <si>
    <t>Žemaitęs 28, Telšiai</t>
  </si>
  <si>
    <t>Vilniaus 26, Telšiai</t>
  </si>
  <si>
    <t>Vilniaus 8, Telšiai</t>
  </si>
  <si>
    <t>Vilniaus 16, Telšiai</t>
  </si>
  <si>
    <t>Rambyno 16a, Telšiai</t>
  </si>
  <si>
    <t>Vilniaus 36, Telšiai</t>
  </si>
  <si>
    <t>Kęstučio 19, Telšiai</t>
  </si>
  <si>
    <t>Stoties 8, Telšiai</t>
  </si>
  <si>
    <t>Daukanto 43, Telšiai</t>
  </si>
  <si>
    <t>Karaliaus Mindaugo 37, Telšiai</t>
  </si>
  <si>
    <t>Rambyno 20, Telšiai</t>
  </si>
  <si>
    <t>Luokės 73, Telšiai</t>
  </si>
  <si>
    <t>Luokės 33,Telšiai</t>
  </si>
  <si>
    <t>Birutės 44, Telšiai</t>
  </si>
  <si>
    <t>Sinagogos 4, Telšiai</t>
  </si>
  <si>
    <t>Tulpių 4, Telšiai</t>
  </si>
  <si>
    <t>Turgaus a. 21, Telšiai</t>
  </si>
  <si>
    <t>Karaliaus Mindaugo 35,Telšiai</t>
  </si>
  <si>
    <t>Stoties 33,Telšiai</t>
  </si>
  <si>
    <t>Saulėtekio 7, Telšiai</t>
  </si>
  <si>
    <t>Daukanto 14,Telšiai</t>
  </si>
  <si>
    <t>Respublikos 75, Telšiai</t>
  </si>
  <si>
    <t>Lygumų 54,Telšiai</t>
  </si>
  <si>
    <t>Pasvaigės 4, Telšiai</t>
  </si>
  <si>
    <t>Muziejaus 14, Telšiai</t>
  </si>
  <si>
    <t>Šviesos 29, Telšiai</t>
  </si>
  <si>
    <t>Kęstučio 21, Telšiai</t>
  </si>
  <si>
    <t>Darvino 44 Kybartai</t>
  </si>
  <si>
    <t>Birutės 6 Vilkaviškis</t>
  </si>
  <si>
    <t>Statybininkų 4 Vilkaviškis</t>
  </si>
  <si>
    <t>Aušros 2 Vilkaviškis</t>
  </si>
  <si>
    <t>Aušros 4 Vilkaviškis</t>
  </si>
  <si>
    <t>Pilviškių 27 Vilkaviškis</t>
  </si>
  <si>
    <t>Vienybės 72 Vilkaviškis</t>
  </si>
  <si>
    <t>Birutės 4 Vilkaviškis</t>
  </si>
  <si>
    <t>Aušros 8 Vilkaviškis</t>
  </si>
  <si>
    <t>Nepriklausomybės 72 Vilkaviškis</t>
  </si>
  <si>
    <t>Lauko 44 Vilkaviškis</t>
  </si>
  <si>
    <t>Birutės 2 Vilkaviškis</t>
  </si>
  <si>
    <t>Kęstučio 8 Vilkaviškis</t>
  </si>
  <si>
    <t>Kęstučio 11 Vilkaviškis</t>
  </si>
  <si>
    <t>Kęstučio 2 Vilkaviškis</t>
  </si>
  <si>
    <t>Aušros 10 Vilkaviškis</t>
  </si>
  <si>
    <t>Nepriklausomybės 66 Vilkaviškis</t>
  </si>
  <si>
    <t>Darvino 36 Kybartai</t>
  </si>
  <si>
    <t>Gedimino 14 Vilkaviškis</t>
  </si>
  <si>
    <t>Statybininkų 2 Vilkaviškis</t>
  </si>
  <si>
    <t>Darvino 30 Kybartai</t>
  </si>
  <si>
    <t>Darvino 46 Kybartai</t>
  </si>
  <si>
    <t>Dariaus ir Girėno 2B Kybartai</t>
  </si>
  <si>
    <t>K.Naumiesčio 13 Kybartai</t>
  </si>
  <si>
    <t>Vilniaus 6 Vilkaviškis</t>
  </si>
  <si>
    <t>Nepriklausomybės 80 Vilkaviškis</t>
  </si>
  <si>
    <t>Darvino 28 Kybartai</t>
  </si>
  <si>
    <t>Kęstučio 9 Vilkaviškis</t>
  </si>
  <si>
    <t>Darvino 34 Kybartai</t>
  </si>
  <si>
    <t>Vilniaus 4 Vilkaviškis</t>
  </si>
  <si>
    <t>K.Naumiesčio 11 Kybartai</t>
  </si>
  <si>
    <t>Vištyčio 7 Virbalis</t>
  </si>
  <si>
    <t>Vilniaus 30A Virbalis</t>
  </si>
  <si>
    <t>Maironio 30 Vilkaviškis</t>
  </si>
  <si>
    <t>Kęstučio 7 Vilkaviškis</t>
  </si>
  <si>
    <t>Vištyčio 2 Virbalis</t>
  </si>
  <si>
    <t>Kęstučio 10 Vilkaviškis</t>
  </si>
  <si>
    <t>Dariaus ir Girėno 2A Kybartai</t>
  </si>
  <si>
    <t>Darvino 11 Kybartai</t>
  </si>
  <si>
    <t>K.Naumiesčio 9A Kybartai</t>
  </si>
  <si>
    <t>Druskininkų 7a, Palanga</t>
  </si>
  <si>
    <t>Taikos 10, Palanga</t>
  </si>
  <si>
    <t>Klaipėdos 58, Palanga</t>
  </si>
  <si>
    <t>Medvalakio 19, Palanga</t>
  </si>
  <si>
    <t>Kretingos 33, Palanga</t>
  </si>
  <si>
    <t>Sodų 1, Palanga</t>
  </si>
  <si>
    <t>Druskininkų 16, Palanga</t>
  </si>
  <si>
    <t>Taikos 19, Palanga</t>
  </si>
  <si>
    <t>Saulėtekio 8/6, Palanga</t>
  </si>
  <si>
    <t>Sodų 21, Palanga</t>
  </si>
  <si>
    <t>Sodų 39, Palanga</t>
  </si>
  <si>
    <t>Oškinio 8, Palanga</t>
  </si>
  <si>
    <t>Valančiaus 8,Palanga</t>
  </si>
  <si>
    <t>Janonio 32, Palanga</t>
  </si>
  <si>
    <t>Vytauto 148, Palanga</t>
  </si>
  <si>
    <t>Ganyklų 29, Palanga</t>
  </si>
  <si>
    <t>S.neries 5, Palanga</t>
  </si>
  <si>
    <t>Vytauto 77, Palanga</t>
  </si>
  <si>
    <t>Ganyklų 59, Palanga</t>
  </si>
  <si>
    <t>Biliūno 3, Palanga</t>
  </si>
  <si>
    <t>Sodų 6, Palanga</t>
  </si>
  <si>
    <t>Biliūno 9, Palanga</t>
  </si>
  <si>
    <t>Valančiaus 6, Palanga</t>
  </si>
  <si>
    <t>Vytauto 81, Palanga</t>
  </si>
  <si>
    <t>Biliūno 6, Palanga</t>
  </si>
  <si>
    <t>Vytauto 65, Palanga</t>
  </si>
  <si>
    <t>Kretingos 6, Palanga</t>
  </si>
  <si>
    <t>Kretingos 7, Palanga</t>
  </si>
  <si>
    <t>Medžiotojų 10, Palanga</t>
  </si>
  <si>
    <t>Vytauto 120, Palanga</t>
  </si>
  <si>
    <t>-</t>
  </si>
  <si>
    <t>KOSCIUŠKOS 12, Druskininkai</t>
  </si>
  <si>
    <t>NERAVŲ 39B, Druskininka</t>
  </si>
  <si>
    <t>NERAVŲ 2A, Druskininka</t>
  </si>
  <si>
    <t>GARDINO 56A, Druskininka</t>
  </si>
  <si>
    <t>ŠILTNAMIŲ 18, Druskininka</t>
  </si>
  <si>
    <t>NERAVŲ 2B, Druskininka</t>
  </si>
  <si>
    <t>ŠILTNAMIŲ 22, Druskininka</t>
  </si>
  <si>
    <t>DRUSKININKŲ 23, Druskininka</t>
  </si>
  <si>
    <t>NERAVŲ 39C, Druskininka</t>
  </si>
  <si>
    <t>LIEPŲ 2A, Druskininka</t>
  </si>
  <si>
    <t>VEISIEJŲ 16, Druskininka</t>
  </si>
  <si>
    <t>DRUSKININKŲ 9, Druskininka</t>
  </si>
  <si>
    <t>LIŠKIAVOS 15, Druskininka</t>
  </si>
  <si>
    <t>JAUNYSTĖS 2,Druskininka</t>
  </si>
  <si>
    <t>VEISIEJŲ 15, Druskininka</t>
  </si>
  <si>
    <t>DRUSKININKŲ 8, Druskininka</t>
  </si>
  <si>
    <t>VEISIEJŲ 12, Druskininka</t>
  </si>
  <si>
    <t>ŠILTNAMIŲ 2, Druskininka</t>
  </si>
  <si>
    <t>VEISIEJŲ 24, Druskininka</t>
  </si>
  <si>
    <t>ČIURLIONIO 93, Druskininka</t>
  </si>
  <si>
    <t>ČIURLIONIO 4B, Druskininka</t>
  </si>
  <si>
    <t>FONBERGO 8, Druskininka</t>
  </si>
  <si>
    <t>ŠV.JOKŪBO 24, Druskininka</t>
  </si>
  <si>
    <t>ČIURLIONIO 4A, Druskininka</t>
  </si>
  <si>
    <t>TAIKOS 3, Druskininka</t>
  </si>
  <si>
    <t>NERAVŲ 29, Druskininka</t>
  </si>
  <si>
    <t>ČIURLIONIO 6, Druskininka</t>
  </si>
  <si>
    <t>NERAVŲ 27,Druskininka</t>
  </si>
  <si>
    <t>ANTAKALNIO 4, Druskininka</t>
  </si>
  <si>
    <t>LIEPŲ 10, Druskininka</t>
  </si>
  <si>
    <t>LIEPŲ 14, Druskininka</t>
  </si>
  <si>
    <t>MIZARŲ 14, Druskininka</t>
  </si>
  <si>
    <t>ČIURLIONIO 85, Druskininka</t>
  </si>
  <si>
    <t>TAIKOS 5, Druskininka</t>
  </si>
  <si>
    <t>ANTAKALNIO 13, Druskininka</t>
  </si>
  <si>
    <t>ČIURLIONIO 24, Druskininka</t>
  </si>
  <si>
    <t>ŠV.JOKŪBO 15, Druskininka</t>
  </si>
  <si>
    <t>FONBERGO 6, Druskininka</t>
  </si>
  <si>
    <t>ŠV.JOKŪBO 6, Druskininka</t>
  </si>
  <si>
    <t>Laisvės g. 40-ojo NSB(ren.), Mažeikiai</t>
  </si>
  <si>
    <t>Sodų g. 10-ojo NSB(ren.), Mažeikiai</t>
  </si>
  <si>
    <t>Pavenčių g. 11-ojo NSB, Mažeikiai</t>
  </si>
  <si>
    <t>Mindaugo g.13-ojo NSB, Mažeikiai</t>
  </si>
  <si>
    <t>Laisvės g.27, Mažeikiai</t>
  </si>
  <si>
    <t>Gamyklos g. 15-ojo NSB, Mažeikiai</t>
  </si>
  <si>
    <t>P.Vileišio g.4, Mažeikiai</t>
  </si>
  <si>
    <t>Pavasario g.4, Mažeikiai</t>
  </si>
  <si>
    <t>Naftininkų g.50, Mažeikiai</t>
  </si>
  <si>
    <t>Skuodo g. 15B, Mažeikiai</t>
  </si>
  <si>
    <t>Tylioji g.22, Mažeikiai</t>
  </si>
  <si>
    <t>Tylioji g.4, Mažeikiai</t>
  </si>
  <si>
    <t>S.Daukanto g.12, Mažeikiai</t>
  </si>
  <si>
    <t>Pavasario g.15, Mažeikiai</t>
  </si>
  <si>
    <t>Ventos g.69, Mažeikiai</t>
  </si>
  <si>
    <t>Taikos g.7, Mažeikiai</t>
  </si>
  <si>
    <t>Ventos g.7, Mažeikiai</t>
  </si>
  <si>
    <t>Žemaitijos g.22, Mažeikiai</t>
  </si>
  <si>
    <t>Draugystės g.10, Mažeikiai</t>
  </si>
  <si>
    <t>Gamyklos g.11, Mažeikiai</t>
  </si>
  <si>
    <t>Žemaitijos g.31, Mažeikiai</t>
  </si>
  <si>
    <t>Pavasario g.16, Mažeikiai</t>
  </si>
  <si>
    <t>Žemaitijos g.5, Mažeikiai</t>
  </si>
  <si>
    <t>Ventos g.59, Mažeikiai</t>
  </si>
  <si>
    <t>Naftininkų g.8, Mažeikiai</t>
  </si>
  <si>
    <t>Pavasario g.18,Mažeikiai</t>
  </si>
  <si>
    <t>Pavasario g.12, Mažeikiai</t>
  </si>
  <si>
    <t>Pavasario g.10,Mažeikiai</t>
  </si>
  <si>
    <t>V.Burbos g.5, Mažeikiai</t>
  </si>
  <si>
    <t>Vasario 16-osios g. 8, Mažeikiai</t>
  </si>
  <si>
    <t>Mažeikių g.8(Viekšniai), Mažeikiai</t>
  </si>
  <si>
    <t>Bažnyčios g. 21, Mažeikiai</t>
  </si>
  <si>
    <t>P.Vileišio g.6, Mažeikiai</t>
  </si>
  <si>
    <t>Sodų g.11, Mažeikiai</t>
  </si>
  <si>
    <t>Bažnyčios g.11(Viekšniai), Mažeikiai</t>
  </si>
  <si>
    <t>V.Burbos g. 4, Mažeikiai</t>
  </si>
  <si>
    <t>Bažnyčios g. 13(Viekšniai), Mažeikiai</t>
  </si>
  <si>
    <t>Mindaugo g. 15, Mažeikiai</t>
  </si>
  <si>
    <t>Laisvės g.32, Mažeikiai</t>
  </si>
  <si>
    <t>Kudirkos g. 22, Utena</t>
  </si>
  <si>
    <t>Aušros g. 99, Utena</t>
  </si>
  <si>
    <t>iki1992</t>
  </si>
  <si>
    <t>Aušros g. 89 Ik.(renov.)Utena</t>
  </si>
  <si>
    <t>Aukštakalnio g. 108 Utena</t>
  </si>
  <si>
    <t>Taikos g. 34, Utena</t>
  </si>
  <si>
    <t>Krašuonos g. 29a, Utena</t>
  </si>
  <si>
    <t>Aukštakalnio g. 14,16 (renov)Utena</t>
  </si>
  <si>
    <t>Kampo g. 3, Utena</t>
  </si>
  <si>
    <t>Vaižganto g. 56, Utena</t>
  </si>
  <si>
    <t>Krašuonos g. 5, Utena</t>
  </si>
  <si>
    <t>Aušros g. 85, Utena</t>
  </si>
  <si>
    <t>Sėlių g. 61, Utena</t>
  </si>
  <si>
    <t>Sėlių g. 59, Utena</t>
  </si>
  <si>
    <t>Vaižganto g. 58, Utena</t>
  </si>
  <si>
    <t>Krašuonos g. 1, Utena</t>
  </si>
  <si>
    <t>Aukštakalnio g.68,Utena</t>
  </si>
  <si>
    <t>Vaižganto g. 30, Utena</t>
  </si>
  <si>
    <t>Krašuonos g. 13, Utena</t>
  </si>
  <si>
    <t>Krašuonos g. 3,Utena</t>
  </si>
  <si>
    <t>Taikos g. 41, Utena</t>
  </si>
  <si>
    <t>Smėlio g. 12, Utena</t>
  </si>
  <si>
    <t>Taikos g. 31, Utena</t>
  </si>
  <si>
    <t>Taikos g. 48, Utena</t>
  </si>
  <si>
    <t>Taikos g. 68, Utena</t>
  </si>
  <si>
    <t>Taikos g. 35, Utena</t>
  </si>
  <si>
    <t>Vaižganto g. 34a, Utena</t>
  </si>
  <si>
    <t>Aušros g. 35, Utena</t>
  </si>
  <si>
    <t>Aušros g. 3, Utena</t>
  </si>
  <si>
    <t>Aukštakalnio g. 10,12, Utena</t>
  </si>
  <si>
    <t>Donelaičio g.12,Utena</t>
  </si>
  <si>
    <t>Aukštakalnio g. 6,8,Utena</t>
  </si>
  <si>
    <t>Kauno g. 27, Utena</t>
  </si>
  <si>
    <t>Basanavičiaus g. 110a,Utena</t>
  </si>
  <si>
    <t>Aušros g. 28, Utena</t>
  </si>
  <si>
    <t>Basanavičiaus g. 108, Utena</t>
  </si>
  <si>
    <t>Kęstučio g. 6,Utena</t>
  </si>
  <si>
    <t>Aušros g. 82, Utena</t>
  </si>
  <si>
    <t>Kęstučio g. 9,Utena</t>
  </si>
  <si>
    <t>Tauragnų g. 4, Utena</t>
  </si>
  <si>
    <t>Aušros g. 89 IIk.(renov.), Utena</t>
  </si>
  <si>
    <t>Vaižganto 96( renov.), Plungė</t>
  </si>
  <si>
    <t>Vaišvilos 25 (vyksta renov.), Plungė</t>
  </si>
  <si>
    <t>Vaišvilos 31( renov.), Plungė</t>
  </si>
  <si>
    <t>Vaišvilos 9 (vyksta renov.), Plungė</t>
  </si>
  <si>
    <t>Vaišvilos 23( renov.), Plungė</t>
  </si>
  <si>
    <t>Jucio 30 (vyksta renov.), Plungė</t>
  </si>
  <si>
    <t>Končiaus 7A(skaitikliai butuose), Plungė</t>
  </si>
  <si>
    <t>Končiaus 7(skaitikliai butuose), Plungė</t>
  </si>
  <si>
    <t>Mačernio 12(dal.renovuot.), Plungė</t>
  </si>
  <si>
    <t>Mačernio 53, Plungė</t>
  </si>
  <si>
    <t>Jucio 14 (dalinai renov), Plungė</t>
  </si>
  <si>
    <t>Jucio 12, Plungė</t>
  </si>
  <si>
    <t>Mačernio 10, Plungė</t>
  </si>
  <si>
    <t>Mačernio 47, Plungė</t>
  </si>
  <si>
    <t>Jucio 22,Plungė</t>
  </si>
  <si>
    <t>Mačernio 51, Plungė</t>
  </si>
  <si>
    <t>Jucio 10, Plungė</t>
  </si>
  <si>
    <t>Vaižganto 85, Plungė</t>
  </si>
  <si>
    <t>Mačernio 6, Plungė</t>
  </si>
  <si>
    <t>Mačernio 8, Plungė</t>
  </si>
  <si>
    <t>Telšių 21, Plungė</t>
  </si>
  <si>
    <t>Lentpjūvės 6, Plungė</t>
  </si>
  <si>
    <t>Vytauto 27, Plungė</t>
  </si>
  <si>
    <t>S. Neries 4, Plungė</t>
  </si>
  <si>
    <t>Dariaus Ir Girėno 35, Plungė</t>
  </si>
  <si>
    <t>Dariaus Ir Girėno 33, Plungė</t>
  </si>
  <si>
    <t>Jaunystės 35 (renov), Radviliškis</t>
  </si>
  <si>
    <t>Povyliaus 10, Radviliškis</t>
  </si>
  <si>
    <t>Laisv4s al. 34a, Radviliškis</t>
  </si>
  <si>
    <t>Vaižganto 58c, Radviliškis</t>
  </si>
  <si>
    <t>Stiklo 12, Radviliškis</t>
  </si>
  <si>
    <t>Radvilų 21, Radviliškis</t>
  </si>
  <si>
    <t>Kudirkos 10, Radviliškis</t>
  </si>
  <si>
    <t>Maironio 9a, Radviliškis</t>
  </si>
  <si>
    <t>Vaižganto 58d, Radviliškis</t>
  </si>
  <si>
    <t>Jaunystės 22, Radviliškis</t>
  </si>
  <si>
    <t>Radvilų 10, Radviliškis</t>
  </si>
  <si>
    <t>Jaramino 12, Radviliškis</t>
  </si>
  <si>
    <t>Dariaus ir Girėno 38, Radviliškis</t>
  </si>
  <si>
    <t>Topolių 2,Radviliškis</t>
  </si>
  <si>
    <t>Kražių 12, Radviliškis</t>
  </si>
  <si>
    <t>Bernotėno 3, Radviliškis</t>
  </si>
  <si>
    <r>
      <t xml:space="preserve">J.Tumo-Vaižganto g. 134 </t>
    </r>
    <r>
      <rPr>
        <i/>
        <sz val="8"/>
        <color indexed="10"/>
        <rFont val="Arial"/>
        <family val="2"/>
      </rPr>
      <t xml:space="preserve">(renov.), </t>
    </r>
    <r>
      <rPr>
        <sz val="8"/>
        <rFont val="Arial"/>
        <family val="2"/>
      </rPr>
      <t>Tauragė</t>
    </r>
  </si>
  <si>
    <r>
      <t xml:space="preserve">Prezidento g. 65 </t>
    </r>
    <r>
      <rPr>
        <i/>
        <sz val="8"/>
        <color indexed="10"/>
        <rFont val="Arial"/>
        <family val="2"/>
      </rPr>
      <t xml:space="preserve">(renov.), </t>
    </r>
    <r>
      <rPr>
        <sz val="8"/>
        <rFont val="Arial"/>
        <family val="2"/>
      </rPr>
      <t>Tauragė</t>
    </r>
  </si>
  <si>
    <r>
      <t xml:space="preserve">Gedimino g. 8 </t>
    </r>
    <r>
      <rPr>
        <sz val="8"/>
        <color indexed="10"/>
        <rFont val="Arial"/>
        <family val="2"/>
      </rPr>
      <t>(</t>
    </r>
    <r>
      <rPr>
        <i/>
        <sz val="8"/>
        <color indexed="10"/>
        <rFont val="Arial"/>
        <family val="2"/>
      </rPr>
      <t xml:space="preserve">dalinai renov., </t>
    </r>
    <r>
      <rPr>
        <i/>
        <sz val="8"/>
        <rFont val="Arial"/>
        <family val="2"/>
      </rPr>
      <t>Tauragė</t>
    </r>
  </si>
  <si>
    <r>
      <t xml:space="preserve">Prezidento g. 82 </t>
    </r>
    <r>
      <rPr>
        <i/>
        <sz val="8"/>
        <color indexed="10"/>
        <rFont val="Arial"/>
        <family val="2"/>
      </rPr>
      <t xml:space="preserve">(renov.), </t>
    </r>
    <r>
      <rPr>
        <sz val="8"/>
        <rFont val="Arial"/>
        <family val="2"/>
      </rPr>
      <t>Tauragė</t>
    </r>
  </si>
  <si>
    <r>
      <t xml:space="preserve">J.Tumo-Vaižganto g. 129b </t>
    </r>
    <r>
      <rPr>
        <i/>
        <sz val="8"/>
        <color indexed="10"/>
        <rFont val="Arial"/>
        <family val="2"/>
      </rPr>
      <t xml:space="preserve">(renov.), </t>
    </r>
    <r>
      <rPr>
        <sz val="8"/>
        <rFont val="Arial"/>
        <family val="2"/>
      </rPr>
      <t>Tauragė</t>
    </r>
  </si>
  <si>
    <t>Gedimino g. 32, Tauragė</t>
  </si>
  <si>
    <t>Vaižganto g. 118, Tauragė</t>
  </si>
  <si>
    <t>Dariaus ir Girėno g. 34, Tauragė</t>
  </si>
  <si>
    <t>Miško g. 8, Tauragė</t>
  </si>
  <si>
    <t>Žemaitės g. 32,Tauragė</t>
  </si>
  <si>
    <t>Dainavos g. 7, Tauragė</t>
  </si>
  <si>
    <t>Prezidento g. 67, Tauragė</t>
  </si>
  <si>
    <t>Gedimino g. 23, Tauragė</t>
  </si>
  <si>
    <t>Birutės g. 36,Tauragė</t>
  </si>
  <si>
    <t>Ateities takas 18, Tauragė</t>
  </si>
  <si>
    <t>Vasario 16-osios g. 5, Tauragė</t>
  </si>
  <si>
    <t>Vytauto g. 4b, Tauragė</t>
  </si>
  <si>
    <t>Vasario 16-osios g. 3, Tauragė</t>
  </si>
  <si>
    <t>Vasario 16-osios g. 10, Tauragė</t>
  </si>
  <si>
    <t>Vytauto g. 62,Tauragė</t>
  </si>
  <si>
    <t>Respublikos g. 4, Tauragė</t>
  </si>
  <si>
    <t>Dariaus ir Girėno g. 20,Tauragė</t>
  </si>
  <si>
    <t>Vasario 16-osios g. 8, Tauragė</t>
  </si>
  <si>
    <t>Aerodromo g. 11,Tauragė</t>
  </si>
  <si>
    <t>Žemaitės g. 3,Tauragė</t>
  </si>
  <si>
    <t>Ateities takas 16, Tauragė</t>
  </si>
  <si>
    <t>Dariaus ir Girėno g. 16a,Tauragė</t>
  </si>
  <si>
    <t>V. Kudirkos g. 5,Tauragė</t>
  </si>
  <si>
    <t>Dariaus ir Grėno g. 38,Tauragė</t>
  </si>
  <si>
    <t>Dariaus ir Girėno g. 18, Tauragė</t>
  </si>
  <si>
    <t>Vytauto g. 78, Tauragė</t>
  </si>
  <si>
    <t>Vytauto g. 88, Tauragė</t>
  </si>
  <si>
    <t>Dariaus ir Girėno g. 24, Tauragė</t>
  </si>
  <si>
    <t>Dariaus ir Grėno g. 4, Tauragė</t>
  </si>
  <si>
    <t>Renov.</t>
  </si>
  <si>
    <t>Melioratorių g. 3, Varėna</t>
  </si>
  <si>
    <t>Naujųjų valkininkų 2, Varėna</t>
  </si>
  <si>
    <t>Savanorių g. 20, Varėna</t>
  </si>
  <si>
    <t>Marcinkonių g. 16,Varėna</t>
  </si>
  <si>
    <t>Vytauto g. 50, Varėna</t>
  </si>
  <si>
    <t>Vytauto g.46,Varėna</t>
  </si>
  <si>
    <t>Naujųjų Valkininkų 1, Varėna</t>
  </si>
  <si>
    <t>Vytauto g. 40, Varėna</t>
  </si>
  <si>
    <t>M.K.Čiurlionio g. 11,Varėna</t>
  </si>
  <si>
    <t>Savanorių g.18, Varėna</t>
  </si>
  <si>
    <t>Aušros g. 6,Varėna</t>
  </si>
  <si>
    <t>Dzūkų g. 44, Varėna</t>
  </si>
  <si>
    <t>Vytauto g. 10, Varėna</t>
  </si>
  <si>
    <t>Dzūkų g. 38, Varėna</t>
  </si>
  <si>
    <t>V.Krėvės g. 9, Varėna</t>
  </si>
  <si>
    <t>Aušros g. 10, Varėna</t>
  </si>
  <si>
    <t>M.K.Čiurlionio g. 10A,Varėna</t>
  </si>
  <si>
    <t>Marcinkonių g. 8, Varėna</t>
  </si>
  <si>
    <t>Vytauto g. 19A,Varėna</t>
  </si>
  <si>
    <t>Laisvės g. 3,Varėna</t>
  </si>
  <si>
    <t>Savanorių g. 42, Varėna</t>
  </si>
  <si>
    <t>Aušros g. 10,Varėna</t>
  </si>
  <si>
    <t>Marcinkonių g. 18, Varėna</t>
  </si>
  <si>
    <t>Sporto g. 8, Varėna</t>
  </si>
  <si>
    <t>Kalno g. 29, Varėna</t>
  </si>
  <si>
    <t>Kalno g. 5, Varėna</t>
  </si>
  <si>
    <t>Vasario 16-osios g. 10, Varėna</t>
  </si>
  <si>
    <t>Vytauto g. 58, Varėna</t>
  </si>
  <si>
    <t>Spaustuvės g. 3,Varėna</t>
  </si>
  <si>
    <t>Kalno g. 9, Varėna</t>
  </si>
  <si>
    <t>Naujųjų Valkininkų 4,Varėna</t>
  </si>
  <si>
    <t>M.K.Čiurlionio g. 37, Varėna</t>
  </si>
  <si>
    <t>Vasario 16 g. 11, Varėna</t>
  </si>
  <si>
    <t>Vytauto g. 7, Varėna</t>
  </si>
  <si>
    <t>V.Krėvės g. 4, Varėna</t>
  </si>
  <si>
    <t>Sporto g. 14,Varėna</t>
  </si>
  <si>
    <t>Vasario 16-osios g. 13,Varėna</t>
  </si>
  <si>
    <t>Vytauto g. 33, Varėna</t>
  </si>
  <si>
    <t>Vasario 16-osios g. 4, Varėna</t>
  </si>
  <si>
    <t>Vytauto g. 73, Varėna</t>
  </si>
  <si>
    <t>Gedimino g. 89, Kaišiadorys</t>
  </si>
  <si>
    <t>Gedimino g. 129, Kaišiadorys</t>
  </si>
  <si>
    <t>Gedimino g. 24, Kaišiadorys</t>
  </si>
  <si>
    <t>Girelės g. 43, Kaišiadorys</t>
  </si>
  <si>
    <t>Maironio g. 8, Kaišiadorys</t>
  </si>
  <si>
    <t>Gedimino g. 95, Kaišiadorys</t>
  </si>
  <si>
    <t>Girelės g. 47, Kaišiadorys</t>
  </si>
  <si>
    <t>Girelės g. 35, Kaišiadorys</t>
  </si>
  <si>
    <t>Gedimino g. 125, Kaišiadorys</t>
  </si>
  <si>
    <t>Gedimino g. 121, Kaišiadorys</t>
  </si>
  <si>
    <t>Šarkinės 27, Elektrėnai</t>
  </si>
  <si>
    <t>Draugystės 7, Elektrėnai</t>
  </si>
  <si>
    <t>Sodų 4,Elektrėnai</t>
  </si>
  <si>
    <t>Draugystės 18, Elektrėnai</t>
  </si>
  <si>
    <t>Taikos 4, Elektrėnai</t>
  </si>
  <si>
    <t>Sodų 10, Elektrėnai</t>
  </si>
  <si>
    <t>Pergalės 5, Elektrėnai</t>
  </si>
  <si>
    <t>Draugystės 19, Elektrėnai</t>
  </si>
  <si>
    <t>Šviesos 7, Elektrėnai</t>
  </si>
  <si>
    <t>Šviesos 6, Elektrėnai</t>
  </si>
  <si>
    <t>Šarkinės 23,Elektrėnai</t>
  </si>
  <si>
    <t>Pergalės 7, Elektrėnai</t>
  </si>
  <si>
    <t>Saulės 10,Elektrėnai</t>
  </si>
  <si>
    <t>Pergalės 47, Elektrėnai</t>
  </si>
  <si>
    <t>Pergalės 39,Elektrėnai</t>
  </si>
  <si>
    <t>Saulės 12,Elektrėnai</t>
  </si>
  <si>
    <t>Šarkinės 5,Elektrėnai</t>
  </si>
  <si>
    <t>Trakų 31,Elektrėnai</t>
  </si>
  <si>
    <t>Pergalės 11, Elektrėnai</t>
  </si>
  <si>
    <t>Draugystės 21, Elektrėnai</t>
  </si>
  <si>
    <t>Pergalės 45,Elektrėnai</t>
  </si>
  <si>
    <t>Saulės 5,Elektrėnai</t>
  </si>
  <si>
    <t>Saulės 3, Elektrėnai</t>
  </si>
  <si>
    <t>Taikos 9,Elektrėnai</t>
  </si>
  <si>
    <t>Trakų 1,Elektrėnai</t>
  </si>
  <si>
    <t>Taikos 11, Elektrėnai</t>
  </si>
  <si>
    <t>Trakų 20,Elektrėnai</t>
  </si>
  <si>
    <t>Saulės 11, Elektrėnai</t>
  </si>
  <si>
    <t>Trakų 15, Elektrėnai</t>
  </si>
  <si>
    <t>Saulės 16,Elektrėnai</t>
  </si>
  <si>
    <t>M. Petrausko g. Nr. 3, Ignalina</t>
  </si>
  <si>
    <t xml:space="preserve">Ignalinos g. Nr. 1, Vidiškės </t>
  </si>
  <si>
    <t>Atgimimo g. Nr. 19, Ignalina</t>
  </si>
  <si>
    <t>Ligoninės g. Nr. 9, Ignalina</t>
  </si>
  <si>
    <t>Smėlio g. Nr. 34, Ignalina</t>
  </si>
  <si>
    <t>Ligoninės g. Nr.11, Ignalina</t>
  </si>
  <si>
    <t>Vaitkaus 6, Prienai (renov.)</t>
  </si>
  <si>
    <t>Statybininkų 19, Prienai</t>
  </si>
  <si>
    <t>Kęstučio 5, Prienai (renov.)</t>
  </si>
  <si>
    <t xml:space="preserve">Birutės 4, Prienai </t>
  </si>
  <si>
    <t>Vytauto 22, Prienai</t>
  </si>
  <si>
    <t>Stadiono 8  1L., Prienai</t>
  </si>
  <si>
    <t>Liepų 11, Prienai</t>
  </si>
  <si>
    <t>Jaunimo 13, Balbieriškis</t>
  </si>
  <si>
    <t xml:space="preserve">Kęstučio 73, Prienai </t>
  </si>
  <si>
    <t xml:space="preserve">Kęstučio 81g, Prienai </t>
  </si>
  <si>
    <t>Stadiono 10  2L., Prienai</t>
  </si>
  <si>
    <t>Stadiono 20  2L., Prienai</t>
  </si>
  <si>
    <t>Kęstučio 75, Prienai</t>
  </si>
  <si>
    <t>Stadiono 24  1L., Prienai</t>
  </si>
  <si>
    <t>Statybininkų 5 2L., Prienai</t>
  </si>
  <si>
    <t>Vytauto 20, Prienai</t>
  </si>
  <si>
    <t>Vytauto 55, Prienai</t>
  </si>
  <si>
    <t>Jaunimo 15, Balbieriškis</t>
  </si>
  <si>
    <t>Mokyklos 1, Veiveriai (renov.)</t>
  </si>
  <si>
    <t>Stadiono 4 3L., Prienai</t>
  </si>
  <si>
    <t>Jaunimo 19, Balbieriškis</t>
  </si>
  <si>
    <t>Vytauto 32, Prienai</t>
  </si>
  <si>
    <t>Vytauto 4a, Prienai</t>
  </si>
  <si>
    <t>Janonio 5, Prienai</t>
  </si>
  <si>
    <t>Pušyno 21, Prienai</t>
  </si>
  <si>
    <t>Brundzos 8, Prienai</t>
  </si>
  <si>
    <t>Brundzos 7, Prienai</t>
  </si>
  <si>
    <t>Brundzos 10, Prienai</t>
  </si>
  <si>
    <t>Laisvės a.3/14, Prienai</t>
  </si>
  <si>
    <t>Vytauto 25, Prienai</t>
  </si>
  <si>
    <t>Stadiono 13 Akmenė</t>
  </si>
  <si>
    <t>Ramučių 33 Naujoji Akmenė</t>
  </si>
  <si>
    <t>Stadiono 17 Akmenė</t>
  </si>
  <si>
    <t>Ramučių 39 Naujoji Akmenė</t>
  </si>
  <si>
    <t>Stadiono 9 Akmenė</t>
  </si>
  <si>
    <t>Bausko 8 Venta</t>
  </si>
  <si>
    <t>Ventos 7 Venta</t>
  </si>
  <si>
    <t>Daukanto 8 Akmenė</t>
  </si>
  <si>
    <t>Bausko 4 Venta</t>
  </si>
  <si>
    <t>Vytauto 40a, Trakai</t>
  </si>
  <si>
    <t>Mindaugo 16, Trakai</t>
  </si>
  <si>
    <t>Ežero 6, Lentvaris</t>
  </si>
  <si>
    <t>Vienuolyno 11a, Trakai</t>
  </si>
  <si>
    <t>Birutės 41, Trakai</t>
  </si>
  <si>
    <t>Vytauto 48, Trakai</t>
  </si>
  <si>
    <t>Ežero 5, Lentvaris</t>
  </si>
  <si>
    <t>Ežero 10, Lentvaris</t>
  </si>
  <si>
    <t>Vienuolyno 9, Trakai</t>
  </si>
  <si>
    <t>Trakų 16, Trakai</t>
  </si>
  <si>
    <t>Ežero 5A, Lentvaris</t>
  </si>
  <si>
    <t>Ežero 3a,Lentvaris</t>
  </si>
  <si>
    <t>Sodų 19, Lentvaris</t>
  </si>
  <si>
    <t>Mindaugo 11B,Trakai</t>
  </si>
  <si>
    <t>Lauko 6, Lentvaris</t>
  </si>
  <si>
    <t>Vytauto 64, Lentvaris</t>
  </si>
  <si>
    <t>Klevų al.36, Lentvaris</t>
  </si>
  <si>
    <t>N.Sodybos 38, Lentvaris</t>
  </si>
  <si>
    <t>Pakalnės 5, Lentvaris</t>
  </si>
  <si>
    <t>Vytauto 72, Trakai</t>
  </si>
  <si>
    <t>Geležinkelio 28, Lentvaris</t>
  </si>
  <si>
    <t>Trakų 27, Trakai</t>
  </si>
  <si>
    <t>Mindaugo 4, Trakai</t>
  </si>
  <si>
    <t>Mindaugo 20, Trakai</t>
  </si>
  <si>
    <t>Vytauto 74, Trakai</t>
  </si>
  <si>
    <t>Pakalnės 30, Lentvaris</t>
  </si>
  <si>
    <t>Bažnyčios 21, Lentvaris</t>
  </si>
  <si>
    <t>Karaimų 24, Trakai</t>
  </si>
  <si>
    <t>Technikumo 3, Aukštadvaris</t>
  </si>
  <si>
    <t>Pakalnės 23, Lentvaris</t>
  </si>
  <si>
    <t>Bažnyčios g. 11, Šakiai</t>
  </si>
  <si>
    <t>Nepriklausomybės g. 6, Šakiai</t>
  </si>
  <si>
    <t>V. Kudirkos g. 82, Šakiai</t>
  </si>
  <si>
    <t>Kęstučio g. 21, Šakiai</t>
  </si>
  <si>
    <t>V. Kudirkos g. 39, Šakiai</t>
  </si>
  <si>
    <t>Šaulių g. 10, Šakiai</t>
  </si>
  <si>
    <t>V. Kudirkos g. 92b, Šakiai</t>
  </si>
  <si>
    <t>Bvytauto g. 10, Šakiai</t>
  </si>
  <si>
    <t>Bažnyčios g. 13, Šakiai</t>
  </si>
  <si>
    <t>J. Basanavičiaus g. 4, Šakiai</t>
  </si>
  <si>
    <t>Šaulių g. 8,Šakiai</t>
  </si>
  <si>
    <t>V. Kudirkos g. 102b, Šakiai</t>
  </si>
  <si>
    <t>Nepriklausomybės g. 3, Šakiai</t>
  </si>
  <si>
    <t>Vasario 16-os 9,Šakiai</t>
  </si>
  <si>
    <t>V. Kudirkos g. 70,Šakiai</t>
  </si>
  <si>
    <t>Bažnyčios g. 15, Šakiai</t>
  </si>
  <si>
    <t>V. Kudirkos g. 86,Šakiai</t>
  </si>
  <si>
    <t>Vytauto g. 4, Šakiai</t>
  </si>
  <si>
    <t>Šaulių g. 26, Šakiai</t>
  </si>
  <si>
    <t>V. Kudirkos g. 88, Šakiai</t>
  </si>
  <si>
    <t>V. Kudirkos g. 47, Šakiai</t>
  </si>
  <si>
    <t>Šaulių g. 22, Šakiai</t>
  </si>
  <si>
    <t>V. Kudirkos g. 37, Šakiai</t>
  </si>
  <si>
    <t>V. Kudirkos g. 94, Šakiai</t>
  </si>
  <si>
    <t>Nepriklausomybės g. 5, Šakiai</t>
  </si>
  <si>
    <t>Kęstučio g. 4, Šakiai</t>
  </si>
  <si>
    <t>Šaulių g. 12, Šakiai</t>
  </si>
  <si>
    <t>Kovo 11-osios g.26, Šilalė</t>
  </si>
  <si>
    <t>Žalioji g.3,Kvėdarna, Šilalė</t>
  </si>
  <si>
    <t>Poškos g.20,Šilalė</t>
  </si>
  <si>
    <t>Žalioji g.5a, Kvėdarna, Šilalė</t>
  </si>
  <si>
    <t>Jauniaus g. 5d,Kvėdarna, Šilalė</t>
  </si>
  <si>
    <t>Dariaus ir Girėno g.47, Šilalė</t>
  </si>
  <si>
    <t>Dariaus ir Girėno g.53, Šilalė</t>
  </si>
  <si>
    <t>Dzūkų 11, Lazdijai</t>
  </si>
  <si>
    <t>Dzūkų 15, Lazdijai</t>
  </si>
  <si>
    <t>Ateities 7,9, Lazdijai</t>
  </si>
  <si>
    <t>Dainavos 11, Lazdijai</t>
  </si>
  <si>
    <t>Sodų 6,Lazdijai</t>
  </si>
  <si>
    <t>Dainavos 13, Lazdijai</t>
  </si>
  <si>
    <t>Dzūkų 9, Lazdijai</t>
  </si>
  <si>
    <t>Kailinių 5, Lazdijai</t>
  </si>
  <si>
    <t>Dzūkų 13, Lazdijai</t>
  </si>
  <si>
    <t>Dainavos 12, Lazdijai</t>
  </si>
  <si>
    <t>Kauno 14, Lazdijai</t>
  </si>
  <si>
    <t>Tiesos 8, Lazdijai</t>
  </si>
  <si>
    <t>Nepriklausomybės 5, Lazdijai</t>
  </si>
  <si>
    <t>Ateities 3-II, Lazdijai</t>
  </si>
  <si>
    <t>Montvilos 20,Lazdijai</t>
  </si>
  <si>
    <t>Montvilos 22, Lazdijai</t>
  </si>
  <si>
    <t>Dzūkų 17, Lazdijai</t>
  </si>
  <si>
    <t>Sodų 10, Lazdijai</t>
  </si>
  <si>
    <t>Gustaičio 11, Lazdijai</t>
  </si>
  <si>
    <t>Ateities 5,Lazdijai</t>
  </si>
  <si>
    <t>Gustaičio 13, Lazdijai</t>
  </si>
  <si>
    <t>Montvilos 34-II, Lazdijai</t>
  </si>
  <si>
    <t>Vilniaus 5, Lazdijai</t>
  </si>
  <si>
    <t>Seinų 22, Lazdijai</t>
  </si>
  <si>
    <t>Senamiesčio 9, Lazdijai</t>
  </si>
  <si>
    <t>Kauno 1, Lazdijai</t>
  </si>
  <si>
    <t>Montvilos 32 I, Lazdijai</t>
  </si>
  <si>
    <t>Montvilos 32 II, Lazdijai</t>
  </si>
  <si>
    <t>Vilniaus 14, Lazdijai</t>
  </si>
  <si>
    <t>Statybininkų g.19, Anykščiai</t>
  </si>
  <si>
    <t>Statybininkų g.21, Anykščiai</t>
  </si>
  <si>
    <t>Basanavičiaus g.48, Anykščiai</t>
  </si>
  <si>
    <t>Basanavičiaus g.50, Anykščiai</t>
  </si>
  <si>
    <t>Biliūno g.8, Anykščiai</t>
  </si>
  <si>
    <t>Biliūno g.10, Anykščiai</t>
  </si>
  <si>
    <t>Statybininkų g.23, Anykščiai</t>
  </si>
  <si>
    <t>Dariaus ir Girėno g.5, Anykščiai</t>
  </si>
  <si>
    <t>Biliūno g.20, Anykščiai</t>
  </si>
  <si>
    <t>Basanavičiaus g.60, Anykščiai</t>
  </si>
  <si>
    <r>
      <t xml:space="preserve">Dariaus ir Girėno g. 32a </t>
    </r>
    <r>
      <rPr>
        <i/>
        <sz val="8"/>
        <color indexed="10"/>
        <rFont val="Arial"/>
        <family val="2"/>
      </rPr>
      <t xml:space="preserve">(renov.), </t>
    </r>
    <r>
      <rPr>
        <sz val="8"/>
        <rFont val="Arial"/>
        <family val="2"/>
      </rPr>
      <t>Tauragė</t>
    </r>
  </si>
</sst>
</file>

<file path=xl/styles.xml><?xml version="1.0" encoding="utf-8"?>
<styleSheet xmlns="http://schemas.openxmlformats.org/spreadsheetml/2006/main">
  <numFmts count="1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0"/>
    <numFmt numFmtId="165" formatCode="0.000"/>
    <numFmt numFmtId="166" formatCode="0.0"/>
    <numFmt numFmtId="167" formatCode="0.00000"/>
    <numFmt numFmtId="168" formatCode="0.0%"/>
    <numFmt numFmtId="169" formatCode="0.000000"/>
    <numFmt numFmtId="170" formatCode="0.0000000"/>
    <numFmt numFmtId="171" formatCode="0.00000000"/>
    <numFmt numFmtId="172" formatCode="0.000000000"/>
    <numFmt numFmtId="173" formatCode="_-* #,##0.0000\ _L_t_-;\-* #,##0.0000\ _L_t_-;_-* &quot;-&quot;??\ _L_t_-;_-@_-"/>
  </numFmts>
  <fonts count="52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i/>
      <sz val="10"/>
      <color indexed="12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2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7.5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8" fillId="0" borderId="0">
      <alignment vertical="top"/>
      <protection/>
    </xf>
    <xf numFmtId="0" fontId="8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2" fontId="0" fillId="0" borderId="0" xfId="0" applyNumberFormat="1" applyAlignment="1">
      <alignment vertical="top"/>
    </xf>
    <xf numFmtId="2" fontId="1" fillId="0" borderId="0" xfId="0" applyNumberFormat="1" applyFont="1" applyAlignment="1">
      <alignment vertical="top"/>
    </xf>
    <xf numFmtId="164" fontId="0" fillId="0" borderId="0" xfId="0" applyNumberFormat="1" applyAlignment="1">
      <alignment vertical="top"/>
    </xf>
    <xf numFmtId="164" fontId="1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164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top"/>
    </xf>
    <xf numFmtId="1" fontId="1" fillId="33" borderId="0" xfId="0" applyNumberFormat="1" applyFont="1" applyFill="1" applyAlignment="1">
      <alignment horizontal="center" vertical="top"/>
    </xf>
    <xf numFmtId="2" fontId="1" fillId="33" borderId="0" xfId="0" applyNumberFormat="1" applyFont="1" applyFill="1" applyAlignment="1">
      <alignment vertical="top"/>
    </xf>
    <xf numFmtId="1" fontId="1" fillId="33" borderId="0" xfId="0" applyNumberFormat="1" applyFont="1" applyFill="1" applyAlignment="1">
      <alignment vertical="top"/>
    </xf>
    <xf numFmtId="2" fontId="1" fillId="33" borderId="0" xfId="0" applyNumberFormat="1" applyFont="1" applyFill="1" applyAlignment="1">
      <alignment horizontal="right" vertical="top"/>
    </xf>
    <xf numFmtId="167" fontId="1" fillId="33" borderId="0" xfId="0" applyNumberFormat="1" applyFont="1" applyFill="1" applyAlignment="1">
      <alignment vertical="top"/>
    </xf>
    <xf numFmtId="2" fontId="2" fillId="0" borderId="1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167" fontId="2" fillId="0" borderId="11" xfId="0" applyNumberFormat="1" applyFont="1" applyFill="1" applyBorder="1" applyAlignment="1">
      <alignment horizontal="center" vertical="center" wrapText="1"/>
    </xf>
    <xf numFmtId="167" fontId="1" fillId="0" borderId="0" xfId="0" applyNumberFormat="1" applyFont="1" applyAlignment="1">
      <alignment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34" borderId="15" xfId="0" applyFont="1" applyFill="1" applyBorder="1" applyAlignment="1">
      <alignment vertical="top"/>
    </xf>
    <xf numFmtId="2" fontId="1" fillId="35" borderId="16" xfId="0" applyNumberFormat="1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 vertical="center"/>
    </xf>
    <xf numFmtId="2" fontId="1" fillId="36" borderId="10" xfId="0" applyNumberFormat="1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 vertical="center"/>
    </xf>
    <xf numFmtId="2" fontId="1" fillId="37" borderId="10" xfId="0" applyNumberFormat="1" applyFont="1" applyFill="1" applyBorder="1" applyAlignment="1">
      <alignment horizontal="center"/>
    </xf>
    <xf numFmtId="2" fontId="1" fillId="13" borderId="16" xfId="0" applyNumberFormat="1" applyFont="1" applyFill="1" applyBorder="1" applyAlignment="1">
      <alignment horizontal="center" vertical="center"/>
    </xf>
    <xf numFmtId="0" fontId="1" fillId="13" borderId="10" xfId="0" applyFont="1" applyFill="1" applyBorder="1" applyAlignment="1">
      <alignment horizontal="center"/>
    </xf>
    <xf numFmtId="0" fontId="1" fillId="13" borderId="10" xfId="0" applyFont="1" applyFill="1" applyBorder="1" applyAlignment="1">
      <alignment horizontal="center" vertical="center"/>
    </xf>
    <xf numFmtId="2" fontId="1" fillId="13" borderId="10" xfId="0" applyNumberFormat="1" applyFont="1" applyFill="1" applyBorder="1" applyAlignment="1">
      <alignment horizontal="center" vertical="center"/>
    </xf>
    <xf numFmtId="167" fontId="1" fillId="13" borderId="10" xfId="0" applyNumberFormat="1" applyFont="1" applyFill="1" applyBorder="1" applyAlignment="1">
      <alignment horizontal="center" vertical="center"/>
    </xf>
    <xf numFmtId="2" fontId="1" fillId="13" borderId="17" xfId="0" applyNumberFormat="1" applyFont="1" applyFill="1" applyBorder="1" applyAlignment="1">
      <alignment horizontal="center" vertical="center"/>
    </xf>
    <xf numFmtId="0" fontId="1" fillId="13" borderId="11" xfId="0" applyFont="1" applyFill="1" applyBorder="1" applyAlignment="1">
      <alignment horizontal="center"/>
    </xf>
    <xf numFmtId="2" fontId="1" fillId="13" borderId="11" xfId="0" applyNumberFormat="1" applyFont="1" applyFill="1" applyBorder="1" applyAlignment="1">
      <alignment horizontal="center" vertical="center"/>
    </xf>
    <xf numFmtId="167" fontId="1" fillId="13" borderId="11" xfId="0" applyNumberFormat="1" applyFont="1" applyFill="1" applyBorder="1" applyAlignment="1">
      <alignment horizontal="center" vertical="center"/>
    </xf>
    <xf numFmtId="2" fontId="1" fillId="13" borderId="13" xfId="0" applyNumberFormat="1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 vertical="center"/>
    </xf>
    <xf numFmtId="2" fontId="1" fillId="38" borderId="10" xfId="0" applyNumberFormat="1" applyFont="1" applyFill="1" applyBorder="1" applyAlignment="1">
      <alignment horizontal="center" vertical="center"/>
    </xf>
    <xf numFmtId="167" fontId="1" fillId="38" borderId="10" xfId="0" applyNumberFormat="1" applyFont="1" applyFill="1" applyBorder="1" applyAlignment="1">
      <alignment horizontal="center" vertical="center"/>
    </xf>
    <xf numFmtId="2" fontId="1" fillId="38" borderId="17" xfId="0" applyNumberFormat="1" applyFont="1" applyFill="1" applyBorder="1" applyAlignment="1">
      <alignment horizontal="center" vertical="center"/>
    </xf>
    <xf numFmtId="0" fontId="1" fillId="38" borderId="11" xfId="0" applyFont="1" applyFill="1" applyBorder="1" applyAlignment="1">
      <alignment horizontal="center" vertical="center"/>
    </xf>
    <xf numFmtId="2" fontId="1" fillId="38" borderId="11" xfId="0" applyNumberFormat="1" applyFont="1" applyFill="1" applyBorder="1" applyAlignment="1">
      <alignment horizontal="center" vertical="center"/>
    </xf>
    <xf numFmtId="167" fontId="1" fillId="38" borderId="11" xfId="0" applyNumberFormat="1" applyFont="1" applyFill="1" applyBorder="1" applyAlignment="1">
      <alignment horizontal="center" vertical="center"/>
    </xf>
    <xf numFmtId="2" fontId="1" fillId="38" borderId="13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center"/>
    </xf>
    <xf numFmtId="167" fontId="1" fillId="34" borderId="10" xfId="0" applyNumberFormat="1" applyFont="1" applyFill="1" applyBorder="1" applyAlignment="1">
      <alignment horizontal="center" vertical="center"/>
    </xf>
    <xf numFmtId="2" fontId="1" fillId="34" borderId="17" xfId="0" applyNumberFormat="1" applyFont="1" applyFill="1" applyBorder="1" applyAlignment="1">
      <alignment horizontal="center" vertical="center"/>
    </xf>
    <xf numFmtId="2" fontId="1" fillId="34" borderId="11" xfId="0" applyNumberFormat="1" applyFont="1" applyFill="1" applyBorder="1" applyAlignment="1">
      <alignment horizontal="center" vertical="center"/>
    </xf>
    <xf numFmtId="167" fontId="1" fillId="34" borderId="11" xfId="0" applyNumberFormat="1" applyFont="1" applyFill="1" applyBorder="1" applyAlignment="1">
      <alignment horizontal="center" vertical="center"/>
    </xf>
    <xf numFmtId="2" fontId="1" fillId="34" borderId="13" xfId="0" applyNumberFormat="1" applyFont="1" applyFill="1" applyBorder="1" applyAlignment="1">
      <alignment horizontal="center" vertical="center"/>
    </xf>
    <xf numFmtId="1" fontId="1" fillId="37" borderId="10" xfId="0" applyNumberFormat="1" applyFont="1" applyFill="1" applyBorder="1" applyAlignment="1">
      <alignment/>
    </xf>
    <xf numFmtId="165" fontId="1" fillId="37" borderId="10" xfId="0" applyNumberFormat="1" applyFont="1" applyFill="1" applyBorder="1" applyAlignment="1">
      <alignment horizontal="center"/>
    </xf>
    <xf numFmtId="1" fontId="1" fillId="13" borderId="10" xfId="0" applyNumberFormat="1" applyFont="1" applyFill="1" applyBorder="1" applyAlignment="1">
      <alignment/>
    </xf>
    <xf numFmtId="165" fontId="1" fillId="13" borderId="10" xfId="0" applyNumberFormat="1" applyFont="1" applyFill="1" applyBorder="1" applyAlignment="1">
      <alignment horizontal="center"/>
    </xf>
    <xf numFmtId="2" fontId="1" fillId="13" borderId="10" xfId="0" applyNumberFormat="1" applyFont="1" applyFill="1" applyBorder="1" applyAlignment="1">
      <alignment horizontal="center"/>
    </xf>
    <xf numFmtId="165" fontId="1" fillId="38" borderId="10" xfId="0" applyNumberFormat="1" applyFont="1" applyFill="1" applyBorder="1" applyAlignment="1">
      <alignment horizontal="center" vertical="center"/>
    </xf>
    <xf numFmtId="1" fontId="1" fillId="38" borderId="10" xfId="0" applyNumberFormat="1" applyFont="1" applyFill="1" applyBorder="1" applyAlignment="1">
      <alignment horizontal="center" vertical="center"/>
    </xf>
    <xf numFmtId="2" fontId="1" fillId="38" borderId="18" xfId="0" applyNumberFormat="1" applyFont="1" applyFill="1" applyBorder="1" applyAlignment="1">
      <alignment horizontal="center" vertical="center"/>
    </xf>
    <xf numFmtId="1" fontId="1" fillId="38" borderId="11" xfId="0" applyNumberFormat="1" applyFont="1" applyFill="1" applyBorder="1" applyAlignment="1">
      <alignment horizontal="center" vertical="center"/>
    </xf>
    <xf numFmtId="165" fontId="1" fillId="38" borderId="11" xfId="0" applyNumberFormat="1" applyFont="1" applyFill="1" applyBorder="1" applyAlignment="1">
      <alignment horizontal="center" vertical="center"/>
    </xf>
    <xf numFmtId="1" fontId="1" fillId="34" borderId="10" xfId="0" applyNumberFormat="1" applyFont="1" applyFill="1" applyBorder="1" applyAlignment="1">
      <alignment horizontal="center" vertical="center"/>
    </xf>
    <xf numFmtId="165" fontId="1" fillId="34" borderId="10" xfId="0" applyNumberFormat="1" applyFont="1" applyFill="1" applyBorder="1" applyAlignment="1">
      <alignment horizontal="center" vertical="center"/>
    </xf>
    <xf numFmtId="2" fontId="1" fillId="34" borderId="18" xfId="0" applyNumberFormat="1" applyFont="1" applyFill="1" applyBorder="1" applyAlignment="1">
      <alignment horizontal="center" vertical="center"/>
    </xf>
    <xf numFmtId="165" fontId="1" fillId="13" borderId="18" xfId="0" applyNumberFormat="1" applyFont="1" applyFill="1" applyBorder="1" applyAlignment="1" applyProtection="1">
      <alignment horizontal="center" vertical="center"/>
      <protection locked="0"/>
    </xf>
    <xf numFmtId="2" fontId="1" fillId="13" borderId="18" xfId="0" applyNumberFormat="1" applyFont="1" applyFill="1" applyBorder="1" applyAlignment="1" applyProtection="1">
      <alignment horizontal="center" vertical="center"/>
      <protection locked="0"/>
    </xf>
    <xf numFmtId="0" fontId="1" fillId="13" borderId="10" xfId="0" applyFont="1" applyFill="1" applyBorder="1" applyAlignment="1" applyProtection="1">
      <alignment horizontal="center"/>
      <protection locked="0"/>
    </xf>
    <xf numFmtId="165" fontId="1" fillId="13" borderId="10" xfId="0" applyNumberFormat="1" applyFont="1" applyFill="1" applyBorder="1" applyAlignment="1" applyProtection="1">
      <alignment horizontal="center" vertical="center"/>
      <protection locked="0"/>
    </xf>
    <xf numFmtId="2" fontId="1" fillId="13" borderId="10" xfId="0" applyNumberFormat="1" applyFont="1" applyFill="1" applyBorder="1" applyAlignment="1" applyProtection="1">
      <alignment horizontal="center" vertical="center"/>
      <protection locked="0"/>
    </xf>
    <xf numFmtId="2" fontId="1" fillId="38" borderId="18" xfId="0" applyNumberFormat="1" applyFont="1" applyFill="1" applyBorder="1" applyAlignment="1" applyProtection="1">
      <alignment horizontal="center" vertical="center"/>
      <protection locked="0"/>
    </xf>
    <xf numFmtId="0" fontId="1" fillId="38" borderId="10" xfId="0" applyFont="1" applyFill="1" applyBorder="1" applyAlignment="1" applyProtection="1">
      <alignment horizontal="center"/>
      <protection locked="0"/>
    </xf>
    <xf numFmtId="165" fontId="1" fillId="38" borderId="10" xfId="0" applyNumberFormat="1" applyFont="1" applyFill="1" applyBorder="1" applyAlignment="1" applyProtection="1">
      <alignment horizontal="center" vertical="center"/>
      <protection locked="0"/>
    </xf>
    <xf numFmtId="2" fontId="1" fillId="38" borderId="10" xfId="0" applyNumberFormat="1" applyFont="1" applyFill="1" applyBorder="1" applyAlignment="1" applyProtection="1">
      <alignment horizontal="center" vertical="center"/>
      <protection locked="0"/>
    </xf>
    <xf numFmtId="0" fontId="1" fillId="37" borderId="10" xfId="0" applyFont="1" applyFill="1" applyBorder="1" applyAlignment="1">
      <alignment horizontal="center" vertical="center" wrapText="1"/>
    </xf>
    <xf numFmtId="4" fontId="7" fillId="37" borderId="10" xfId="0" applyNumberFormat="1" applyFont="1" applyFill="1" applyBorder="1" applyAlignment="1">
      <alignment horizontal="center" vertical="top" wrapText="1"/>
    </xf>
    <xf numFmtId="2" fontId="1" fillId="37" borderId="10" xfId="0" applyNumberFormat="1" applyFont="1" applyFill="1" applyBorder="1" applyAlignment="1">
      <alignment horizontal="center" vertical="center" wrapText="1"/>
    </xf>
    <xf numFmtId="0" fontId="1" fillId="37" borderId="10" xfId="0" applyNumberFormat="1" applyFont="1" applyFill="1" applyBorder="1" applyAlignment="1">
      <alignment horizontal="center" vertical="center" wrapText="1"/>
    </xf>
    <xf numFmtId="2" fontId="1" fillId="37" borderId="10" xfId="0" applyNumberFormat="1" applyFont="1" applyFill="1" applyBorder="1" applyAlignment="1" applyProtection="1">
      <alignment horizontal="center"/>
      <protection locked="0"/>
    </xf>
    <xf numFmtId="0" fontId="1" fillId="13" borderId="10" xfId="0" applyFont="1" applyFill="1" applyBorder="1" applyAlignment="1">
      <alignment horizontal="center" vertical="center" wrapText="1"/>
    </xf>
    <xf numFmtId="4" fontId="7" fillId="13" borderId="10" xfId="0" applyNumberFormat="1" applyFont="1" applyFill="1" applyBorder="1" applyAlignment="1">
      <alignment horizontal="center" vertical="top" wrapText="1"/>
    </xf>
    <xf numFmtId="2" fontId="1" fillId="13" borderId="10" xfId="0" applyNumberFormat="1" applyFont="1" applyFill="1" applyBorder="1" applyAlignment="1">
      <alignment horizontal="center" vertical="center" wrapText="1"/>
    </xf>
    <xf numFmtId="2" fontId="1" fillId="13" borderId="10" xfId="0" applyNumberFormat="1" applyFont="1" applyFill="1" applyBorder="1" applyAlignment="1" applyProtection="1">
      <alignment horizontal="center"/>
      <protection locked="0"/>
    </xf>
    <xf numFmtId="0" fontId="7" fillId="38" borderId="10" xfId="48" applyNumberFormat="1" applyFont="1" applyFill="1" applyBorder="1" applyAlignment="1" applyProtection="1">
      <alignment horizontal="center" vertical="center" wrapText="1"/>
      <protection locked="0"/>
    </xf>
    <xf numFmtId="0" fontId="7" fillId="38" borderId="10" xfId="48" applyFont="1" applyFill="1" applyBorder="1" applyAlignment="1" applyProtection="1">
      <alignment horizontal="center" vertical="center"/>
      <protection locked="0"/>
    </xf>
    <xf numFmtId="4" fontId="7" fillId="38" borderId="10" xfId="49" applyNumberFormat="1" applyFont="1" applyFill="1" applyBorder="1" applyAlignment="1" applyProtection="1">
      <alignment horizontal="center" wrapText="1"/>
      <protection locked="0"/>
    </xf>
    <xf numFmtId="2" fontId="1" fillId="38" borderId="10" xfId="48" applyNumberFormat="1" applyFont="1" applyFill="1" applyBorder="1" applyAlignment="1" applyProtection="1">
      <alignment horizontal="center" vertical="center"/>
      <protection locked="0"/>
    </xf>
    <xf numFmtId="2" fontId="7" fillId="38" borderId="10" xfId="49" applyNumberFormat="1" applyFont="1" applyFill="1" applyBorder="1" applyAlignment="1" applyProtection="1">
      <alignment horizontal="center" vertical="center" wrapText="1"/>
      <protection locked="0"/>
    </xf>
    <xf numFmtId="2" fontId="1" fillId="38" borderId="10" xfId="0" applyNumberFormat="1" applyFont="1" applyFill="1" applyBorder="1" applyAlignment="1" applyProtection="1">
      <alignment horizontal="center"/>
      <protection locked="0"/>
    </xf>
    <xf numFmtId="0" fontId="1" fillId="38" borderId="10" xfId="48" applyNumberFormat="1" applyFont="1" applyFill="1" applyBorder="1" applyAlignment="1" applyProtection="1">
      <alignment horizontal="center" vertical="center" wrapText="1"/>
      <protection locked="0"/>
    </xf>
    <xf numFmtId="0" fontId="1" fillId="38" borderId="10" xfId="48" applyFont="1" applyFill="1" applyBorder="1" applyAlignment="1" applyProtection="1">
      <alignment horizontal="center" vertical="center"/>
      <protection locked="0"/>
    </xf>
    <xf numFmtId="1" fontId="1" fillId="38" borderId="10" xfId="48" applyNumberFormat="1" applyFont="1" applyFill="1" applyBorder="1" applyAlignment="1" applyProtection="1">
      <alignment horizontal="center" vertical="center" wrapText="1"/>
      <protection locked="0"/>
    </xf>
    <xf numFmtId="2" fontId="1" fillId="38" borderId="10" xfId="48" applyNumberFormat="1" applyFont="1" applyFill="1" applyBorder="1" applyAlignment="1" applyProtection="1">
      <alignment horizontal="center" vertical="center" wrapText="1"/>
      <protection locked="0"/>
    </xf>
    <xf numFmtId="4" fontId="7" fillId="38" borderId="10" xfId="49" applyNumberFormat="1" applyFont="1" applyFill="1" applyBorder="1" applyAlignment="1" applyProtection="1">
      <alignment horizontal="center" vertical="top" wrapText="1"/>
      <protection locked="0"/>
    </xf>
    <xf numFmtId="4" fontId="7" fillId="38" borderId="10" xfId="49" applyNumberFormat="1" applyFont="1" applyFill="1" applyBorder="1" applyAlignment="1" applyProtection="1">
      <alignment horizontal="center" vertical="center" wrapText="1"/>
      <protection locked="0"/>
    </xf>
    <xf numFmtId="3" fontId="10" fillId="37" borderId="10" xfId="46" applyNumberFormat="1" applyFont="1" applyFill="1" applyBorder="1" applyAlignment="1">
      <alignment horizontal="center" vertical="center" wrapText="1"/>
      <protection/>
    </xf>
    <xf numFmtId="166" fontId="1" fillId="37" borderId="10" xfId="0" applyNumberFormat="1" applyFont="1" applyFill="1" applyBorder="1" applyAlignment="1">
      <alignment horizontal="center" vertical="center"/>
    </xf>
    <xf numFmtId="2" fontId="10" fillId="37" borderId="10" xfId="46" applyNumberFormat="1" applyFont="1" applyFill="1" applyBorder="1" applyAlignment="1">
      <alignment horizontal="center" vertical="center" wrapText="1"/>
      <protection/>
    </xf>
    <xf numFmtId="2" fontId="1" fillId="37" borderId="10" xfId="0" applyNumberFormat="1" applyFont="1" applyFill="1" applyBorder="1" applyAlignment="1">
      <alignment horizontal="center" vertical="center"/>
    </xf>
    <xf numFmtId="2" fontId="1" fillId="37" borderId="17" xfId="0" applyNumberFormat="1" applyFont="1" applyFill="1" applyBorder="1" applyAlignment="1">
      <alignment horizontal="center" vertical="center"/>
    </xf>
    <xf numFmtId="3" fontId="11" fillId="37" borderId="10" xfId="46" applyNumberFormat="1" applyFont="1" applyFill="1" applyBorder="1" applyAlignment="1">
      <alignment horizontal="center" vertical="center" wrapText="1"/>
      <protection/>
    </xf>
    <xf numFmtId="2" fontId="11" fillId="37" borderId="10" xfId="46" applyNumberFormat="1" applyFont="1" applyFill="1" applyBorder="1" applyAlignment="1">
      <alignment horizontal="center" vertical="center" wrapText="1"/>
      <protection/>
    </xf>
    <xf numFmtId="166" fontId="1" fillId="13" borderId="10" xfId="0" applyNumberFormat="1" applyFont="1" applyFill="1" applyBorder="1" applyAlignment="1">
      <alignment horizontal="center" vertical="center"/>
    </xf>
    <xf numFmtId="2" fontId="1" fillId="13" borderId="18" xfId="0" applyNumberFormat="1" applyFont="1" applyFill="1" applyBorder="1" applyAlignment="1">
      <alignment horizontal="center" vertical="center"/>
    </xf>
    <xf numFmtId="167" fontId="1" fillId="13" borderId="18" xfId="0" applyNumberFormat="1" applyFont="1" applyFill="1" applyBorder="1" applyAlignment="1">
      <alignment horizontal="center" vertical="center"/>
    </xf>
    <xf numFmtId="3" fontId="10" fillId="38" borderId="10" xfId="46" applyNumberFormat="1" applyFont="1" applyFill="1" applyBorder="1" applyAlignment="1">
      <alignment horizontal="center" vertical="top" wrapText="1"/>
      <protection/>
    </xf>
    <xf numFmtId="166" fontId="1" fillId="38" borderId="10" xfId="0" applyNumberFormat="1" applyFont="1" applyFill="1" applyBorder="1" applyAlignment="1">
      <alignment horizontal="center"/>
    </xf>
    <xf numFmtId="2" fontId="10" fillId="38" borderId="10" xfId="46" applyNumberFormat="1" applyFont="1" applyFill="1" applyBorder="1" applyAlignment="1">
      <alignment horizontal="center" vertical="top" wrapText="1"/>
      <protection/>
    </xf>
    <xf numFmtId="2" fontId="1" fillId="38" borderId="10" xfId="0" applyNumberFormat="1" applyFont="1" applyFill="1" applyBorder="1" applyAlignment="1">
      <alignment horizontal="center"/>
    </xf>
    <xf numFmtId="3" fontId="10" fillId="34" borderId="10" xfId="46" applyNumberFormat="1" applyFont="1" applyFill="1" applyBorder="1" applyAlignment="1">
      <alignment horizontal="center" vertical="top" wrapText="1"/>
      <protection/>
    </xf>
    <xf numFmtId="166" fontId="1" fillId="34" borderId="10" xfId="0" applyNumberFormat="1" applyFont="1" applyFill="1" applyBorder="1" applyAlignment="1">
      <alignment horizontal="center" vertical="center"/>
    </xf>
    <xf numFmtId="2" fontId="10" fillId="34" borderId="10" xfId="46" applyNumberFormat="1" applyFont="1" applyFill="1" applyBorder="1" applyAlignment="1">
      <alignment horizontal="center" vertical="center" wrapText="1"/>
      <protection/>
    </xf>
    <xf numFmtId="166" fontId="1" fillId="13" borderId="11" xfId="0" applyNumberFormat="1" applyFont="1" applyFill="1" applyBorder="1" applyAlignment="1">
      <alignment horizontal="center" vertical="center"/>
    </xf>
    <xf numFmtId="2" fontId="1" fillId="38" borderId="19" xfId="0" applyNumberFormat="1" applyFont="1" applyFill="1" applyBorder="1" applyAlignment="1">
      <alignment horizontal="center" vertical="center"/>
    </xf>
    <xf numFmtId="166" fontId="1" fillId="38" borderId="10" xfId="0" applyNumberFormat="1" applyFont="1" applyFill="1" applyBorder="1" applyAlignment="1">
      <alignment horizontal="center" vertical="center"/>
    </xf>
    <xf numFmtId="2" fontId="1" fillId="34" borderId="19" xfId="0" applyNumberFormat="1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/>
    </xf>
    <xf numFmtId="2" fontId="50" fillId="37" borderId="10" xfId="46" applyNumberFormat="1" applyFont="1" applyFill="1" applyBorder="1" applyAlignment="1">
      <alignment horizontal="center" vertical="center"/>
      <protection/>
    </xf>
    <xf numFmtId="2" fontId="1" fillId="37" borderId="11" xfId="0" applyNumberFormat="1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/>
    </xf>
    <xf numFmtId="2" fontId="50" fillId="34" borderId="10" xfId="46" applyNumberFormat="1" applyFont="1" applyFill="1" applyBorder="1" applyAlignment="1">
      <alignment horizontal="center"/>
      <protection/>
    </xf>
    <xf numFmtId="167" fontId="1" fillId="37" borderId="10" xfId="0" applyNumberFormat="1" applyFont="1" applyFill="1" applyBorder="1" applyAlignment="1">
      <alignment horizontal="center" vertical="center"/>
    </xf>
    <xf numFmtId="3" fontId="7" fillId="37" borderId="10" xfId="0" applyNumberFormat="1" applyFont="1" applyFill="1" applyBorder="1" applyAlignment="1">
      <alignment horizontal="center" vertical="center"/>
    </xf>
    <xf numFmtId="2" fontId="7" fillId="37" borderId="10" xfId="0" applyNumberFormat="1" applyFont="1" applyFill="1" applyBorder="1" applyAlignment="1">
      <alignment horizontal="center" vertical="center"/>
    </xf>
    <xf numFmtId="2" fontId="7" fillId="37" borderId="10" xfId="0" applyNumberFormat="1" applyFont="1" applyFill="1" applyBorder="1" applyAlignment="1">
      <alignment horizontal="center" vertical="center"/>
    </xf>
    <xf numFmtId="3" fontId="7" fillId="13" borderId="10" xfId="0" applyNumberFormat="1" applyFont="1" applyFill="1" applyBorder="1" applyAlignment="1">
      <alignment horizontal="center" vertical="center"/>
    </xf>
    <xf numFmtId="2" fontId="7" fillId="13" borderId="10" xfId="0" applyNumberFormat="1" applyFont="1" applyFill="1" applyBorder="1" applyAlignment="1">
      <alignment horizontal="center" vertical="center"/>
    </xf>
    <xf numFmtId="2" fontId="7" fillId="13" borderId="10" xfId="0" applyNumberFormat="1" applyFont="1" applyFill="1" applyBorder="1" applyAlignment="1">
      <alignment horizontal="center" vertical="center"/>
    </xf>
    <xf numFmtId="3" fontId="7" fillId="38" borderId="10" xfId="0" applyNumberFormat="1" applyFont="1" applyFill="1" applyBorder="1" applyAlignment="1">
      <alignment horizontal="center" vertical="center"/>
    </xf>
    <xf numFmtId="2" fontId="7" fillId="38" borderId="10" xfId="0" applyNumberFormat="1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horizontal="center" vertical="center"/>
    </xf>
    <xf numFmtId="166" fontId="1" fillId="38" borderId="10" xfId="0" applyNumberFormat="1" applyFont="1" applyFill="1" applyBorder="1" applyAlignment="1">
      <alignment horizontal="center" vertical="center"/>
    </xf>
    <xf numFmtId="3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166" fontId="1" fillId="34" borderId="10" xfId="0" applyNumberFormat="1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center"/>
    </xf>
    <xf numFmtId="2" fontId="1" fillId="35" borderId="18" xfId="0" applyNumberFormat="1" applyFont="1" applyFill="1" applyBorder="1" applyAlignment="1">
      <alignment horizontal="center" vertical="center"/>
    </xf>
    <xf numFmtId="3" fontId="7" fillId="37" borderId="10" xfId="0" applyNumberFormat="1" applyFont="1" applyFill="1" applyBorder="1" applyAlignment="1">
      <alignment horizontal="center" vertical="center"/>
    </xf>
    <xf numFmtId="3" fontId="7" fillId="13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/>
    </xf>
    <xf numFmtId="2" fontId="7" fillId="34" borderId="10" xfId="0" applyNumberFormat="1" applyFont="1" applyFill="1" applyBorder="1" applyAlignment="1">
      <alignment horizontal="center" vertical="center"/>
    </xf>
    <xf numFmtId="0" fontId="1" fillId="37" borderId="18" xfId="0" applyFont="1" applyFill="1" applyBorder="1" applyAlignment="1">
      <alignment horizontal="center"/>
    </xf>
    <xf numFmtId="1" fontId="1" fillId="37" borderId="10" xfId="0" applyNumberFormat="1" applyFont="1" applyFill="1" applyBorder="1" applyAlignment="1">
      <alignment horizontal="center"/>
    </xf>
    <xf numFmtId="164" fontId="1" fillId="37" borderId="10" xfId="0" applyNumberFormat="1" applyFont="1" applyFill="1" applyBorder="1" applyAlignment="1">
      <alignment horizontal="center"/>
    </xf>
    <xf numFmtId="1" fontId="1" fillId="13" borderId="10" xfId="0" applyNumberFormat="1" applyFont="1" applyFill="1" applyBorder="1" applyAlignment="1">
      <alignment horizontal="center"/>
    </xf>
    <xf numFmtId="164" fontId="1" fillId="13" borderId="10" xfId="0" applyNumberFormat="1" applyFont="1" applyFill="1" applyBorder="1" applyAlignment="1">
      <alignment horizontal="center"/>
    </xf>
    <xf numFmtId="1" fontId="1" fillId="38" borderId="10" xfId="0" applyNumberFormat="1" applyFont="1" applyFill="1" applyBorder="1" applyAlignment="1">
      <alignment horizontal="center"/>
    </xf>
    <xf numFmtId="164" fontId="1" fillId="38" borderId="10" xfId="0" applyNumberFormat="1" applyFont="1" applyFill="1" applyBorder="1" applyAlignment="1">
      <alignment horizontal="center"/>
    </xf>
    <xf numFmtId="166" fontId="1" fillId="37" borderId="10" xfId="0" applyNumberFormat="1" applyFont="1" applyFill="1" applyBorder="1" applyAlignment="1">
      <alignment horizontal="center"/>
    </xf>
    <xf numFmtId="165" fontId="1" fillId="38" borderId="10" xfId="0" applyNumberFormat="1" applyFont="1" applyFill="1" applyBorder="1" applyAlignment="1">
      <alignment horizontal="center"/>
    </xf>
    <xf numFmtId="0" fontId="1" fillId="13" borderId="10" xfId="0" applyFont="1" applyFill="1" applyBorder="1" applyAlignment="1" applyProtection="1">
      <alignment horizontal="center" vertical="center"/>
      <protection locked="0"/>
    </xf>
    <xf numFmtId="166" fontId="1" fillId="13" borderId="10" xfId="0" applyNumberFormat="1" applyFont="1" applyFill="1" applyBorder="1" applyAlignment="1" applyProtection="1">
      <alignment horizontal="center" vertical="center"/>
      <protection locked="0"/>
    </xf>
    <xf numFmtId="0" fontId="1" fillId="38" borderId="10" xfId="0" applyFont="1" applyFill="1" applyBorder="1" applyAlignment="1" applyProtection="1">
      <alignment horizontal="center" vertical="center"/>
      <protection locked="0"/>
    </xf>
    <xf numFmtId="166" fontId="1" fillId="38" borderId="10" xfId="0" applyNumberFormat="1" applyFont="1" applyFill="1" applyBorder="1" applyAlignment="1" applyProtection="1">
      <alignment horizontal="center" vertical="center"/>
      <protection locked="0"/>
    </xf>
    <xf numFmtId="166" fontId="1" fillId="38" borderId="10" xfId="0" applyNumberFormat="1" applyFont="1" applyFill="1" applyBorder="1" applyAlignment="1" applyProtection="1">
      <alignment horizontal="center"/>
      <protection locked="0"/>
    </xf>
    <xf numFmtId="166" fontId="1" fillId="38" borderId="18" xfId="0" applyNumberFormat="1" applyFont="1" applyFill="1" applyBorder="1" applyAlignment="1" applyProtection="1">
      <alignment horizontal="center" vertical="center"/>
      <protection locked="0"/>
    </xf>
    <xf numFmtId="165" fontId="1" fillId="13" borderId="10" xfId="0" applyNumberFormat="1" applyFont="1" applyFill="1" applyBorder="1" applyAlignment="1" applyProtection="1">
      <alignment horizontal="center"/>
      <protection locked="0"/>
    </xf>
    <xf numFmtId="166" fontId="1" fillId="13" borderId="10" xfId="0" applyNumberFormat="1" applyFont="1" applyFill="1" applyBorder="1" applyAlignment="1" applyProtection="1">
      <alignment horizontal="center"/>
      <protection locked="0"/>
    </xf>
    <xf numFmtId="0" fontId="1" fillId="38" borderId="18" xfId="0" applyFont="1" applyFill="1" applyBorder="1" applyAlignment="1" applyProtection="1">
      <alignment horizontal="center" vertical="center"/>
      <protection locked="0"/>
    </xf>
    <xf numFmtId="165" fontId="1" fillId="38" borderId="10" xfId="0" applyNumberFormat="1" applyFont="1" applyFill="1" applyBorder="1" applyAlignment="1" applyProtection="1">
      <alignment horizontal="center"/>
      <protection locked="0"/>
    </xf>
    <xf numFmtId="0" fontId="1" fillId="37" borderId="10" xfId="0" applyFont="1" applyFill="1" applyBorder="1" applyAlignment="1" applyProtection="1">
      <alignment horizontal="center"/>
      <protection locked="0"/>
    </xf>
    <xf numFmtId="166" fontId="1" fillId="37" borderId="10" xfId="0" applyNumberFormat="1" applyFont="1" applyFill="1" applyBorder="1" applyAlignment="1" applyProtection="1">
      <alignment horizontal="center"/>
      <protection locked="0"/>
    </xf>
    <xf numFmtId="166" fontId="1" fillId="34" borderId="10" xfId="0" applyNumberFormat="1" applyFont="1" applyFill="1" applyBorder="1" applyAlignment="1" applyProtection="1">
      <alignment horizontal="center"/>
      <protection locked="0"/>
    </xf>
    <xf numFmtId="0" fontId="1" fillId="34" borderId="10" xfId="0" applyFont="1" applyFill="1" applyBorder="1" applyAlignment="1" applyProtection="1">
      <alignment horizontal="center"/>
      <protection locked="0"/>
    </xf>
    <xf numFmtId="2" fontId="1" fillId="34" borderId="10" xfId="0" applyNumberFormat="1" applyFont="1" applyFill="1" applyBorder="1" applyAlignment="1" applyProtection="1">
      <alignment horizontal="center"/>
      <protection locked="0"/>
    </xf>
    <xf numFmtId="2" fontId="7" fillId="34" borderId="10" xfId="0" applyNumberFormat="1" applyFont="1" applyFill="1" applyBorder="1" applyAlignment="1" applyProtection="1">
      <alignment horizontal="center"/>
      <protection locked="0"/>
    </xf>
    <xf numFmtId="0" fontId="9" fillId="37" borderId="20" xfId="0" applyFont="1" applyFill="1" applyBorder="1" applyAlignment="1">
      <alignment horizontal="center" vertical="center" textRotation="90"/>
    </xf>
    <xf numFmtId="0" fontId="9" fillId="37" borderId="21" xfId="0" applyFont="1" applyFill="1" applyBorder="1" applyAlignment="1">
      <alignment horizontal="center" vertical="center" textRotation="90"/>
    </xf>
    <xf numFmtId="0" fontId="9" fillId="37" borderId="22" xfId="0" applyFont="1" applyFill="1" applyBorder="1" applyAlignment="1">
      <alignment horizontal="center" vertical="center" textRotation="90"/>
    </xf>
    <xf numFmtId="0" fontId="9" fillId="13" borderId="20" xfId="0" applyFont="1" applyFill="1" applyBorder="1" applyAlignment="1">
      <alignment horizontal="center" vertical="center" textRotation="90"/>
    </xf>
    <xf numFmtId="0" fontId="9" fillId="13" borderId="21" xfId="0" applyFont="1" applyFill="1" applyBorder="1" applyAlignment="1">
      <alignment horizontal="center" vertical="center" textRotation="90"/>
    </xf>
    <xf numFmtId="0" fontId="9" fillId="13" borderId="22" xfId="0" applyFont="1" applyFill="1" applyBorder="1" applyAlignment="1">
      <alignment horizontal="center" vertical="center" textRotation="90"/>
    </xf>
    <xf numFmtId="0" fontId="9" fillId="38" borderId="20" xfId="0" applyFont="1" applyFill="1" applyBorder="1" applyAlignment="1">
      <alignment horizontal="center" vertical="center" textRotation="90"/>
    </xf>
    <xf numFmtId="0" fontId="9" fillId="38" borderId="21" xfId="0" applyFont="1" applyFill="1" applyBorder="1" applyAlignment="1">
      <alignment horizontal="center" vertical="center" textRotation="90"/>
    </xf>
    <xf numFmtId="0" fontId="9" fillId="38" borderId="22" xfId="0" applyFont="1" applyFill="1" applyBorder="1" applyAlignment="1">
      <alignment horizontal="center" vertical="center" textRotation="90"/>
    </xf>
    <xf numFmtId="0" fontId="6" fillId="0" borderId="0" xfId="0" applyFont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67" fontId="1" fillId="0" borderId="23" xfId="0" applyNumberFormat="1" applyFont="1" applyFill="1" applyBorder="1" applyAlignment="1">
      <alignment horizontal="center" vertical="center" wrapText="1"/>
    </xf>
    <xf numFmtId="167" fontId="1" fillId="0" borderId="18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" fontId="1" fillId="0" borderId="26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34" borderId="11" xfId="0" applyFont="1" applyFill="1" applyBorder="1" applyAlignment="1" applyProtection="1">
      <alignment horizontal="center"/>
      <protection locked="0"/>
    </xf>
    <xf numFmtId="0" fontId="1" fillId="13" borderId="10" xfId="48" applyNumberFormat="1" applyFont="1" applyFill="1" applyBorder="1" applyAlignment="1" applyProtection="1">
      <alignment horizontal="center" vertical="center" wrapText="1"/>
      <protection locked="0"/>
    </xf>
    <xf numFmtId="0" fontId="1" fillId="37" borderId="18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1" fillId="13" borderId="10" xfId="48" applyFont="1" applyFill="1" applyBorder="1" applyAlignment="1" applyProtection="1">
      <alignment horizontal="center" vertical="center"/>
      <protection locked="0"/>
    </xf>
    <xf numFmtId="4" fontId="7" fillId="13" borderId="10" xfId="49" applyNumberFormat="1" applyFont="1" applyFill="1" applyBorder="1" applyAlignment="1" applyProtection="1">
      <alignment horizontal="center" wrapText="1"/>
      <protection locked="0"/>
    </xf>
    <xf numFmtId="166" fontId="1" fillId="38" borderId="10" xfId="0" applyNumberFormat="1" applyFont="1" applyFill="1" applyBorder="1" applyAlignment="1">
      <alignment horizontal="center"/>
    </xf>
    <xf numFmtId="2" fontId="1" fillId="13" borderId="10" xfId="48" applyNumberFormat="1" applyFont="1" applyFill="1" applyBorder="1" applyAlignment="1" applyProtection="1">
      <alignment horizontal="center" vertical="center" wrapText="1"/>
      <protection locked="0"/>
    </xf>
    <xf numFmtId="2" fontId="1" fillId="34" borderId="10" xfId="48" applyNumberFormat="1" applyFont="1" applyFill="1" applyBorder="1" applyAlignment="1" applyProtection="1">
      <alignment horizontal="center" vertical="center"/>
      <protection locked="0"/>
    </xf>
    <xf numFmtId="2" fontId="7" fillId="13" borderId="10" xfId="49" applyNumberFormat="1" applyFont="1" applyFill="1" applyBorder="1" applyAlignment="1" applyProtection="1">
      <alignment horizontal="center" vertical="center" wrapText="1"/>
      <protection locked="0"/>
    </xf>
    <xf numFmtId="173" fontId="1" fillId="37" borderId="10" xfId="43" applyNumberFormat="1" applyFont="1" applyFill="1" applyBorder="1" applyAlignment="1">
      <alignment horizontal="center"/>
    </xf>
    <xf numFmtId="2" fontId="1" fillId="37" borderId="10" xfId="0" applyNumberFormat="1" applyFont="1" applyFill="1" applyBorder="1" applyAlignment="1" applyProtection="1">
      <alignment horizontal="center" vertical="center"/>
      <protection locked="0"/>
    </xf>
    <xf numFmtId="2" fontId="1" fillId="37" borderId="11" xfId="0" applyNumberFormat="1" applyFont="1" applyFill="1" applyBorder="1" applyAlignment="1" applyProtection="1">
      <alignment horizontal="center" vertical="center"/>
      <protection locked="0"/>
    </xf>
    <xf numFmtId="165" fontId="1" fillId="37" borderId="10" xfId="0" applyNumberFormat="1" applyFont="1" applyFill="1" applyBorder="1" applyAlignment="1" applyProtection="1">
      <alignment horizontal="center" vertical="center"/>
      <protection locked="0"/>
    </xf>
    <xf numFmtId="165" fontId="1" fillId="37" borderId="10" xfId="0" applyNumberFormat="1" applyFont="1" applyFill="1" applyBorder="1" applyAlignment="1" applyProtection="1">
      <alignment horizontal="center"/>
      <protection locked="0"/>
    </xf>
    <xf numFmtId="0" fontId="1" fillId="37" borderId="10" xfId="0" applyFont="1" applyFill="1" applyBorder="1" applyAlignment="1">
      <alignment horizontal="center" vertical="center"/>
    </xf>
    <xf numFmtId="166" fontId="1" fillId="37" borderId="10" xfId="0" applyNumberFormat="1" applyFont="1" applyFill="1" applyBorder="1" applyAlignment="1">
      <alignment horizontal="center" vertical="center"/>
    </xf>
    <xf numFmtId="2" fontId="1" fillId="37" borderId="10" xfId="0" applyNumberFormat="1" applyFont="1" applyFill="1" applyBorder="1" applyAlignment="1">
      <alignment horizontal="center" vertical="center"/>
    </xf>
    <xf numFmtId="3" fontId="10" fillId="37" borderId="10" xfId="46" applyNumberFormat="1" applyFont="1" applyFill="1" applyBorder="1" applyAlignment="1">
      <alignment horizontal="center" vertical="top" wrapText="1"/>
      <protection/>
    </xf>
    <xf numFmtId="166" fontId="1" fillId="37" borderId="10" xfId="0" applyNumberFormat="1" applyFont="1" applyFill="1" applyBorder="1" applyAlignment="1" applyProtection="1">
      <alignment horizontal="center" vertical="center"/>
      <protection locked="0"/>
    </xf>
    <xf numFmtId="165" fontId="1" fillId="37" borderId="11" xfId="0" applyNumberFormat="1" applyFont="1" applyFill="1" applyBorder="1" applyAlignment="1" applyProtection="1">
      <alignment horizontal="center" vertical="center"/>
      <protection locked="0"/>
    </xf>
    <xf numFmtId="165" fontId="1" fillId="37" borderId="10" xfId="0" applyNumberFormat="1" applyFont="1" applyFill="1" applyBorder="1" applyAlignment="1" applyProtection="1">
      <alignment/>
      <protection locked="0"/>
    </xf>
    <xf numFmtId="0" fontId="1" fillId="37" borderId="11" xfId="0" applyFont="1" applyFill="1" applyBorder="1" applyAlignment="1" applyProtection="1">
      <alignment horizontal="center" vertical="center"/>
      <protection locked="0"/>
    </xf>
    <xf numFmtId="0" fontId="1" fillId="37" borderId="10" xfId="0" applyFont="1" applyFill="1" applyBorder="1" applyAlignment="1" applyProtection="1">
      <alignment horizontal="center" vertical="center"/>
      <protection locked="0"/>
    </xf>
    <xf numFmtId="0" fontId="1" fillId="39" borderId="10" xfId="0" applyFont="1" applyFill="1" applyBorder="1" applyAlignment="1">
      <alignment horizontal="center" vertical="center"/>
    </xf>
    <xf numFmtId="166" fontId="1" fillId="13" borderId="10" xfId="0" applyNumberFormat="1" applyFont="1" applyFill="1" applyBorder="1" applyAlignment="1">
      <alignment horizontal="center"/>
    </xf>
    <xf numFmtId="166" fontId="1" fillId="13" borderId="10" xfId="0" applyNumberFormat="1" applyFont="1" applyFill="1" applyBorder="1" applyAlignment="1">
      <alignment horizontal="center" vertical="center"/>
    </xf>
    <xf numFmtId="2" fontId="1" fillId="13" borderId="10" xfId="0" applyNumberFormat="1" applyFont="1" applyFill="1" applyBorder="1" applyAlignment="1">
      <alignment horizontal="center" vertical="center"/>
    </xf>
    <xf numFmtId="0" fontId="7" fillId="13" borderId="10" xfId="48" applyNumberFormat="1" applyFont="1" applyFill="1" applyBorder="1" applyAlignment="1" applyProtection="1">
      <alignment horizontal="center" vertical="center" wrapText="1"/>
      <protection locked="0"/>
    </xf>
    <xf numFmtId="0" fontId="7" fillId="13" borderId="10" xfId="48" applyFont="1" applyFill="1" applyBorder="1" applyAlignment="1" applyProtection="1">
      <alignment horizontal="center" vertical="center"/>
      <protection locked="0"/>
    </xf>
    <xf numFmtId="1" fontId="1" fillId="13" borderId="10" xfId="0" applyNumberFormat="1" applyFont="1" applyFill="1" applyBorder="1" applyAlignment="1" applyProtection="1">
      <alignment horizontal="center"/>
      <protection locked="0"/>
    </xf>
    <xf numFmtId="0" fontId="1" fillId="13" borderId="10" xfId="0" applyFont="1" applyFill="1" applyBorder="1" applyAlignment="1">
      <alignment horizontal="center" vertical="center"/>
    </xf>
    <xf numFmtId="2" fontId="1" fillId="13" borderId="10" xfId="48" applyNumberFormat="1" applyFont="1" applyFill="1" applyBorder="1" applyAlignment="1" applyProtection="1">
      <alignment horizontal="center" vertical="center"/>
      <protection locked="0"/>
    </xf>
    <xf numFmtId="1" fontId="1" fillId="13" borderId="10" xfId="48" applyNumberFormat="1" applyFont="1" applyFill="1" applyBorder="1" applyAlignment="1" applyProtection="1">
      <alignment horizontal="center" vertical="center" wrapText="1"/>
      <protection locked="0"/>
    </xf>
    <xf numFmtId="165" fontId="1" fillId="38" borderId="10" xfId="0" applyNumberFormat="1" applyFont="1" applyFill="1" applyBorder="1" applyAlignment="1" applyProtection="1">
      <alignment/>
      <protection locked="0"/>
    </xf>
    <xf numFmtId="2" fontId="1" fillId="38" borderId="10" xfId="0" applyNumberFormat="1" applyFont="1" applyFill="1" applyBorder="1" applyAlignment="1" applyProtection="1">
      <alignment/>
      <protection locked="0"/>
    </xf>
    <xf numFmtId="166" fontId="1" fillId="38" borderId="10" xfId="0" applyNumberFormat="1" applyFont="1" applyFill="1" applyBorder="1" applyAlignment="1" applyProtection="1">
      <alignment/>
      <protection locked="0"/>
    </xf>
    <xf numFmtId="1" fontId="1" fillId="38" borderId="10" xfId="0" applyNumberFormat="1" applyFont="1" applyFill="1" applyBorder="1" applyAlignment="1">
      <alignment/>
    </xf>
    <xf numFmtId="3" fontId="1" fillId="38" borderId="10" xfId="0" applyNumberFormat="1" applyFont="1" applyFill="1" applyBorder="1" applyAlignment="1">
      <alignment horizontal="center" vertical="center"/>
    </xf>
    <xf numFmtId="2" fontId="1" fillId="38" borderId="10" xfId="0" applyNumberFormat="1" applyFont="1" applyFill="1" applyBorder="1" applyAlignment="1">
      <alignment horizontal="center" vertical="center"/>
    </xf>
    <xf numFmtId="2" fontId="10" fillId="38" borderId="10" xfId="46" applyNumberFormat="1" applyFont="1" applyFill="1" applyBorder="1" applyAlignment="1">
      <alignment horizontal="center" vertical="center" wrapText="1"/>
      <protection/>
    </xf>
    <xf numFmtId="2" fontId="1" fillId="34" borderId="10" xfId="0" applyNumberFormat="1" applyFont="1" applyFill="1" applyBorder="1" applyAlignment="1" applyProtection="1">
      <alignment horizontal="center" vertical="center"/>
      <protection locked="0"/>
    </xf>
    <xf numFmtId="2" fontId="1" fillId="34" borderId="11" xfId="0" applyNumberFormat="1" applyFont="1" applyFill="1" applyBorder="1" applyAlignment="1" applyProtection="1">
      <alignment horizontal="center"/>
      <protection locked="0"/>
    </xf>
    <xf numFmtId="2" fontId="51" fillId="34" borderId="10" xfId="46" applyNumberFormat="1" applyFont="1" applyFill="1" applyBorder="1" applyAlignment="1">
      <alignment horizontal="center" vertical="center"/>
      <protection/>
    </xf>
    <xf numFmtId="1" fontId="1" fillId="34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 applyProtection="1">
      <alignment horizontal="center" vertical="center"/>
      <protection locked="0"/>
    </xf>
    <xf numFmtId="166" fontId="1" fillId="34" borderId="10" xfId="0" applyNumberFormat="1" applyFont="1" applyFill="1" applyBorder="1" applyAlignment="1" applyProtection="1">
      <alignment horizontal="center" vertical="center"/>
      <protection locked="0"/>
    </xf>
    <xf numFmtId="166" fontId="1" fillId="34" borderId="10" xfId="0" applyNumberFormat="1" applyFont="1" applyFill="1" applyBorder="1" applyAlignment="1">
      <alignment horizontal="center"/>
    </xf>
    <xf numFmtId="165" fontId="1" fillId="34" borderId="10" xfId="0" applyNumberFormat="1" applyFont="1" applyFill="1" applyBorder="1" applyAlignment="1" applyProtection="1">
      <alignment horizontal="center" vertical="center"/>
      <protection locked="0"/>
    </xf>
    <xf numFmtId="164" fontId="1" fillId="34" borderId="10" xfId="0" applyNumberFormat="1" applyFont="1" applyFill="1" applyBorder="1" applyAlignment="1">
      <alignment horizontal="center"/>
    </xf>
    <xf numFmtId="0" fontId="1" fillId="34" borderId="10" xfId="48" applyNumberFormat="1" applyFont="1" applyFill="1" applyBorder="1" applyAlignment="1" applyProtection="1">
      <alignment horizontal="center" vertical="center" wrapText="1"/>
      <protection locked="0"/>
    </xf>
    <xf numFmtId="0" fontId="1" fillId="34" borderId="10" xfId="48" applyFont="1" applyFill="1" applyBorder="1" applyAlignment="1" applyProtection="1">
      <alignment horizontal="center" vertical="center"/>
      <protection locked="0"/>
    </xf>
    <xf numFmtId="4" fontId="7" fillId="34" borderId="10" xfId="49" applyNumberFormat="1" applyFont="1" applyFill="1" applyBorder="1" applyAlignment="1" applyProtection="1">
      <alignment horizontal="center" vertical="top" wrapText="1"/>
      <protection locked="0"/>
    </xf>
    <xf numFmtId="4" fontId="7" fillId="34" borderId="10" xfId="49" applyNumberFormat="1" applyFont="1" applyFill="1" applyBorder="1" applyAlignment="1" applyProtection="1">
      <alignment horizontal="center" vertical="center" wrapText="1"/>
      <protection locked="0"/>
    </xf>
    <xf numFmtId="165" fontId="1" fillId="34" borderId="10" xfId="0" applyNumberFormat="1" applyFont="1" applyFill="1" applyBorder="1" applyAlignment="1">
      <alignment horizontal="center"/>
    </xf>
    <xf numFmtId="165" fontId="1" fillId="34" borderId="10" xfId="0" applyNumberFormat="1" applyFont="1" applyFill="1" applyBorder="1" applyAlignment="1" applyProtection="1">
      <alignment horizontal="center"/>
      <protection locked="0"/>
    </xf>
    <xf numFmtId="165" fontId="1" fillId="34" borderId="11" xfId="0" applyNumberFormat="1" applyFont="1" applyFill="1" applyBorder="1" applyAlignment="1" applyProtection="1">
      <alignment horizontal="center"/>
      <protection locked="0"/>
    </xf>
    <xf numFmtId="0" fontId="7" fillId="34" borderId="10" xfId="0" applyFont="1" applyFill="1" applyBorder="1" applyAlignment="1" applyProtection="1">
      <alignment horizontal="center"/>
      <protection locked="0"/>
    </xf>
    <xf numFmtId="166" fontId="1" fillId="34" borderId="10" xfId="0" applyNumberFormat="1" applyFont="1" applyFill="1" applyBorder="1" applyAlignment="1" applyProtection="1">
      <alignment horizontal="left" indent="4"/>
      <protection locked="0"/>
    </xf>
    <xf numFmtId="167" fontId="1" fillId="39" borderId="10" xfId="0" applyNumberFormat="1" applyFont="1" applyFill="1" applyBorder="1" applyAlignment="1">
      <alignment horizontal="center" vertical="center"/>
    </xf>
    <xf numFmtId="2" fontId="1" fillId="39" borderId="10" xfId="0" applyNumberFormat="1" applyFont="1" applyFill="1" applyBorder="1" applyAlignment="1">
      <alignment horizontal="center" vertical="center"/>
    </xf>
    <xf numFmtId="167" fontId="1" fillId="35" borderId="18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1" fontId="2" fillId="0" borderId="32" xfId="0" applyNumberFormat="1" applyFont="1" applyFill="1" applyBorder="1" applyAlignment="1">
      <alignment horizontal="center" vertical="center" wrapText="1"/>
    </xf>
    <xf numFmtId="1" fontId="2" fillId="0" borderId="33" xfId="0" applyNumberFormat="1" applyFont="1" applyFill="1" applyBorder="1" applyAlignment="1">
      <alignment horizontal="center" vertical="center" wrapText="1"/>
    </xf>
    <xf numFmtId="1" fontId="2" fillId="0" borderId="34" xfId="0" applyNumberFormat="1" applyFont="1" applyFill="1" applyBorder="1" applyAlignment="1">
      <alignment horizontal="center" vertical="center" wrapText="1"/>
    </xf>
    <xf numFmtId="2" fontId="1" fillId="39" borderId="17" xfId="0" applyNumberFormat="1" applyFont="1" applyFill="1" applyBorder="1" applyAlignment="1">
      <alignment horizontal="center" vertical="center"/>
    </xf>
    <xf numFmtId="0" fontId="1" fillId="13" borderId="18" xfId="0" applyFont="1" applyFill="1" applyBorder="1" applyAlignment="1" applyProtection="1">
      <alignment horizontal="center" vertical="center"/>
      <protection locked="0"/>
    </xf>
    <xf numFmtId="167" fontId="1" fillId="37" borderId="11" xfId="0" applyNumberFormat="1" applyFont="1" applyFill="1" applyBorder="1" applyAlignment="1">
      <alignment horizontal="center" vertical="center"/>
    </xf>
    <xf numFmtId="2" fontId="1" fillId="37" borderId="13" xfId="0" applyNumberFormat="1" applyFont="1" applyFill="1" applyBorder="1" applyAlignment="1">
      <alignment horizontal="center" vertical="center"/>
    </xf>
    <xf numFmtId="167" fontId="1" fillId="38" borderId="18" xfId="0" applyNumberFormat="1" applyFont="1" applyFill="1" applyBorder="1" applyAlignment="1">
      <alignment horizontal="center" vertical="center"/>
    </xf>
    <xf numFmtId="167" fontId="1" fillId="34" borderId="18" xfId="0" applyNumberFormat="1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5" xfId="48" applyFont="1" applyFill="1" applyBorder="1" applyAlignment="1" applyProtection="1">
      <alignment horizontal="left" wrapText="1"/>
      <protection locked="0"/>
    </xf>
    <xf numFmtId="0" fontId="1" fillId="34" borderId="15" xfId="0" applyFont="1" applyFill="1" applyBorder="1" applyAlignment="1" applyProtection="1">
      <alignment/>
      <protection locked="0"/>
    </xf>
    <xf numFmtId="0" fontId="10" fillId="34" borderId="15" xfId="46" applyFont="1" applyFill="1" applyBorder="1" applyAlignment="1">
      <alignment horizontal="left" vertical="top" wrapText="1"/>
      <protection/>
    </xf>
    <xf numFmtId="0" fontId="1" fillId="34" borderId="15" xfId="0" applyFont="1" applyFill="1" applyBorder="1" applyAlignment="1" applyProtection="1">
      <alignment horizontal="left"/>
      <protection locked="0"/>
    </xf>
    <xf numFmtId="49" fontId="1" fillId="34" borderId="15" xfId="0" applyNumberFormat="1" applyFont="1" applyFill="1" applyBorder="1" applyAlignment="1">
      <alignment/>
    </xf>
    <xf numFmtId="0" fontId="1" fillId="34" borderId="15" xfId="0" applyFont="1" applyFill="1" applyBorder="1" applyAlignment="1" applyProtection="1">
      <alignment horizontal="left" vertical="center"/>
      <protection locked="0"/>
    </xf>
    <xf numFmtId="0" fontId="3" fillId="34" borderId="15" xfId="0" applyFont="1" applyFill="1" applyBorder="1" applyAlignment="1">
      <alignment/>
    </xf>
    <xf numFmtId="0" fontId="14" fillId="34" borderId="15" xfId="0" applyFont="1" applyFill="1" applyBorder="1" applyAlignment="1" applyProtection="1">
      <alignment horizontal="left"/>
      <protection locked="0"/>
    </xf>
    <xf numFmtId="0" fontId="7" fillId="34" borderId="15" xfId="0" applyFont="1" applyFill="1" applyBorder="1" applyAlignment="1">
      <alignment vertical="top"/>
    </xf>
    <xf numFmtId="0" fontId="3" fillId="34" borderId="15" xfId="0" applyFont="1" applyFill="1" applyBorder="1" applyAlignment="1" applyProtection="1">
      <alignment horizontal="left"/>
      <protection locked="0"/>
    </xf>
    <xf numFmtId="0" fontId="3" fillId="34" borderId="15" xfId="0" applyFont="1" applyFill="1" applyBorder="1" applyAlignment="1" applyProtection="1">
      <alignment horizontal="left" vertical="center"/>
      <protection locked="0"/>
    </xf>
    <xf numFmtId="0" fontId="1" fillId="34" borderId="35" xfId="0" applyFont="1" applyFill="1" applyBorder="1" applyAlignment="1" applyProtection="1">
      <alignment/>
      <protection locked="0"/>
    </xf>
    <xf numFmtId="0" fontId="9" fillId="34" borderId="20" xfId="0" applyFont="1" applyFill="1" applyBorder="1" applyAlignment="1">
      <alignment horizontal="center" vertical="center" textRotation="90"/>
    </xf>
    <xf numFmtId="0" fontId="9" fillId="34" borderId="21" xfId="0" applyFont="1" applyFill="1" applyBorder="1" applyAlignment="1">
      <alignment horizontal="center" vertical="center" textRotation="90"/>
    </xf>
    <xf numFmtId="0" fontId="9" fillId="34" borderId="22" xfId="0" applyFont="1" applyFill="1" applyBorder="1" applyAlignment="1">
      <alignment horizontal="center" vertical="center" textRotation="90"/>
    </xf>
    <xf numFmtId="0" fontId="1" fillId="38" borderId="25" xfId="0" applyFont="1" applyFill="1" applyBorder="1" applyAlignment="1" applyProtection="1">
      <alignment/>
      <protection locked="0"/>
    </xf>
    <xf numFmtId="0" fontId="1" fillId="38" borderId="15" xfId="0" applyFont="1" applyFill="1" applyBorder="1" applyAlignment="1">
      <alignment/>
    </xf>
    <xf numFmtId="0" fontId="1" fillId="38" borderId="15" xfId="0" applyFont="1" applyFill="1" applyBorder="1" applyAlignment="1" applyProtection="1">
      <alignment/>
      <protection locked="0"/>
    </xf>
    <xf numFmtId="0" fontId="1" fillId="38" borderId="15" xfId="0" applyFont="1" applyFill="1" applyBorder="1" applyAlignment="1">
      <alignment vertical="center"/>
    </xf>
    <xf numFmtId="0" fontId="1" fillId="38" borderId="15" xfId="48" applyFont="1" applyFill="1" applyBorder="1" applyAlignment="1" applyProtection="1">
      <alignment horizontal="left" wrapText="1"/>
      <protection locked="0"/>
    </xf>
    <xf numFmtId="0" fontId="1" fillId="38" borderId="15" xfId="0" applyFont="1" applyFill="1" applyBorder="1" applyAlignment="1" applyProtection="1">
      <alignment horizontal="left"/>
      <protection locked="0"/>
    </xf>
    <xf numFmtId="0" fontId="7" fillId="38" borderId="15" xfId="48" applyFont="1" applyFill="1" applyBorder="1" applyAlignment="1" applyProtection="1">
      <alignment horizontal="left"/>
      <protection locked="0"/>
    </xf>
    <xf numFmtId="0" fontId="7" fillId="38" borderId="15" xfId="48" applyFont="1" applyFill="1" applyBorder="1" applyAlignment="1" applyProtection="1">
      <alignment horizontal="left" wrapText="1"/>
      <protection locked="0"/>
    </xf>
    <xf numFmtId="0" fontId="1" fillId="38" borderId="15" xfId="0" applyFont="1" applyFill="1" applyBorder="1" applyAlignment="1">
      <alignment vertical="top"/>
    </xf>
    <xf numFmtId="0" fontId="10" fillId="38" borderId="15" xfId="46" applyFont="1" applyFill="1" applyBorder="1" applyAlignment="1">
      <alignment horizontal="left" vertical="top" wrapText="1"/>
      <protection/>
    </xf>
    <xf numFmtId="0" fontId="3" fillId="38" borderId="15" xfId="0" applyFont="1" applyFill="1" applyBorder="1" applyAlignment="1">
      <alignment/>
    </xf>
    <xf numFmtId="0" fontId="1" fillId="38" borderId="35" xfId="0" applyFont="1" applyFill="1" applyBorder="1" applyAlignment="1">
      <alignment/>
    </xf>
    <xf numFmtId="0" fontId="1" fillId="13" borderId="15" xfId="0" applyFont="1" applyFill="1" applyBorder="1" applyAlignment="1" applyProtection="1">
      <alignment/>
      <protection locked="0"/>
    </xf>
    <xf numFmtId="0" fontId="7" fillId="13" borderId="15" xfId="0" applyFont="1" applyFill="1" applyBorder="1" applyAlignment="1">
      <alignment vertical="top"/>
    </xf>
    <xf numFmtId="0" fontId="1" fillId="13" borderId="15" xfId="0" applyFont="1" applyFill="1" applyBorder="1" applyAlignment="1">
      <alignment/>
    </xf>
    <xf numFmtId="0" fontId="1" fillId="13" borderId="15" xfId="0" applyFont="1" applyFill="1" applyBorder="1" applyAlignment="1">
      <alignment vertical="top"/>
    </xf>
    <xf numFmtId="0" fontId="1" fillId="13" borderId="15" xfId="48" applyFont="1" applyFill="1" applyBorder="1" applyAlignment="1" applyProtection="1">
      <alignment horizontal="left" wrapText="1"/>
      <protection locked="0"/>
    </xf>
    <xf numFmtId="0" fontId="7" fillId="13" borderId="15" xfId="48" applyFont="1" applyFill="1" applyBorder="1" applyAlignment="1" applyProtection="1">
      <alignment horizontal="left" wrapText="1"/>
      <protection locked="0"/>
    </xf>
    <xf numFmtId="0" fontId="1" fillId="13" borderId="15" xfId="0" applyFont="1" applyFill="1" applyBorder="1" applyAlignment="1">
      <alignment horizontal="left" vertical="top" wrapText="1"/>
    </xf>
    <xf numFmtId="0" fontId="1" fillId="13" borderId="35" xfId="0" applyFont="1" applyFill="1" applyBorder="1" applyAlignment="1">
      <alignment/>
    </xf>
    <xf numFmtId="0" fontId="1" fillId="13" borderId="36" xfId="0" applyFont="1" applyFill="1" applyBorder="1" applyAlignment="1" applyProtection="1">
      <alignment/>
      <protection locked="0"/>
    </xf>
    <xf numFmtId="0" fontId="1" fillId="37" borderId="25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37" borderId="15" xfId="0" applyFont="1" applyFill="1" applyBorder="1" applyAlignment="1">
      <alignment/>
    </xf>
    <xf numFmtId="0" fontId="1" fillId="37" borderId="15" xfId="0" applyFont="1" applyFill="1" applyBorder="1" applyAlignment="1">
      <alignment horizontal="left" vertical="top" wrapText="1"/>
    </xf>
    <xf numFmtId="0" fontId="1" fillId="37" borderId="15" xfId="0" applyFont="1" applyFill="1" applyBorder="1" applyAlignment="1" applyProtection="1">
      <alignment/>
      <protection locked="0"/>
    </xf>
    <xf numFmtId="0" fontId="10" fillId="37" borderId="15" xfId="46" applyFont="1" applyFill="1" applyBorder="1" applyAlignment="1">
      <alignment horizontal="left" vertical="top" wrapText="1"/>
      <protection/>
    </xf>
    <xf numFmtId="0" fontId="1" fillId="37" borderId="15" xfId="0" applyFont="1" applyFill="1" applyBorder="1" applyAlignment="1">
      <alignment horizontal="left" vertical="top"/>
    </xf>
    <xf numFmtId="0" fontId="7" fillId="37" borderId="15" xfId="0" applyFont="1" applyFill="1" applyBorder="1" applyAlignment="1">
      <alignment vertical="top"/>
    </xf>
    <xf numFmtId="49" fontId="1" fillId="37" borderId="15" xfId="0" applyNumberFormat="1" applyFont="1" applyFill="1" applyBorder="1" applyAlignment="1">
      <alignment/>
    </xf>
    <xf numFmtId="0" fontId="11" fillId="37" borderId="15" xfId="46" applyFont="1" applyFill="1" applyBorder="1" applyAlignment="1">
      <alignment horizontal="left" vertical="top" wrapText="1"/>
      <protection/>
    </xf>
    <xf numFmtId="0" fontId="1" fillId="37" borderId="15" xfId="0" applyFont="1" applyFill="1" applyBorder="1" applyAlignment="1" applyProtection="1">
      <alignment horizontal="left"/>
      <protection locked="0"/>
    </xf>
    <xf numFmtId="0" fontId="1" fillId="37" borderId="15" xfId="0" applyFont="1" applyFill="1" applyBorder="1" applyAlignment="1">
      <alignment vertical="top"/>
    </xf>
    <xf numFmtId="0" fontId="1" fillId="37" borderId="35" xfId="0" applyFont="1" applyFill="1" applyBorder="1" applyAlignment="1" applyProtection="1">
      <alignment/>
      <protection locked="0"/>
    </xf>
    <xf numFmtId="2" fontId="0" fillId="0" borderId="0" xfId="0" applyNumberFormat="1" applyFill="1" applyAlignment="1">
      <alignment vertical="top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 3" xfId="47"/>
    <cellStyle name="Paprastas 2" xfId="48"/>
    <cellStyle name="Paprastas 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uvestine_spalis_pagal%20imon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1_spalis"/>
    </sheetNames>
    <sheetDataSet>
      <sheetData sheetId="0">
        <row r="866">
          <cell r="M866">
            <v>0.004549733291496705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86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699" sqref="L699"/>
    </sheetView>
  </sheetViews>
  <sheetFormatPr defaultColWidth="9.140625" defaultRowHeight="12.75"/>
  <cols>
    <col min="1" max="1" width="9.140625" style="1" customWidth="1"/>
    <col min="2" max="2" width="24.7109375" style="4" customWidth="1"/>
    <col min="3" max="3" width="5.00390625" style="5" customWidth="1"/>
    <col min="4" max="4" width="6.57421875" style="5" customWidth="1"/>
    <col min="5" max="5" width="7.421875" style="1" customWidth="1"/>
    <col min="6" max="6" width="8.8515625" style="1" customWidth="1"/>
    <col min="7" max="7" width="11.140625" style="1" customWidth="1"/>
    <col min="8" max="8" width="8.28125" style="1" customWidth="1"/>
    <col min="9" max="9" width="7.28125" style="1" customWidth="1"/>
    <col min="10" max="10" width="12.00390625" style="1" customWidth="1"/>
    <col min="11" max="11" width="6.8515625" style="1" customWidth="1"/>
    <col min="12" max="12" width="10.421875" style="28" customWidth="1"/>
    <col min="13" max="13" width="9.421875" style="1" customWidth="1"/>
    <col min="14" max="14" width="10.7109375" style="26" customWidth="1"/>
    <col min="15" max="15" width="11.421875" style="26" customWidth="1"/>
    <col min="16" max="16" width="13.140625" style="26" customWidth="1"/>
    <col min="17" max="17" width="5.8515625" style="1" customWidth="1"/>
    <col min="18" max="19" width="10.8515625" style="1" customWidth="1"/>
    <col min="20" max="20" width="12.421875" style="1" bestFit="1" customWidth="1"/>
    <col min="21" max="21" width="9.140625" style="1" customWidth="1"/>
    <col min="22" max="22" width="10.421875" style="1" bestFit="1" customWidth="1"/>
    <col min="23" max="16384" width="9.140625" style="1" customWidth="1"/>
  </cols>
  <sheetData>
    <row r="1" spans="2:16" s="7" customFormat="1" ht="13.5" customHeight="1">
      <c r="B1" s="191" t="s">
        <v>358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</row>
    <row r="2" spans="2:16" s="7" customFormat="1" ht="13.5" customHeight="1" thickBot="1"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</row>
    <row r="3" spans="1:16" ht="12.75" customHeight="1">
      <c r="A3" s="199" t="s">
        <v>0</v>
      </c>
      <c r="B3" s="206" t="s">
        <v>1</v>
      </c>
      <c r="C3" s="192" t="s">
        <v>2</v>
      </c>
      <c r="D3" s="192" t="s">
        <v>10</v>
      </c>
      <c r="E3" s="209" t="s">
        <v>11</v>
      </c>
      <c r="F3" s="210"/>
      <c r="G3" s="210"/>
      <c r="H3" s="211"/>
      <c r="I3" s="192" t="s">
        <v>3</v>
      </c>
      <c r="J3" s="192" t="s">
        <v>12</v>
      </c>
      <c r="K3" s="192" t="s">
        <v>4</v>
      </c>
      <c r="L3" s="194" t="s">
        <v>5</v>
      </c>
      <c r="M3" s="192" t="s">
        <v>13</v>
      </c>
      <c r="N3" s="202" t="s">
        <v>14</v>
      </c>
      <c r="O3" s="196" t="s">
        <v>20</v>
      </c>
      <c r="P3" s="204" t="s">
        <v>21</v>
      </c>
    </row>
    <row r="4" spans="1:19" s="2" customFormat="1" ht="33.75">
      <c r="A4" s="200"/>
      <c r="B4" s="207"/>
      <c r="C4" s="193"/>
      <c r="D4" s="193"/>
      <c r="E4" s="6" t="s">
        <v>15</v>
      </c>
      <c r="F4" s="6" t="s">
        <v>16</v>
      </c>
      <c r="G4" s="6" t="s">
        <v>17</v>
      </c>
      <c r="H4" s="6" t="s">
        <v>18</v>
      </c>
      <c r="I4" s="193"/>
      <c r="J4" s="193"/>
      <c r="K4" s="193"/>
      <c r="L4" s="195"/>
      <c r="M4" s="193"/>
      <c r="N4" s="203"/>
      <c r="O4" s="197"/>
      <c r="P4" s="205"/>
      <c r="R4" s="31"/>
      <c r="S4" s="31"/>
    </row>
    <row r="5" spans="1:19" s="3" customFormat="1" ht="13.5" customHeight="1" thickBot="1">
      <c r="A5" s="201"/>
      <c r="B5" s="208"/>
      <c r="C5" s="8" t="s">
        <v>6</v>
      </c>
      <c r="D5" s="8" t="s">
        <v>7</v>
      </c>
      <c r="E5" s="8" t="s">
        <v>8</v>
      </c>
      <c r="F5" s="8" t="s">
        <v>8</v>
      </c>
      <c r="G5" s="8" t="s">
        <v>8</v>
      </c>
      <c r="H5" s="8" t="s">
        <v>8</v>
      </c>
      <c r="I5" s="8" t="s">
        <v>19</v>
      </c>
      <c r="J5" s="8" t="s">
        <v>8</v>
      </c>
      <c r="K5" s="8" t="s">
        <v>19</v>
      </c>
      <c r="L5" s="27" t="s">
        <v>88</v>
      </c>
      <c r="M5" s="8" t="s">
        <v>9</v>
      </c>
      <c r="N5" s="25" t="s">
        <v>87</v>
      </c>
      <c r="O5" s="29" t="s">
        <v>22</v>
      </c>
      <c r="P5" s="30" t="s">
        <v>23</v>
      </c>
      <c r="R5" s="18"/>
      <c r="S5" s="18"/>
    </row>
    <row r="6" spans="1:19" s="3" customFormat="1" ht="13.5" customHeight="1" thickBot="1">
      <c r="A6" s="32">
        <v>1</v>
      </c>
      <c r="B6" s="274">
        <v>2</v>
      </c>
      <c r="C6" s="274">
        <v>3</v>
      </c>
      <c r="D6" s="274">
        <v>4</v>
      </c>
      <c r="E6" s="274">
        <v>5</v>
      </c>
      <c r="F6" s="274">
        <v>6</v>
      </c>
      <c r="G6" s="274">
        <v>7</v>
      </c>
      <c r="H6" s="274">
        <v>8</v>
      </c>
      <c r="I6" s="274">
        <v>9</v>
      </c>
      <c r="J6" s="274">
        <v>10</v>
      </c>
      <c r="K6" s="274">
        <v>11</v>
      </c>
      <c r="L6" s="275">
        <v>12</v>
      </c>
      <c r="M6" s="275">
        <v>13</v>
      </c>
      <c r="N6" s="275">
        <v>14</v>
      </c>
      <c r="O6" s="276">
        <v>15</v>
      </c>
      <c r="P6" s="277">
        <v>16</v>
      </c>
      <c r="R6" s="18"/>
      <c r="S6" s="18"/>
    </row>
    <row r="7" spans="1:19" s="9" customFormat="1" ht="12.75" customHeight="1">
      <c r="A7" s="182" t="s">
        <v>81</v>
      </c>
      <c r="B7" s="322" t="s">
        <v>89</v>
      </c>
      <c r="C7" s="157">
        <v>40</v>
      </c>
      <c r="D7" s="157">
        <v>2007</v>
      </c>
      <c r="E7" s="214">
        <v>8.58</v>
      </c>
      <c r="F7" s="214">
        <v>7.279534</v>
      </c>
      <c r="G7" s="214">
        <v>1.300466</v>
      </c>
      <c r="H7" s="214">
        <v>0</v>
      </c>
      <c r="I7" s="152">
        <v>2350.71</v>
      </c>
      <c r="J7" s="214">
        <f>H7</f>
        <v>0</v>
      </c>
      <c r="K7" s="214">
        <v>2350.71</v>
      </c>
      <c r="L7" s="273">
        <f>J7/K7</f>
        <v>0</v>
      </c>
      <c r="M7" s="214">
        <v>301.603</v>
      </c>
      <c r="N7" s="152">
        <f>L7*M7</f>
        <v>0</v>
      </c>
      <c r="O7" s="152">
        <f>L7*60*1000</f>
        <v>0</v>
      </c>
      <c r="P7" s="34">
        <f>N7*60</f>
        <v>0</v>
      </c>
      <c r="Q7" s="11"/>
      <c r="R7" s="10"/>
      <c r="S7" s="10"/>
    </row>
    <row r="8" spans="1:22" s="9" customFormat="1" ht="12.75">
      <c r="A8" s="183"/>
      <c r="B8" s="323" t="s">
        <v>90</v>
      </c>
      <c r="C8" s="35">
        <v>61</v>
      </c>
      <c r="D8" s="35">
        <v>1965</v>
      </c>
      <c r="E8" s="36">
        <v>18</v>
      </c>
      <c r="F8" s="36">
        <v>8.590919</v>
      </c>
      <c r="G8" s="36">
        <v>9.409081</v>
      </c>
      <c r="H8" s="36">
        <v>0</v>
      </c>
      <c r="I8" s="37">
        <v>2700.04</v>
      </c>
      <c r="J8" s="36">
        <f>H8</f>
        <v>0</v>
      </c>
      <c r="K8" s="36">
        <v>2700.04</v>
      </c>
      <c r="L8" s="271">
        <f>J8/K8</f>
        <v>0</v>
      </c>
      <c r="M8" s="236">
        <v>301.603</v>
      </c>
      <c r="N8" s="272">
        <f>L8*M8</f>
        <v>0</v>
      </c>
      <c r="O8" s="272">
        <f>L8*60*1000</f>
        <v>0</v>
      </c>
      <c r="P8" s="278">
        <f>N8*60</f>
        <v>0</v>
      </c>
      <c r="Q8" s="10"/>
      <c r="R8" s="10"/>
      <c r="S8" s="10"/>
      <c r="T8" s="12"/>
      <c r="U8" s="13"/>
      <c r="V8" s="13"/>
    </row>
    <row r="9" spans="1:19" s="9" customFormat="1" ht="12.75">
      <c r="A9" s="183"/>
      <c r="B9" s="324" t="s">
        <v>28</v>
      </c>
      <c r="C9" s="38">
        <v>21</v>
      </c>
      <c r="D9" s="38">
        <v>2005</v>
      </c>
      <c r="E9" s="39">
        <v>6.4</v>
      </c>
      <c r="F9" s="39">
        <v>4.956856</v>
      </c>
      <c r="G9" s="39">
        <v>1.443144</v>
      </c>
      <c r="H9" s="39">
        <v>0</v>
      </c>
      <c r="I9" s="114">
        <v>1763.36</v>
      </c>
      <c r="J9" s="39">
        <f>H9</f>
        <v>0</v>
      </c>
      <c r="K9" s="39">
        <v>1763.36</v>
      </c>
      <c r="L9" s="137">
        <f>J9/K9</f>
        <v>0</v>
      </c>
      <c r="M9" s="39">
        <v>301.603</v>
      </c>
      <c r="N9" s="114">
        <f>L9*M9</f>
        <v>0</v>
      </c>
      <c r="O9" s="114">
        <f>L9*60*1000</f>
        <v>0</v>
      </c>
      <c r="P9" s="115">
        <f>N9*60</f>
        <v>0</v>
      </c>
      <c r="R9" s="10"/>
      <c r="S9" s="10"/>
    </row>
    <row r="10" spans="1:19" s="9" customFormat="1" ht="12.75">
      <c r="A10" s="183"/>
      <c r="B10" s="324" t="s">
        <v>25</v>
      </c>
      <c r="C10" s="38">
        <v>52</v>
      </c>
      <c r="D10" s="38">
        <v>2009</v>
      </c>
      <c r="E10" s="39">
        <v>11</v>
      </c>
      <c r="F10" s="39">
        <v>8.554024</v>
      </c>
      <c r="G10" s="39">
        <v>2.445976</v>
      </c>
      <c r="H10" s="39">
        <v>0</v>
      </c>
      <c r="I10" s="114">
        <v>2687.24</v>
      </c>
      <c r="J10" s="39">
        <f>H10</f>
        <v>0</v>
      </c>
      <c r="K10" s="39">
        <v>2687.24</v>
      </c>
      <c r="L10" s="137">
        <f>J10/K10</f>
        <v>0</v>
      </c>
      <c r="M10" s="39">
        <v>301.603</v>
      </c>
      <c r="N10" s="114">
        <f>L10*M10</f>
        <v>0</v>
      </c>
      <c r="O10" s="114">
        <f>L10*60*1000</f>
        <v>0</v>
      </c>
      <c r="P10" s="115">
        <f>N10*60</f>
        <v>0</v>
      </c>
      <c r="R10" s="10"/>
      <c r="S10" s="10"/>
    </row>
    <row r="11" spans="1:19" s="9" customFormat="1" ht="12.75">
      <c r="A11" s="183"/>
      <c r="B11" s="324" t="s">
        <v>91</v>
      </c>
      <c r="C11" s="38">
        <v>64</v>
      </c>
      <c r="D11" s="38">
        <v>2006</v>
      </c>
      <c r="E11" s="39">
        <v>15.33</v>
      </c>
      <c r="F11" s="39">
        <v>11.256051</v>
      </c>
      <c r="G11" s="39">
        <v>4.073949</v>
      </c>
      <c r="H11" s="39">
        <v>0</v>
      </c>
      <c r="I11" s="114">
        <v>3331.76</v>
      </c>
      <c r="J11" s="39">
        <f>H11</f>
        <v>0</v>
      </c>
      <c r="K11" s="39">
        <v>3331.76</v>
      </c>
      <c r="L11" s="137">
        <f>J11/K11</f>
        <v>0</v>
      </c>
      <c r="M11" s="39">
        <v>301.603</v>
      </c>
      <c r="N11" s="114">
        <f>L11*M11</f>
        <v>0</v>
      </c>
      <c r="O11" s="114">
        <f>L11*60*1000</f>
        <v>0</v>
      </c>
      <c r="P11" s="115">
        <f>N11*60</f>
        <v>0</v>
      </c>
      <c r="R11" s="10"/>
      <c r="S11" s="10"/>
    </row>
    <row r="12" spans="1:19" s="9" customFormat="1" ht="12.75">
      <c r="A12" s="183"/>
      <c r="B12" s="324" t="s">
        <v>357</v>
      </c>
      <c r="C12" s="38">
        <v>45</v>
      </c>
      <c r="D12" s="38">
        <v>1975</v>
      </c>
      <c r="E12" s="112">
        <f>F12+G12+H12</f>
        <v>9.49</v>
      </c>
      <c r="F12" s="112">
        <v>4.12</v>
      </c>
      <c r="G12" s="112">
        <v>5.37</v>
      </c>
      <c r="H12" s="112">
        <v>0</v>
      </c>
      <c r="I12" s="112">
        <v>2325.22</v>
      </c>
      <c r="J12" s="112">
        <v>0</v>
      </c>
      <c r="K12" s="112">
        <v>2325.22</v>
      </c>
      <c r="L12" s="137">
        <f>J12/K12</f>
        <v>0</v>
      </c>
      <c r="M12" s="114">
        <v>285</v>
      </c>
      <c r="N12" s="114">
        <f>L12*M12</f>
        <v>0</v>
      </c>
      <c r="O12" s="114">
        <f>L12*60*1000</f>
        <v>0</v>
      </c>
      <c r="P12" s="115">
        <f>N12*60</f>
        <v>0</v>
      </c>
      <c r="R12" s="10"/>
      <c r="S12" s="10"/>
    </row>
    <row r="13" spans="1:19" s="9" customFormat="1" ht="12.75">
      <c r="A13" s="183"/>
      <c r="B13" s="324" t="s">
        <v>359</v>
      </c>
      <c r="C13" s="38">
        <v>45</v>
      </c>
      <c r="D13" s="38">
        <v>1675</v>
      </c>
      <c r="E13" s="112">
        <f>F13+G13+H13</f>
        <v>8.5</v>
      </c>
      <c r="F13" s="112">
        <v>3.47</v>
      </c>
      <c r="G13" s="112">
        <v>5.03</v>
      </c>
      <c r="H13" s="112">
        <v>0</v>
      </c>
      <c r="I13" s="112">
        <v>2245.79</v>
      </c>
      <c r="J13" s="112">
        <v>0</v>
      </c>
      <c r="K13" s="112">
        <v>2245.79</v>
      </c>
      <c r="L13" s="137">
        <f>J13/K13</f>
        <v>0</v>
      </c>
      <c r="M13" s="114">
        <v>285</v>
      </c>
      <c r="N13" s="114">
        <f>L13*M13</f>
        <v>0</v>
      </c>
      <c r="O13" s="114">
        <f>L13*60*1000</f>
        <v>0</v>
      </c>
      <c r="P13" s="115">
        <f>N13*60</f>
        <v>0</v>
      </c>
      <c r="R13" s="10"/>
      <c r="S13" s="10"/>
    </row>
    <row r="14" spans="1:16" s="9" customFormat="1" ht="11.25" customHeight="1">
      <c r="A14" s="183"/>
      <c r="B14" s="324" t="s">
        <v>588</v>
      </c>
      <c r="C14" s="38">
        <v>24</v>
      </c>
      <c r="D14" s="38">
        <v>1991</v>
      </c>
      <c r="E14" s="40">
        <v>5.87</v>
      </c>
      <c r="F14" s="159">
        <v>2.0463</v>
      </c>
      <c r="G14" s="159">
        <v>3.8237</v>
      </c>
      <c r="H14" s="159">
        <f>E14-F14-G14</f>
        <v>0</v>
      </c>
      <c r="I14" s="40">
        <v>1163.97</v>
      </c>
      <c r="J14" s="159">
        <f>H14</f>
        <v>0</v>
      </c>
      <c r="K14" s="40">
        <v>1163.97</v>
      </c>
      <c r="L14" s="137">
        <f>J14/K14</f>
        <v>0</v>
      </c>
      <c r="M14" s="69">
        <v>261.055</v>
      </c>
      <c r="N14" s="114">
        <f>L14*M14</f>
        <v>0</v>
      </c>
      <c r="O14" s="114">
        <f>L14*60*1000</f>
        <v>0</v>
      </c>
      <c r="P14" s="115">
        <f>N14*60</f>
        <v>0</v>
      </c>
    </row>
    <row r="15" spans="1:19" s="9" customFormat="1" ht="12.75">
      <c r="A15" s="183"/>
      <c r="B15" s="324" t="s">
        <v>589</v>
      </c>
      <c r="C15" s="38">
        <v>12</v>
      </c>
      <c r="D15" s="38">
        <v>1963</v>
      </c>
      <c r="E15" s="40">
        <v>1.16</v>
      </c>
      <c r="F15" s="159">
        <v>0.7545</v>
      </c>
      <c r="G15" s="159">
        <v>0.4055</v>
      </c>
      <c r="H15" s="159">
        <f>E15-F15-G15</f>
        <v>0</v>
      </c>
      <c r="I15" s="40">
        <v>532.45</v>
      </c>
      <c r="J15" s="159">
        <f>H15</f>
        <v>0</v>
      </c>
      <c r="K15" s="40">
        <v>532.45</v>
      </c>
      <c r="L15" s="137">
        <f>J15/K15</f>
        <v>0</v>
      </c>
      <c r="M15" s="69">
        <v>261.055</v>
      </c>
      <c r="N15" s="114">
        <f>L15*M15</f>
        <v>0</v>
      </c>
      <c r="O15" s="114">
        <f>L15*60*1000</f>
        <v>0</v>
      </c>
      <c r="P15" s="115">
        <f>N15*60</f>
        <v>0</v>
      </c>
      <c r="R15" s="10"/>
      <c r="S15" s="10"/>
    </row>
    <row r="16" spans="1:19" s="9" customFormat="1" ht="12.75">
      <c r="A16" s="183"/>
      <c r="B16" s="324" t="s">
        <v>893</v>
      </c>
      <c r="C16" s="38">
        <v>36</v>
      </c>
      <c r="D16" s="38" t="s">
        <v>24</v>
      </c>
      <c r="E16" s="177">
        <f>F16+G16+H16</f>
        <v>9.185</v>
      </c>
      <c r="F16" s="177">
        <v>3.315</v>
      </c>
      <c r="G16" s="177">
        <v>5.87</v>
      </c>
      <c r="H16" s="177">
        <v>0</v>
      </c>
      <c r="I16" s="164">
        <v>2305.31</v>
      </c>
      <c r="J16" s="177">
        <v>0</v>
      </c>
      <c r="K16" s="164">
        <v>2232.72</v>
      </c>
      <c r="L16" s="137">
        <f>J16/K16</f>
        <v>0</v>
      </c>
      <c r="M16" s="177">
        <v>208.7</v>
      </c>
      <c r="N16" s="114">
        <f>L16*M16</f>
        <v>0</v>
      </c>
      <c r="O16" s="114">
        <f>L16*60*1000</f>
        <v>0</v>
      </c>
      <c r="P16" s="115">
        <f>N16*60</f>
        <v>0</v>
      </c>
      <c r="R16" s="10"/>
      <c r="S16" s="10"/>
    </row>
    <row r="17" spans="1:19" s="9" customFormat="1" ht="12.75" customHeight="1">
      <c r="A17" s="183"/>
      <c r="B17" s="324" t="s">
        <v>630</v>
      </c>
      <c r="C17" s="38">
        <v>55</v>
      </c>
      <c r="D17" s="38" t="s">
        <v>24</v>
      </c>
      <c r="E17" s="177">
        <f>F17+G17+H17</f>
        <v>13.370999999999999</v>
      </c>
      <c r="F17" s="177">
        <v>4.565</v>
      </c>
      <c r="G17" s="177">
        <v>8.806</v>
      </c>
      <c r="H17" s="177">
        <v>0</v>
      </c>
      <c r="I17" s="164">
        <v>2979.08</v>
      </c>
      <c r="J17" s="177">
        <v>0</v>
      </c>
      <c r="K17" s="164">
        <v>2979.1</v>
      </c>
      <c r="L17" s="137">
        <f>J17/K17</f>
        <v>0</v>
      </c>
      <c r="M17" s="177">
        <v>208.7</v>
      </c>
      <c r="N17" s="114">
        <f>L17*M17</f>
        <v>0</v>
      </c>
      <c r="O17" s="114">
        <f>L17*60*1000</f>
        <v>0</v>
      </c>
      <c r="P17" s="115">
        <f>N17*60</f>
        <v>0</v>
      </c>
      <c r="R17" s="10"/>
      <c r="S17" s="10"/>
    </row>
    <row r="18" spans="1:26" s="14" customFormat="1" ht="12.75">
      <c r="A18" s="183"/>
      <c r="B18" s="324" t="s">
        <v>590</v>
      </c>
      <c r="C18" s="38">
        <v>55</v>
      </c>
      <c r="D18" s="38">
        <v>1966</v>
      </c>
      <c r="E18" s="164">
        <v>14.3</v>
      </c>
      <c r="F18" s="159">
        <v>5.2922</v>
      </c>
      <c r="G18" s="164">
        <v>8.8</v>
      </c>
      <c r="H18" s="159">
        <f>E18-F18-G18</f>
        <v>0.20779999999999887</v>
      </c>
      <c r="I18" s="40">
        <v>2564.02</v>
      </c>
      <c r="J18" s="159">
        <v>0.2078</v>
      </c>
      <c r="K18" s="40">
        <v>2564.02</v>
      </c>
      <c r="L18" s="137">
        <f>J18/K18</f>
        <v>8.10446096364303E-05</v>
      </c>
      <c r="M18" s="69">
        <v>261.055</v>
      </c>
      <c r="N18" s="114">
        <f>L18*M18</f>
        <v>0.021157100568638315</v>
      </c>
      <c r="O18" s="114">
        <f>L18*60*1000</f>
        <v>4.862676578185819</v>
      </c>
      <c r="P18" s="115">
        <f>N18*60</f>
        <v>1.269426034118299</v>
      </c>
      <c r="Q18" s="11"/>
      <c r="R18" s="10"/>
      <c r="S18" s="10"/>
      <c r="T18" s="9"/>
      <c r="U18" s="9"/>
      <c r="V18" s="9"/>
      <c r="W18" s="9"/>
      <c r="X18" s="9"/>
      <c r="Y18" s="9"/>
      <c r="Z18" s="9"/>
    </row>
    <row r="19" spans="1:26" s="9" customFormat="1" ht="12.75">
      <c r="A19" s="183"/>
      <c r="B19" s="325" t="s">
        <v>158</v>
      </c>
      <c r="C19" s="90">
        <v>101</v>
      </c>
      <c r="D19" s="39" t="s">
        <v>24</v>
      </c>
      <c r="E19" s="91">
        <v>25.91</v>
      </c>
      <c r="F19" s="91">
        <v>9.22</v>
      </c>
      <c r="G19" s="92">
        <v>16</v>
      </c>
      <c r="H19" s="91">
        <v>0.69</v>
      </c>
      <c r="I19" s="92">
        <v>4440.66</v>
      </c>
      <c r="J19" s="91">
        <v>0.69</v>
      </c>
      <c r="K19" s="93">
        <v>4440.66</v>
      </c>
      <c r="L19" s="137">
        <f>J19/K19</f>
        <v>0.00015538230803529204</v>
      </c>
      <c r="M19" s="94">
        <v>240.45</v>
      </c>
      <c r="N19" s="114">
        <f>L19*M19</f>
        <v>0.03736167596708597</v>
      </c>
      <c r="O19" s="114">
        <f>L19*60*1000</f>
        <v>9.322938482117522</v>
      </c>
      <c r="P19" s="115">
        <f>N19*60</f>
        <v>2.2417005580251583</v>
      </c>
      <c r="R19" s="10"/>
      <c r="S19" s="10"/>
      <c r="Z19" s="14"/>
    </row>
    <row r="20" spans="1:19" s="9" customFormat="1" ht="12.75">
      <c r="A20" s="183"/>
      <c r="B20" s="324" t="s">
        <v>27</v>
      </c>
      <c r="C20" s="38">
        <v>56</v>
      </c>
      <c r="D20" s="38">
        <v>2008</v>
      </c>
      <c r="E20" s="39">
        <v>13.6</v>
      </c>
      <c r="F20" s="39">
        <v>8.612448</v>
      </c>
      <c r="G20" s="39">
        <v>4.48</v>
      </c>
      <c r="H20" s="39">
        <v>0.507553</v>
      </c>
      <c r="I20" s="114">
        <v>3105.9</v>
      </c>
      <c r="J20" s="39">
        <f>H20</f>
        <v>0.507553</v>
      </c>
      <c r="K20" s="39">
        <v>3105.9</v>
      </c>
      <c r="L20" s="137">
        <f>J20/K20</f>
        <v>0.00016341575710744069</v>
      </c>
      <c r="M20" s="39">
        <v>301.603</v>
      </c>
      <c r="N20" s="114">
        <f>L20*M20</f>
        <v>0.04928668259087544</v>
      </c>
      <c r="O20" s="114">
        <f>L20*60*1000</f>
        <v>9.80494542644644</v>
      </c>
      <c r="P20" s="115">
        <f>N20*60</f>
        <v>2.9572009554525263</v>
      </c>
      <c r="Q20" s="11"/>
      <c r="R20" s="10"/>
      <c r="S20" s="10"/>
    </row>
    <row r="21" spans="1:19" s="9" customFormat="1" ht="12.75">
      <c r="A21" s="183"/>
      <c r="B21" s="324" t="s">
        <v>591</v>
      </c>
      <c r="C21" s="38">
        <v>50</v>
      </c>
      <c r="D21" s="38">
        <v>1978</v>
      </c>
      <c r="E21" s="40">
        <v>13.4</v>
      </c>
      <c r="F21" s="222">
        <v>4.8376</v>
      </c>
      <c r="G21" s="164">
        <v>8</v>
      </c>
      <c r="H21" s="159">
        <f>E21-F21-G21</f>
        <v>0.5624000000000002</v>
      </c>
      <c r="I21" s="40">
        <v>2593.16</v>
      </c>
      <c r="J21" s="159">
        <f>H21</f>
        <v>0.5624000000000002</v>
      </c>
      <c r="K21" s="40">
        <v>2593.16</v>
      </c>
      <c r="L21" s="137">
        <f>J21/K21</f>
        <v>0.0002168782489318053</v>
      </c>
      <c r="M21" s="69">
        <v>261.055</v>
      </c>
      <c r="N21" s="114">
        <f>L21*M21</f>
        <v>0.05661715127489244</v>
      </c>
      <c r="O21" s="114">
        <f>L21*60*1000</f>
        <v>13.012694935908318</v>
      </c>
      <c r="P21" s="115">
        <f>N21*60</f>
        <v>3.3970290764935465</v>
      </c>
      <c r="R21" s="10"/>
      <c r="S21" s="10"/>
    </row>
    <row r="22" spans="1:19" s="9" customFormat="1" ht="12.75">
      <c r="A22" s="183"/>
      <c r="B22" s="324" t="s">
        <v>92</v>
      </c>
      <c r="C22" s="38">
        <v>58</v>
      </c>
      <c r="D22" s="38">
        <v>2007</v>
      </c>
      <c r="E22" s="39">
        <v>15.91</v>
      </c>
      <c r="F22" s="39">
        <v>10.368096</v>
      </c>
      <c r="G22" s="39">
        <v>4.64</v>
      </c>
      <c r="H22" s="39">
        <v>0.901904</v>
      </c>
      <c r="I22" s="114">
        <v>3797.15</v>
      </c>
      <c r="J22" s="39">
        <f>H22</f>
        <v>0.901904</v>
      </c>
      <c r="K22" s="39">
        <v>3797.15</v>
      </c>
      <c r="L22" s="137">
        <f>J22/K22</f>
        <v>0.00023752129886888852</v>
      </c>
      <c r="M22" s="39">
        <v>301.603</v>
      </c>
      <c r="N22" s="114">
        <f>L22*M22</f>
        <v>0.07163713630275338</v>
      </c>
      <c r="O22" s="114">
        <f>L22*60*1000</f>
        <v>14.251277932133311</v>
      </c>
      <c r="P22" s="115">
        <f>N22*60</f>
        <v>4.2982281781652025</v>
      </c>
      <c r="Q22" s="11"/>
      <c r="R22" s="10"/>
      <c r="S22" s="10"/>
    </row>
    <row r="23" spans="1:22" s="9" customFormat="1" ht="12.75" customHeight="1">
      <c r="A23" s="183"/>
      <c r="B23" s="325" t="s">
        <v>159</v>
      </c>
      <c r="C23" s="90">
        <v>45</v>
      </c>
      <c r="D23" s="39" t="s">
        <v>24</v>
      </c>
      <c r="E23" s="91">
        <v>13.21</v>
      </c>
      <c r="F23" s="91">
        <v>5.45</v>
      </c>
      <c r="G23" s="92">
        <v>7.2</v>
      </c>
      <c r="H23" s="91">
        <v>0.56</v>
      </c>
      <c r="I23" s="92">
        <v>2343.95</v>
      </c>
      <c r="J23" s="91">
        <v>0.56</v>
      </c>
      <c r="K23" s="93">
        <v>2343.95</v>
      </c>
      <c r="L23" s="137">
        <f>J23/K23</f>
        <v>0.0002389129460952666</v>
      </c>
      <c r="M23" s="94">
        <v>240.45</v>
      </c>
      <c r="N23" s="114">
        <f>L23*M23</f>
        <v>0.057446617888606846</v>
      </c>
      <c r="O23" s="114">
        <f>L23*60*1000</f>
        <v>14.334776765715995</v>
      </c>
      <c r="P23" s="115">
        <f>N23*60</f>
        <v>3.446797073316411</v>
      </c>
      <c r="Q23" s="10"/>
      <c r="R23" s="10"/>
      <c r="S23" s="10"/>
      <c r="T23" s="12"/>
      <c r="U23" s="13"/>
      <c r="V23" s="13"/>
    </row>
    <row r="24" spans="1:26" s="16" customFormat="1" ht="12.75">
      <c r="A24" s="183"/>
      <c r="B24" s="326" t="s">
        <v>193</v>
      </c>
      <c r="C24" s="176">
        <v>108</v>
      </c>
      <c r="D24" s="176">
        <v>1977</v>
      </c>
      <c r="E24" s="94">
        <v>31.32</v>
      </c>
      <c r="F24" s="94">
        <v>12.5</v>
      </c>
      <c r="G24" s="94">
        <v>17.28</v>
      </c>
      <c r="H24" s="94">
        <v>1.54</v>
      </c>
      <c r="I24" s="94">
        <v>6166.89</v>
      </c>
      <c r="J24" s="94">
        <v>1.51</v>
      </c>
      <c r="K24" s="94">
        <v>6033.89</v>
      </c>
      <c r="L24" s="137">
        <f>J24/K24</f>
        <v>0.0002502531534383292</v>
      </c>
      <c r="M24" s="223">
        <v>281.2</v>
      </c>
      <c r="N24" s="114">
        <f>L24*M24</f>
        <v>0.07037118674685816</v>
      </c>
      <c r="O24" s="114">
        <f>L24*60*1000</f>
        <v>15.015189206299752</v>
      </c>
      <c r="P24" s="115">
        <f>N24*60</f>
        <v>4.22227120481149</v>
      </c>
      <c r="Q24" s="9"/>
      <c r="R24" s="10"/>
      <c r="S24" s="10"/>
      <c r="T24" s="9"/>
      <c r="U24" s="9"/>
      <c r="V24" s="9"/>
      <c r="W24" s="9"/>
      <c r="X24" s="9"/>
      <c r="Y24" s="9"/>
      <c r="Z24" s="9"/>
    </row>
    <row r="25" spans="1:25" s="16" customFormat="1" ht="12.75">
      <c r="A25" s="183"/>
      <c r="B25" s="324" t="s">
        <v>360</v>
      </c>
      <c r="C25" s="38">
        <v>39</v>
      </c>
      <c r="D25" s="38">
        <v>1985</v>
      </c>
      <c r="E25" s="112">
        <f>F25+G25+H25</f>
        <v>11.290000000000001</v>
      </c>
      <c r="F25" s="112">
        <v>4.32</v>
      </c>
      <c r="G25" s="112">
        <v>6.32</v>
      </c>
      <c r="H25" s="112">
        <v>0.65</v>
      </c>
      <c r="I25" s="112">
        <v>2285.27</v>
      </c>
      <c r="J25" s="112">
        <v>0.65</v>
      </c>
      <c r="K25" s="112">
        <v>2285.27</v>
      </c>
      <c r="L25" s="137">
        <f>J25/K25</f>
        <v>0.00028443028613686785</v>
      </c>
      <c r="M25" s="114">
        <v>285</v>
      </c>
      <c r="N25" s="114">
        <f>L25*M25</f>
        <v>0.08106263154900734</v>
      </c>
      <c r="O25" s="114">
        <f>L25*60*1000</f>
        <v>17.06581716821207</v>
      </c>
      <c r="P25" s="115">
        <f>N25*60</f>
        <v>4.86375789294044</v>
      </c>
      <c r="Q25" s="9"/>
      <c r="R25" s="10"/>
      <c r="S25" s="10"/>
      <c r="T25" s="9"/>
      <c r="U25" s="9"/>
      <c r="V25" s="9"/>
      <c r="W25" s="9"/>
      <c r="X25" s="9"/>
      <c r="Y25" s="9"/>
    </row>
    <row r="26" spans="1:26" s="9" customFormat="1" ht="12.75" customHeight="1">
      <c r="A26" s="183"/>
      <c r="B26" s="326" t="s">
        <v>194</v>
      </c>
      <c r="C26" s="176">
        <v>100</v>
      </c>
      <c r="D26" s="176">
        <v>1968</v>
      </c>
      <c r="E26" s="94">
        <v>26.6</v>
      </c>
      <c r="F26" s="94">
        <v>9.42</v>
      </c>
      <c r="G26" s="94">
        <v>15.85</v>
      </c>
      <c r="H26" s="94">
        <v>1.33</v>
      </c>
      <c r="I26" s="94">
        <v>4431.44</v>
      </c>
      <c r="J26" s="94">
        <v>1.32</v>
      </c>
      <c r="K26" s="94">
        <v>4383.79</v>
      </c>
      <c r="L26" s="137">
        <f>J26/K26</f>
        <v>0.0003011093140866693</v>
      </c>
      <c r="M26" s="223">
        <v>281.2</v>
      </c>
      <c r="N26" s="114">
        <f>L26*M26</f>
        <v>0.08467193912117141</v>
      </c>
      <c r="O26" s="114">
        <f>L26*60*1000</f>
        <v>18.06655884520016</v>
      </c>
      <c r="P26" s="115">
        <f>N26*60</f>
        <v>5.080316347270284</v>
      </c>
      <c r="R26" s="10"/>
      <c r="S26" s="10"/>
      <c r="Z26" s="16"/>
    </row>
    <row r="27" spans="1:19" s="9" customFormat="1" ht="12.75" customHeight="1">
      <c r="A27" s="183"/>
      <c r="B27" s="326" t="s">
        <v>118</v>
      </c>
      <c r="C27" s="176">
        <v>50</v>
      </c>
      <c r="D27" s="176">
        <v>2005</v>
      </c>
      <c r="E27" s="225">
        <v>11.095</v>
      </c>
      <c r="F27" s="225">
        <v>6.171</v>
      </c>
      <c r="G27" s="225">
        <v>4.08</v>
      </c>
      <c r="H27" s="225">
        <f>E27-F27-G27</f>
        <v>0.8440000000000003</v>
      </c>
      <c r="I27" s="223">
        <v>2639.1</v>
      </c>
      <c r="J27" s="225">
        <f>H27</f>
        <v>0.8440000000000003</v>
      </c>
      <c r="K27" s="223">
        <f>I27</f>
        <v>2639.1</v>
      </c>
      <c r="L27" s="137">
        <f>J27/K27</f>
        <v>0.0003198059944678111</v>
      </c>
      <c r="M27" s="225">
        <v>250.155</v>
      </c>
      <c r="N27" s="114">
        <f>L27*M27</f>
        <v>0.08000106854609529</v>
      </c>
      <c r="O27" s="114">
        <f>L27*60*1000</f>
        <v>19.188359668068664</v>
      </c>
      <c r="P27" s="115">
        <f>N27*60</f>
        <v>4.8000641127657175</v>
      </c>
      <c r="R27" s="10"/>
      <c r="S27" s="10"/>
    </row>
    <row r="28" spans="1:26" s="14" customFormat="1" ht="12.75">
      <c r="A28" s="183"/>
      <c r="B28" s="326" t="s">
        <v>195</v>
      </c>
      <c r="C28" s="176">
        <v>54</v>
      </c>
      <c r="D28" s="176">
        <v>1976</v>
      </c>
      <c r="E28" s="94">
        <v>15.83</v>
      </c>
      <c r="F28" s="94">
        <v>6.24</v>
      </c>
      <c r="G28" s="94">
        <v>8.64</v>
      </c>
      <c r="H28" s="94">
        <v>0.95</v>
      </c>
      <c r="I28" s="94">
        <v>2897.91</v>
      </c>
      <c r="J28" s="94">
        <v>0.93</v>
      </c>
      <c r="K28" s="94">
        <v>2835.64</v>
      </c>
      <c r="L28" s="137">
        <f>J28/K28</f>
        <v>0.0003279682893456151</v>
      </c>
      <c r="M28" s="223">
        <v>281.2</v>
      </c>
      <c r="N28" s="114">
        <f>L28*M28</f>
        <v>0.09222468296398696</v>
      </c>
      <c r="O28" s="114">
        <f>L28*60*1000</f>
        <v>19.678097360736906</v>
      </c>
      <c r="P28" s="115">
        <f>N28*60</f>
        <v>5.5334809778392176</v>
      </c>
      <c r="Q28" s="9"/>
      <c r="R28" s="10"/>
      <c r="S28" s="10"/>
      <c r="T28" s="9"/>
      <c r="U28" s="9"/>
      <c r="V28" s="9"/>
      <c r="W28" s="9"/>
      <c r="X28" s="9"/>
      <c r="Y28" s="9"/>
      <c r="Z28" s="9"/>
    </row>
    <row r="29" spans="1:26" s="9" customFormat="1" ht="12.75">
      <c r="A29" s="183"/>
      <c r="B29" s="326" t="s">
        <v>196</v>
      </c>
      <c r="C29" s="176">
        <v>35</v>
      </c>
      <c r="D29" s="176">
        <v>1991</v>
      </c>
      <c r="E29" s="94">
        <v>9.88</v>
      </c>
      <c r="F29" s="94">
        <v>3.57</v>
      </c>
      <c r="G29" s="94">
        <v>5.44</v>
      </c>
      <c r="H29" s="94">
        <v>0.87</v>
      </c>
      <c r="I29" s="94">
        <v>2370.37</v>
      </c>
      <c r="J29" s="94">
        <v>0.84</v>
      </c>
      <c r="K29" s="94">
        <v>2295.44</v>
      </c>
      <c r="L29" s="137">
        <f>J29/K29</f>
        <v>0.0003659429129055867</v>
      </c>
      <c r="M29" s="223">
        <v>281.2</v>
      </c>
      <c r="N29" s="114">
        <f>L29*M29</f>
        <v>0.10290314710905098</v>
      </c>
      <c r="O29" s="114">
        <f>L29*60*1000</f>
        <v>21.956574774335202</v>
      </c>
      <c r="P29" s="115">
        <f>N29*60</f>
        <v>6.174188826543059</v>
      </c>
      <c r="R29" s="10"/>
      <c r="S29" s="10"/>
      <c r="Z29" s="14"/>
    </row>
    <row r="30" spans="1:26" s="14" customFormat="1" ht="11.25" customHeight="1">
      <c r="A30" s="183"/>
      <c r="B30" s="327" t="s">
        <v>233</v>
      </c>
      <c r="C30" s="111">
        <v>30</v>
      </c>
      <c r="D30" s="39">
        <v>1997</v>
      </c>
      <c r="E30" s="112">
        <f>+F30+G30+H30</f>
        <v>9.911401</v>
      </c>
      <c r="F30" s="113">
        <v>4.50912</v>
      </c>
      <c r="G30" s="113">
        <v>4.8</v>
      </c>
      <c r="H30" s="113">
        <v>0.602281</v>
      </c>
      <c r="I30" s="113">
        <v>1565.73</v>
      </c>
      <c r="J30" s="113">
        <v>0.602281</v>
      </c>
      <c r="K30" s="113">
        <v>1565.73</v>
      </c>
      <c r="L30" s="137">
        <f>J30/K30</f>
        <v>0.0003846646612123418</v>
      </c>
      <c r="M30" s="114">
        <v>333.431</v>
      </c>
      <c r="N30" s="114">
        <f>L30*M30</f>
        <v>0.12825912265269235</v>
      </c>
      <c r="O30" s="114">
        <f>L30*60*1000</f>
        <v>23.07987967274051</v>
      </c>
      <c r="P30" s="115">
        <f>N30*60</f>
        <v>7.695547359161541</v>
      </c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19" s="9" customFormat="1" ht="12.75">
      <c r="A31" s="183"/>
      <c r="B31" s="326" t="s">
        <v>781</v>
      </c>
      <c r="C31" s="176">
        <v>40</v>
      </c>
      <c r="D31" s="176" t="s">
        <v>549</v>
      </c>
      <c r="E31" s="177">
        <f>+F31+G31+H31</f>
        <v>11.560142</v>
      </c>
      <c r="F31" s="177">
        <v>4.47024</v>
      </c>
      <c r="G31" s="177">
        <v>6.17</v>
      </c>
      <c r="H31" s="177">
        <v>0.919902</v>
      </c>
      <c r="I31" s="177">
        <v>2233.8</v>
      </c>
      <c r="J31" s="177">
        <v>0.919902</v>
      </c>
      <c r="K31" s="177">
        <v>2233.8</v>
      </c>
      <c r="L31" s="137">
        <f>J31/K31</f>
        <v>0.0004118103679828095</v>
      </c>
      <c r="M31" s="94">
        <v>279.258</v>
      </c>
      <c r="N31" s="114">
        <f>L31*M31</f>
        <v>0.11500133974214341</v>
      </c>
      <c r="O31" s="114">
        <f>L31*60*1000</f>
        <v>24.70862207896857</v>
      </c>
      <c r="P31" s="115">
        <f>N31*60</f>
        <v>6.9000803845286045</v>
      </c>
      <c r="R31" s="10"/>
      <c r="S31" s="10"/>
    </row>
    <row r="32" spans="1:26" s="9" customFormat="1" ht="12.75">
      <c r="A32" s="183"/>
      <c r="B32" s="324" t="s">
        <v>592</v>
      </c>
      <c r="C32" s="38">
        <v>12</v>
      </c>
      <c r="D32" s="38">
        <v>1962</v>
      </c>
      <c r="E32" s="40">
        <v>2.9</v>
      </c>
      <c r="F32" s="69">
        <v>0.7499</v>
      </c>
      <c r="G32" s="40">
        <v>1.92</v>
      </c>
      <c r="H32" s="159">
        <f>E32-F32-G32</f>
        <v>0.2301000000000002</v>
      </c>
      <c r="I32" s="40">
        <v>533.7</v>
      </c>
      <c r="J32" s="159">
        <f>H32</f>
        <v>0.2301000000000002</v>
      </c>
      <c r="K32" s="40">
        <v>533.7</v>
      </c>
      <c r="L32" s="137">
        <f>J32/K32</f>
        <v>0.0004311410905002814</v>
      </c>
      <c r="M32" s="69">
        <v>261.055</v>
      </c>
      <c r="N32" s="114">
        <f>L32*M32</f>
        <v>0.11255153738055096</v>
      </c>
      <c r="O32" s="114">
        <f>L32*60*1000</f>
        <v>25.868465430016883</v>
      </c>
      <c r="P32" s="115">
        <f>N32*60</f>
        <v>6.753092242833057</v>
      </c>
      <c r="R32" s="10"/>
      <c r="S32" s="10"/>
      <c r="Z32" s="14"/>
    </row>
    <row r="33" spans="1:26" s="14" customFormat="1" ht="12.75" customHeight="1">
      <c r="A33" s="183"/>
      <c r="B33" s="327" t="s">
        <v>234</v>
      </c>
      <c r="C33" s="111">
        <v>45</v>
      </c>
      <c r="D33" s="39">
        <v>1965</v>
      </c>
      <c r="E33" s="112">
        <f>+F33+G33+H33</f>
        <v>12.436002</v>
      </c>
      <c r="F33" s="113">
        <v>4.407128</v>
      </c>
      <c r="G33" s="113">
        <v>7.2</v>
      </c>
      <c r="H33" s="113">
        <v>0.828874</v>
      </c>
      <c r="I33" s="113">
        <v>1905.78</v>
      </c>
      <c r="J33" s="113">
        <v>0.828874</v>
      </c>
      <c r="K33" s="113">
        <v>1905.78</v>
      </c>
      <c r="L33" s="137">
        <f>J33/K33</f>
        <v>0.00043492638184890176</v>
      </c>
      <c r="M33" s="114">
        <v>333.431</v>
      </c>
      <c r="N33" s="114">
        <f>L33*M33</f>
        <v>0.14501793842626115</v>
      </c>
      <c r="O33" s="114">
        <f>L33*60*1000</f>
        <v>26.095582910934105</v>
      </c>
      <c r="P33" s="115">
        <f>N33*60</f>
        <v>8.701076305575668</v>
      </c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19" s="9" customFormat="1" ht="12.75">
      <c r="A34" s="183"/>
      <c r="B34" s="324" t="s">
        <v>31</v>
      </c>
      <c r="C34" s="38">
        <v>50</v>
      </c>
      <c r="D34" s="38">
        <v>2006</v>
      </c>
      <c r="E34" s="39">
        <v>15.4</v>
      </c>
      <c r="F34" s="39">
        <v>10.228319</v>
      </c>
      <c r="G34" s="39">
        <v>4</v>
      </c>
      <c r="H34" s="39">
        <v>1.171681</v>
      </c>
      <c r="I34" s="114">
        <v>2532.37</v>
      </c>
      <c r="J34" s="39">
        <f>H34</f>
        <v>1.171681</v>
      </c>
      <c r="K34" s="39">
        <v>2532.37</v>
      </c>
      <c r="L34" s="137">
        <f>J34/K34</f>
        <v>0.0004626815986605433</v>
      </c>
      <c r="M34" s="39">
        <v>301.603</v>
      </c>
      <c r="N34" s="114">
        <f>L34*M34</f>
        <v>0.13954615820081584</v>
      </c>
      <c r="O34" s="114">
        <f>L34*60*1000</f>
        <v>27.760895919632596</v>
      </c>
      <c r="P34" s="115">
        <f>N34*60</f>
        <v>8.37276949204895</v>
      </c>
      <c r="R34" s="10"/>
      <c r="S34" s="10"/>
    </row>
    <row r="35" spans="1:26" s="14" customFormat="1" ht="12.75">
      <c r="A35" s="183"/>
      <c r="B35" s="324" t="s">
        <v>593</v>
      </c>
      <c r="C35" s="38">
        <v>60</v>
      </c>
      <c r="D35" s="38">
        <v>1986</v>
      </c>
      <c r="E35" s="40">
        <v>18.6</v>
      </c>
      <c r="F35" s="159">
        <v>7.5158</v>
      </c>
      <c r="G35" s="40">
        <v>9.28</v>
      </c>
      <c r="H35" s="159">
        <f>E35-F35-G35</f>
        <v>1.8042000000000034</v>
      </c>
      <c r="I35" s="40">
        <v>3724.6</v>
      </c>
      <c r="J35" s="159">
        <f>H35</f>
        <v>1.8042000000000034</v>
      </c>
      <c r="K35" s="40">
        <v>3724.6</v>
      </c>
      <c r="L35" s="137">
        <f>J35/K35</f>
        <v>0.00048440100950437724</v>
      </c>
      <c r="M35" s="69">
        <v>261.055</v>
      </c>
      <c r="N35" s="114">
        <f>L35*M35</f>
        <v>0.1264553055361652</v>
      </c>
      <c r="O35" s="114">
        <f>L35*60*1000</f>
        <v>29.064060570262637</v>
      </c>
      <c r="P35" s="115">
        <f>N35*60</f>
        <v>7.587318332169913</v>
      </c>
      <c r="Q35" s="9"/>
      <c r="R35" s="10"/>
      <c r="S35" s="10"/>
      <c r="T35" s="9"/>
      <c r="U35" s="9"/>
      <c r="V35" s="9"/>
      <c r="W35" s="9"/>
      <c r="X35" s="9"/>
      <c r="Y35" s="9"/>
      <c r="Z35" s="9"/>
    </row>
    <row r="36" spans="1:26" s="9" customFormat="1" ht="12.75">
      <c r="A36" s="183"/>
      <c r="B36" s="324" t="s">
        <v>361</v>
      </c>
      <c r="C36" s="38">
        <v>45</v>
      </c>
      <c r="D36" s="38">
        <v>1991</v>
      </c>
      <c r="E36" s="112">
        <f>F36+G36+H36</f>
        <v>10.790000000000001</v>
      </c>
      <c r="F36" s="112">
        <v>3.39</v>
      </c>
      <c r="G36" s="112">
        <v>6.24</v>
      </c>
      <c r="H36" s="112">
        <v>1.16</v>
      </c>
      <c r="I36" s="112">
        <v>2321.73</v>
      </c>
      <c r="J36" s="112">
        <v>1.16</v>
      </c>
      <c r="K36" s="112">
        <v>2321.73</v>
      </c>
      <c r="L36" s="137">
        <f>J36/K36</f>
        <v>0.0004996274329917776</v>
      </c>
      <c r="M36" s="114">
        <v>285</v>
      </c>
      <c r="N36" s="114">
        <f>L36*M36</f>
        <v>0.14239381840265664</v>
      </c>
      <c r="O36" s="114">
        <f>L36*60*1000</f>
        <v>29.977645979506658</v>
      </c>
      <c r="P36" s="115">
        <f>N36*60</f>
        <v>8.543629104159399</v>
      </c>
      <c r="R36" s="10"/>
      <c r="S36" s="10"/>
      <c r="Z36" s="14"/>
    </row>
    <row r="37" spans="1:26" s="14" customFormat="1" ht="12.75" customHeight="1">
      <c r="A37" s="183"/>
      <c r="B37" s="328" t="s">
        <v>160</v>
      </c>
      <c r="C37" s="90">
        <v>45</v>
      </c>
      <c r="D37" s="39" t="s">
        <v>24</v>
      </c>
      <c r="E37" s="91">
        <v>12.76</v>
      </c>
      <c r="F37" s="91">
        <v>4.35</v>
      </c>
      <c r="G37" s="92">
        <v>7.2</v>
      </c>
      <c r="H37" s="91">
        <v>1.21</v>
      </c>
      <c r="I37" s="92">
        <v>2319.88</v>
      </c>
      <c r="J37" s="91">
        <v>1.21</v>
      </c>
      <c r="K37" s="93">
        <v>2319.88</v>
      </c>
      <c r="L37" s="137">
        <f>J37/K37</f>
        <v>0.0005215787023466731</v>
      </c>
      <c r="M37" s="94">
        <v>240.45</v>
      </c>
      <c r="N37" s="114">
        <f>L37*M37</f>
        <v>0.12541359897925755</v>
      </c>
      <c r="O37" s="114">
        <f>L37*60*1000</f>
        <v>31.29472214080038</v>
      </c>
      <c r="P37" s="115">
        <f>N37*60</f>
        <v>7.524815938755453</v>
      </c>
      <c r="Q37" s="9"/>
      <c r="R37" s="10"/>
      <c r="S37" s="10"/>
      <c r="T37" s="9"/>
      <c r="U37" s="9"/>
      <c r="V37" s="9"/>
      <c r="W37" s="9"/>
      <c r="X37" s="9"/>
      <c r="Y37" s="9"/>
      <c r="Z37" s="9"/>
    </row>
    <row r="38" spans="1:25" s="14" customFormat="1" ht="12.75">
      <c r="A38" s="183"/>
      <c r="B38" s="325" t="s">
        <v>161</v>
      </c>
      <c r="C38" s="90">
        <v>75</v>
      </c>
      <c r="D38" s="39" t="s">
        <v>24</v>
      </c>
      <c r="E38" s="91">
        <v>21.64</v>
      </c>
      <c r="F38" s="91">
        <v>7.59</v>
      </c>
      <c r="G38" s="92">
        <v>11.92</v>
      </c>
      <c r="H38" s="91">
        <v>2.13</v>
      </c>
      <c r="I38" s="92">
        <v>3968.65</v>
      </c>
      <c r="J38" s="91">
        <v>2.13</v>
      </c>
      <c r="K38" s="93">
        <v>3968.65</v>
      </c>
      <c r="L38" s="137">
        <f>J38/K38</f>
        <v>0.0005367064366976175</v>
      </c>
      <c r="M38" s="94">
        <v>240.45</v>
      </c>
      <c r="N38" s="114">
        <f>L38*M38</f>
        <v>0.12905106270394212</v>
      </c>
      <c r="O38" s="114">
        <f>L38*60*1000</f>
        <v>32.20238620185705</v>
      </c>
      <c r="P38" s="115">
        <f>N38*60</f>
        <v>7.7430637622365275</v>
      </c>
      <c r="Q38" s="9"/>
      <c r="R38" s="10"/>
      <c r="S38" s="10"/>
      <c r="T38" s="9"/>
      <c r="U38" s="9"/>
      <c r="V38" s="9"/>
      <c r="W38" s="9"/>
      <c r="X38" s="9"/>
      <c r="Y38" s="9"/>
    </row>
    <row r="39" spans="1:19" s="9" customFormat="1" ht="12.75">
      <c r="A39" s="183"/>
      <c r="B39" s="326" t="s">
        <v>119</v>
      </c>
      <c r="C39" s="176">
        <v>135</v>
      </c>
      <c r="D39" s="176">
        <v>1979</v>
      </c>
      <c r="E39" s="225">
        <v>30.3</v>
      </c>
      <c r="F39" s="225">
        <v>12.871</v>
      </c>
      <c r="G39" s="225">
        <v>13.5</v>
      </c>
      <c r="H39" s="225">
        <f>E39-F39-G39</f>
        <v>3.929000000000002</v>
      </c>
      <c r="I39" s="223">
        <v>7266.29</v>
      </c>
      <c r="J39" s="225">
        <f>H39</f>
        <v>3.929000000000002</v>
      </c>
      <c r="K39" s="223">
        <f>I39</f>
        <v>7266.29</v>
      </c>
      <c r="L39" s="137">
        <f>J39/K39</f>
        <v>0.0005407161013391981</v>
      </c>
      <c r="M39" s="225">
        <v>250.155</v>
      </c>
      <c r="N39" s="114">
        <f>L39*M39</f>
        <v>0.1352628363305071</v>
      </c>
      <c r="O39" s="114">
        <f>L39*60*1000</f>
        <v>32.44296608035189</v>
      </c>
      <c r="P39" s="115">
        <f>N39*60</f>
        <v>8.115770179830426</v>
      </c>
      <c r="Q39" s="11"/>
      <c r="R39" s="10"/>
      <c r="S39" s="10"/>
    </row>
    <row r="40" spans="1:26" s="9" customFormat="1" ht="12.75">
      <c r="A40" s="183"/>
      <c r="B40" s="325" t="s">
        <v>162</v>
      </c>
      <c r="C40" s="90">
        <v>78</v>
      </c>
      <c r="D40" s="39" t="s">
        <v>24</v>
      </c>
      <c r="E40" s="91">
        <v>21.83</v>
      </c>
      <c r="F40" s="91">
        <v>6.57</v>
      </c>
      <c r="G40" s="92">
        <v>12.48</v>
      </c>
      <c r="H40" s="91">
        <v>2.39</v>
      </c>
      <c r="I40" s="92">
        <v>3899.32</v>
      </c>
      <c r="J40" s="91">
        <v>2.39</v>
      </c>
      <c r="K40" s="93">
        <v>3799.48</v>
      </c>
      <c r="L40" s="137">
        <f>J40/K40</f>
        <v>0.0006290334466821776</v>
      </c>
      <c r="M40" s="94">
        <v>240.45</v>
      </c>
      <c r="N40" s="114">
        <f>L40*M40</f>
        <v>0.15125109225472957</v>
      </c>
      <c r="O40" s="114">
        <f>L40*60*1000</f>
        <v>37.74200680093065</v>
      </c>
      <c r="P40" s="115">
        <f>N40*60</f>
        <v>9.075065535283775</v>
      </c>
      <c r="Q40" s="10"/>
      <c r="R40" s="10"/>
      <c r="S40" s="10"/>
      <c r="T40" s="12"/>
      <c r="U40" s="13"/>
      <c r="V40" s="13"/>
      <c r="Z40" s="14"/>
    </row>
    <row r="41" spans="1:26" s="9" customFormat="1" ht="12.75">
      <c r="A41" s="183"/>
      <c r="B41" s="326" t="s">
        <v>197</v>
      </c>
      <c r="C41" s="176">
        <v>48</v>
      </c>
      <c r="D41" s="176">
        <v>1972</v>
      </c>
      <c r="E41" s="94">
        <v>13.09</v>
      </c>
      <c r="F41" s="94">
        <v>4.64</v>
      </c>
      <c r="G41" s="94">
        <v>6.34</v>
      </c>
      <c r="H41" s="94">
        <v>2.11</v>
      </c>
      <c r="I41" s="94">
        <v>3215.39</v>
      </c>
      <c r="J41" s="94">
        <v>2.11</v>
      </c>
      <c r="K41" s="94">
        <v>3215.39</v>
      </c>
      <c r="L41" s="137">
        <f>J41/K41</f>
        <v>0.0006562189967624456</v>
      </c>
      <c r="M41" s="223">
        <v>281.2</v>
      </c>
      <c r="N41" s="114">
        <f>L41*M41</f>
        <v>0.18452878188959967</v>
      </c>
      <c r="O41" s="114">
        <f>L41*60*1000</f>
        <v>39.37313980574673</v>
      </c>
      <c r="P41" s="115">
        <f>N41*60</f>
        <v>11.071726913375981</v>
      </c>
      <c r="R41" s="10"/>
      <c r="S41" s="10"/>
      <c r="Z41" s="14"/>
    </row>
    <row r="42" spans="1:16" s="9" customFormat="1" ht="12.75" customHeight="1">
      <c r="A42" s="183"/>
      <c r="B42" s="328" t="s">
        <v>163</v>
      </c>
      <c r="C42" s="90">
        <v>103</v>
      </c>
      <c r="D42" s="39" t="s">
        <v>24</v>
      </c>
      <c r="E42" s="91">
        <v>26.74</v>
      </c>
      <c r="F42" s="91">
        <v>7.68</v>
      </c>
      <c r="G42" s="92">
        <v>16</v>
      </c>
      <c r="H42" s="91">
        <v>3.06</v>
      </c>
      <c r="I42" s="92">
        <v>4437.08</v>
      </c>
      <c r="J42" s="91">
        <v>3.06</v>
      </c>
      <c r="K42" s="93">
        <v>4437.08</v>
      </c>
      <c r="L42" s="137">
        <f>J42/K42</f>
        <v>0.000689642738016894</v>
      </c>
      <c r="M42" s="94">
        <v>240.45</v>
      </c>
      <c r="N42" s="114">
        <f>L42*M42</f>
        <v>0.16582459635616215</v>
      </c>
      <c r="O42" s="114">
        <f>L42*60*1000</f>
        <v>41.37856428101364</v>
      </c>
      <c r="P42" s="115">
        <f>N42*60</f>
        <v>9.94947578136973</v>
      </c>
    </row>
    <row r="43" spans="1:22" s="9" customFormat="1" ht="12.75">
      <c r="A43" s="183"/>
      <c r="B43" s="326" t="s">
        <v>705</v>
      </c>
      <c r="C43" s="176">
        <v>60</v>
      </c>
      <c r="D43" s="176" t="s">
        <v>24</v>
      </c>
      <c r="E43" s="226">
        <v>19.724</v>
      </c>
      <c r="F43" s="226">
        <v>7.887</v>
      </c>
      <c r="G43" s="177">
        <v>9.6</v>
      </c>
      <c r="H43" s="226">
        <v>2.237</v>
      </c>
      <c r="I43" s="94"/>
      <c r="J43" s="226">
        <v>2.237</v>
      </c>
      <c r="K43" s="177">
        <v>3138.76</v>
      </c>
      <c r="L43" s="137">
        <f>J43/K43</f>
        <v>0.0007127018312964355</v>
      </c>
      <c r="M43" s="94">
        <v>259.42</v>
      </c>
      <c r="N43" s="114">
        <f>L43*M43</f>
        <v>0.18488910907492132</v>
      </c>
      <c r="O43" s="114">
        <f>L43*60*1000</f>
        <v>42.76210987778613</v>
      </c>
      <c r="P43" s="115">
        <f>N43*60</f>
        <v>11.09334654449528</v>
      </c>
      <c r="Q43" s="10"/>
      <c r="R43" s="10"/>
      <c r="S43" s="10"/>
      <c r="T43" s="12"/>
      <c r="U43" s="13"/>
      <c r="V43" s="13"/>
    </row>
    <row r="44" spans="1:19" s="9" customFormat="1" ht="12.75">
      <c r="A44" s="183"/>
      <c r="B44" s="329" t="s">
        <v>469</v>
      </c>
      <c r="C44" s="153">
        <v>10</v>
      </c>
      <c r="D44" s="39">
        <v>2009</v>
      </c>
      <c r="E44" s="114">
        <v>5.231</v>
      </c>
      <c r="F44" s="140" t="s">
        <v>468</v>
      </c>
      <c r="G44" s="140">
        <v>3.081</v>
      </c>
      <c r="H44" s="114">
        <v>2.15</v>
      </c>
      <c r="I44" s="140">
        <v>3628.94</v>
      </c>
      <c r="J44" s="140">
        <v>1.06</v>
      </c>
      <c r="K44" s="140">
        <v>1443.2</v>
      </c>
      <c r="L44" s="137">
        <f>J44/K44</f>
        <v>0.0007344789356984479</v>
      </c>
      <c r="M44" s="114">
        <v>335.175</v>
      </c>
      <c r="N44" s="114">
        <f>L44*M44</f>
        <v>0.24617897727272728</v>
      </c>
      <c r="O44" s="114">
        <f>L44*60*1000</f>
        <v>44.068736141906875</v>
      </c>
      <c r="P44" s="115">
        <f>N44*60</f>
        <v>14.770738636363637</v>
      </c>
      <c r="Q44" s="11"/>
      <c r="R44" s="10"/>
      <c r="S44" s="10"/>
    </row>
    <row r="45" spans="1:26" s="14" customFormat="1" ht="12.75" customHeight="1">
      <c r="A45" s="183"/>
      <c r="B45" s="326" t="s">
        <v>198</v>
      </c>
      <c r="C45" s="176">
        <v>45</v>
      </c>
      <c r="D45" s="176">
        <v>1974</v>
      </c>
      <c r="E45" s="94">
        <v>13.25</v>
      </c>
      <c r="F45" s="94">
        <v>4.28</v>
      </c>
      <c r="G45" s="94">
        <v>7.2</v>
      </c>
      <c r="H45" s="94">
        <v>1.77</v>
      </c>
      <c r="I45" s="94">
        <v>2329.42</v>
      </c>
      <c r="J45" s="94">
        <v>1.77</v>
      </c>
      <c r="K45" s="94">
        <v>2329.42</v>
      </c>
      <c r="L45" s="137">
        <f>J45/K45</f>
        <v>0.0007598457985249547</v>
      </c>
      <c r="M45" s="223">
        <v>281.2</v>
      </c>
      <c r="N45" s="114">
        <f>L45*M45</f>
        <v>0.21366863854521725</v>
      </c>
      <c r="O45" s="114">
        <f>L45*60*1000</f>
        <v>45.59074791149728</v>
      </c>
      <c r="P45" s="115">
        <f>N45*60</f>
        <v>12.820118312713035</v>
      </c>
      <c r="Q45" s="9"/>
      <c r="R45" s="10"/>
      <c r="S45" s="10"/>
      <c r="T45" s="9"/>
      <c r="U45" s="9"/>
      <c r="V45" s="9"/>
      <c r="W45" s="9"/>
      <c r="X45" s="9"/>
      <c r="Y45" s="9"/>
      <c r="Z45" s="9"/>
    </row>
    <row r="46" spans="1:26" s="14" customFormat="1" ht="12.75" customHeight="1">
      <c r="A46" s="183"/>
      <c r="B46" s="328" t="s">
        <v>164</v>
      </c>
      <c r="C46" s="90">
        <v>45</v>
      </c>
      <c r="D46" s="39" t="s">
        <v>24</v>
      </c>
      <c r="E46" s="91">
        <v>13.91</v>
      </c>
      <c r="F46" s="91">
        <v>4.92</v>
      </c>
      <c r="G46" s="92">
        <v>7.2</v>
      </c>
      <c r="H46" s="91">
        <v>1.79</v>
      </c>
      <c r="I46" s="92">
        <v>2313.86</v>
      </c>
      <c r="J46" s="91">
        <v>1.79</v>
      </c>
      <c r="K46" s="93">
        <v>2313.86</v>
      </c>
      <c r="L46" s="137">
        <f>J46/K46</f>
        <v>0.0007735990941543568</v>
      </c>
      <c r="M46" s="94">
        <v>240.45</v>
      </c>
      <c r="N46" s="114">
        <f>L46*M46</f>
        <v>0.18601190218941507</v>
      </c>
      <c r="O46" s="114">
        <f>L46*60*1000</f>
        <v>46.41594564926141</v>
      </c>
      <c r="P46" s="115">
        <f>N46*60</f>
        <v>11.160714131364905</v>
      </c>
      <c r="Q46" s="10"/>
      <c r="R46" s="10"/>
      <c r="S46" s="10"/>
      <c r="T46" s="12"/>
      <c r="U46" s="13"/>
      <c r="V46" s="13"/>
      <c r="W46" s="9"/>
      <c r="X46" s="9"/>
      <c r="Y46" s="9"/>
      <c r="Z46" s="9"/>
    </row>
    <row r="47" spans="1:19" s="9" customFormat="1" ht="12.75">
      <c r="A47" s="183"/>
      <c r="B47" s="327" t="s">
        <v>235</v>
      </c>
      <c r="C47" s="111">
        <v>10</v>
      </c>
      <c r="D47" s="39">
        <v>2008</v>
      </c>
      <c r="E47" s="112">
        <f>+F47+G47+H47</f>
        <v>1.542415</v>
      </c>
      <c r="F47" s="113">
        <v>1.113415</v>
      </c>
      <c r="G47" s="113">
        <v>0</v>
      </c>
      <c r="H47" s="113">
        <v>0.429</v>
      </c>
      <c r="I47" s="113">
        <v>1122.7</v>
      </c>
      <c r="J47" s="113">
        <v>0.429</v>
      </c>
      <c r="K47" s="113">
        <v>552.87</v>
      </c>
      <c r="L47" s="137">
        <f>J47/K47</f>
        <v>0.0007759509468772044</v>
      </c>
      <c r="M47" s="114">
        <v>333.431</v>
      </c>
      <c r="N47" s="114">
        <f>L47*M47</f>
        <v>0.2587261001682131</v>
      </c>
      <c r="O47" s="114">
        <f>L47*60*1000</f>
        <v>46.55705681263227</v>
      </c>
      <c r="P47" s="115">
        <f>N47*60</f>
        <v>15.523566010092788</v>
      </c>
      <c r="R47" s="10"/>
      <c r="S47" s="10"/>
    </row>
    <row r="48" spans="1:19" s="9" customFormat="1" ht="13.5" customHeight="1">
      <c r="A48" s="183"/>
      <c r="B48" s="329" t="s">
        <v>470</v>
      </c>
      <c r="C48" s="153">
        <v>31</v>
      </c>
      <c r="D48" s="39">
        <v>2007</v>
      </c>
      <c r="E48" s="114">
        <v>6.296</v>
      </c>
      <c r="F48" s="140">
        <v>0.51765</v>
      </c>
      <c r="G48" s="140">
        <v>3.6</v>
      </c>
      <c r="H48" s="114">
        <v>2.17835</v>
      </c>
      <c r="I48" s="140">
        <v>2889.73</v>
      </c>
      <c r="J48" s="140">
        <v>1.95</v>
      </c>
      <c r="K48" s="140">
        <v>2478.67</v>
      </c>
      <c r="L48" s="137">
        <f>J48/K48</f>
        <v>0.0007867122287355719</v>
      </c>
      <c r="M48" s="114">
        <v>316.863</v>
      </c>
      <c r="N48" s="114">
        <f>L48*M48</f>
        <v>0.2492799969338395</v>
      </c>
      <c r="O48" s="114">
        <f>L48*60*1000</f>
        <v>47.20273372413431</v>
      </c>
      <c r="P48" s="115">
        <f>N48*60</f>
        <v>14.95679981603037</v>
      </c>
      <c r="R48" s="10"/>
      <c r="S48" s="10"/>
    </row>
    <row r="49" spans="1:26" s="9" customFormat="1" ht="12.75" customHeight="1">
      <c r="A49" s="183"/>
      <c r="B49" s="327" t="s">
        <v>236</v>
      </c>
      <c r="C49" s="111">
        <v>40</v>
      </c>
      <c r="D49" s="39">
        <v>1992</v>
      </c>
      <c r="E49" s="112">
        <f>+F49+G49+H49</f>
        <v>17.499</v>
      </c>
      <c r="F49" s="113">
        <v>6.018</v>
      </c>
      <c r="G49" s="113">
        <v>9.6</v>
      </c>
      <c r="H49" s="113">
        <v>1.881</v>
      </c>
      <c r="I49" s="113">
        <v>2369.81</v>
      </c>
      <c r="J49" s="113">
        <v>1.881</v>
      </c>
      <c r="K49" s="113">
        <v>2369.81</v>
      </c>
      <c r="L49" s="137">
        <f>J49/K49</f>
        <v>0.0007937345188010854</v>
      </c>
      <c r="M49" s="114">
        <v>333.431</v>
      </c>
      <c r="N49" s="114">
        <f>L49*M49</f>
        <v>0.26465569433836467</v>
      </c>
      <c r="O49" s="114">
        <f>L49*60*1000</f>
        <v>47.62407112806512</v>
      </c>
      <c r="P49" s="115">
        <f>N49*60</f>
        <v>15.879341660301879</v>
      </c>
      <c r="R49" s="10"/>
      <c r="S49" s="10"/>
      <c r="Z49" s="14"/>
    </row>
    <row r="50" spans="1:19" s="9" customFormat="1" ht="12.75">
      <c r="A50" s="183"/>
      <c r="B50" s="328" t="s">
        <v>165</v>
      </c>
      <c r="C50" s="90">
        <v>60</v>
      </c>
      <c r="D50" s="39" t="s">
        <v>24</v>
      </c>
      <c r="E50" s="91">
        <v>16.74</v>
      </c>
      <c r="F50" s="91">
        <v>4.96</v>
      </c>
      <c r="G50" s="92">
        <v>9.6</v>
      </c>
      <c r="H50" s="91">
        <v>2.18</v>
      </c>
      <c r="I50" s="92">
        <v>2723.9</v>
      </c>
      <c r="J50" s="91">
        <v>2.18</v>
      </c>
      <c r="K50" s="93">
        <v>2723.9</v>
      </c>
      <c r="L50" s="137">
        <f>J50/K50</f>
        <v>0.0008003230661918573</v>
      </c>
      <c r="M50" s="94">
        <v>240.45</v>
      </c>
      <c r="N50" s="114">
        <f>L50*M50</f>
        <v>0.19243768126583208</v>
      </c>
      <c r="O50" s="114">
        <f>L50*60*1000</f>
        <v>48.01938397151143</v>
      </c>
      <c r="P50" s="115">
        <f>N50*60</f>
        <v>11.546260875949924</v>
      </c>
      <c r="R50" s="10"/>
      <c r="S50" s="10"/>
    </row>
    <row r="51" spans="1:19" s="9" customFormat="1" ht="12.75">
      <c r="A51" s="183"/>
      <c r="B51" s="327" t="s">
        <v>237</v>
      </c>
      <c r="C51" s="111">
        <v>93</v>
      </c>
      <c r="D51" s="39">
        <v>1973</v>
      </c>
      <c r="E51" s="112">
        <f>+F51+G51+H51</f>
        <v>27.224994000000002</v>
      </c>
      <c r="F51" s="113">
        <v>9.1256</v>
      </c>
      <c r="G51" s="113">
        <v>14.4</v>
      </c>
      <c r="H51" s="113">
        <v>3.699394</v>
      </c>
      <c r="I51" s="113">
        <v>4520.3</v>
      </c>
      <c r="J51" s="113">
        <v>3.699394</v>
      </c>
      <c r="K51" s="113">
        <v>4520.3</v>
      </c>
      <c r="L51" s="137">
        <f>J51/K51</f>
        <v>0.0008183956817025418</v>
      </c>
      <c r="M51" s="114">
        <v>333.431</v>
      </c>
      <c r="N51" s="114">
        <f>L51*M51</f>
        <v>0.2728784905457602</v>
      </c>
      <c r="O51" s="114">
        <f>L51*60*1000</f>
        <v>49.10374090215251</v>
      </c>
      <c r="P51" s="115">
        <f>N51*60</f>
        <v>16.372709432745612</v>
      </c>
      <c r="R51" s="10"/>
      <c r="S51" s="10"/>
    </row>
    <row r="52" spans="1:19" s="9" customFormat="1" ht="12.75">
      <c r="A52" s="183"/>
      <c r="B52" s="325" t="s">
        <v>166</v>
      </c>
      <c r="C52" s="90">
        <v>20</v>
      </c>
      <c r="D52" s="39" t="s">
        <v>75</v>
      </c>
      <c r="E52" s="91">
        <v>6.9</v>
      </c>
      <c r="F52" s="91">
        <v>2.66</v>
      </c>
      <c r="G52" s="92">
        <v>3.2</v>
      </c>
      <c r="H52" s="91">
        <v>1.04</v>
      </c>
      <c r="I52" s="92">
        <v>1189.16</v>
      </c>
      <c r="J52" s="91">
        <v>1.04</v>
      </c>
      <c r="K52" s="93">
        <v>1189.16</v>
      </c>
      <c r="L52" s="137">
        <f>J52/K52</f>
        <v>0.0008745669211880655</v>
      </c>
      <c r="M52" s="94">
        <v>240.45</v>
      </c>
      <c r="N52" s="114">
        <f>L52*M52</f>
        <v>0.21028961619967035</v>
      </c>
      <c r="O52" s="114">
        <f>L52*60*1000</f>
        <v>52.47401527128393</v>
      </c>
      <c r="P52" s="115">
        <f>N52*60</f>
        <v>12.617376971980221</v>
      </c>
      <c r="R52" s="10"/>
      <c r="S52" s="10"/>
    </row>
    <row r="53" spans="1:19" s="9" customFormat="1" ht="12.75">
      <c r="A53" s="183"/>
      <c r="B53" s="328" t="s">
        <v>167</v>
      </c>
      <c r="C53" s="90">
        <v>61</v>
      </c>
      <c r="D53" s="39" t="s">
        <v>24</v>
      </c>
      <c r="E53" s="91">
        <v>17.9</v>
      </c>
      <c r="F53" s="91">
        <v>5.87</v>
      </c>
      <c r="G53" s="92">
        <v>9.6</v>
      </c>
      <c r="H53" s="91">
        <v>2.43</v>
      </c>
      <c r="I53" s="92">
        <v>2737.01</v>
      </c>
      <c r="J53" s="91">
        <v>2.43</v>
      </c>
      <c r="K53" s="93">
        <v>2737.01</v>
      </c>
      <c r="L53" s="137">
        <f>J53/K53</f>
        <v>0.0008878301504196184</v>
      </c>
      <c r="M53" s="94">
        <v>240.45</v>
      </c>
      <c r="N53" s="114">
        <f>L53*M53</f>
        <v>0.21347875966839724</v>
      </c>
      <c r="O53" s="114">
        <f>L53*60*1000</f>
        <v>53.2698090251771</v>
      </c>
      <c r="P53" s="115">
        <f>N53*60</f>
        <v>12.808725580103834</v>
      </c>
      <c r="R53" s="10"/>
      <c r="S53" s="10"/>
    </row>
    <row r="54" spans="1:19" s="9" customFormat="1" ht="12.75" customHeight="1">
      <c r="A54" s="183"/>
      <c r="B54" s="324" t="s">
        <v>508</v>
      </c>
      <c r="C54" s="38">
        <v>10</v>
      </c>
      <c r="D54" s="38" t="s">
        <v>24</v>
      </c>
      <c r="E54" s="40">
        <v>3.63</v>
      </c>
      <c r="F54" s="40">
        <v>1.45</v>
      </c>
      <c r="G54" s="40">
        <v>1.6</v>
      </c>
      <c r="H54" s="40">
        <v>0.58</v>
      </c>
      <c r="I54" s="158">
        <v>642</v>
      </c>
      <c r="J54" s="40">
        <v>0.58</v>
      </c>
      <c r="K54" s="158">
        <v>642</v>
      </c>
      <c r="L54" s="137">
        <f>J54/K54</f>
        <v>0.0009034267912772585</v>
      </c>
      <c r="M54" s="40">
        <v>215.3</v>
      </c>
      <c r="N54" s="114">
        <f>L54*M54</f>
        <v>0.19450778816199377</v>
      </c>
      <c r="O54" s="114">
        <f>L54*60*1000</f>
        <v>54.205607476635514</v>
      </c>
      <c r="P54" s="115">
        <f>N54*60</f>
        <v>11.670467289719626</v>
      </c>
      <c r="R54" s="10"/>
      <c r="S54" s="10"/>
    </row>
    <row r="55" spans="1:19" s="9" customFormat="1" ht="12.75" customHeight="1">
      <c r="A55" s="183"/>
      <c r="B55" s="324" t="s">
        <v>30</v>
      </c>
      <c r="C55" s="38">
        <v>60</v>
      </c>
      <c r="D55" s="38">
        <v>1994</v>
      </c>
      <c r="E55" s="38">
        <v>19.064</v>
      </c>
      <c r="F55" s="38">
        <v>7.545303</v>
      </c>
      <c r="G55" s="38">
        <v>9.52</v>
      </c>
      <c r="H55" s="38">
        <v>1.998697</v>
      </c>
      <c r="I55" s="40">
        <v>2203.82</v>
      </c>
      <c r="J55" s="38">
        <f>H55</f>
        <v>1.998697</v>
      </c>
      <c r="K55" s="38">
        <v>2203.82</v>
      </c>
      <c r="L55" s="137">
        <f>J55/K55</f>
        <v>0.0009069238867058107</v>
      </c>
      <c r="M55" s="38">
        <v>301.603</v>
      </c>
      <c r="N55" s="114">
        <f>L55*M55</f>
        <v>0.27353096500213264</v>
      </c>
      <c r="O55" s="114">
        <f>L55*60*1000</f>
        <v>54.415433202348645</v>
      </c>
      <c r="P55" s="115">
        <f>N55*60</f>
        <v>16.41185790012796</v>
      </c>
      <c r="R55" s="10"/>
      <c r="S55" s="10"/>
    </row>
    <row r="56" spans="1:19" s="9" customFormat="1" ht="12.75">
      <c r="A56" s="183"/>
      <c r="B56" s="326" t="s">
        <v>120</v>
      </c>
      <c r="C56" s="176">
        <v>45</v>
      </c>
      <c r="D56" s="176">
        <v>1988</v>
      </c>
      <c r="E56" s="225">
        <v>18.857</v>
      </c>
      <c r="F56" s="225">
        <v>12.465</v>
      </c>
      <c r="G56" s="225">
        <v>4.35</v>
      </c>
      <c r="H56" s="225">
        <f>E56-F56-G56</f>
        <v>2.042</v>
      </c>
      <c r="I56" s="223">
        <v>2210.69</v>
      </c>
      <c r="J56" s="225">
        <f>H56</f>
        <v>2.042</v>
      </c>
      <c r="K56" s="223">
        <f>I56</f>
        <v>2210.69</v>
      </c>
      <c r="L56" s="137">
        <f>J56/K56</f>
        <v>0.0009236935074569477</v>
      </c>
      <c r="M56" s="225">
        <v>250.155</v>
      </c>
      <c r="N56" s="114">
        <f>L56*M56</f>
        <v>0.23106654935789275</v>
      </c>
      <c r="O56" s="114">
        <f>L56*60*1000</f>
        <v>55.42161044741686</v>
      </c>
      <c r="P56" s="115">
        <f>N56*60</f>
        <v>13.863992961473565</v>
      </c>
      <c r="Q56" s="11"/>
      <c r="R56" s="10"/>
      <c r="S56" s="10"/>
    </row>
    <row r="57" spans="1:19" s="9" customFormat="1" ht="12.75" customHeight="1">
      <c r="A57" s="183"/>
      <c r="B57" s="324" t="s">
        <v>26</v>
      </c>
      <c r="C57" s="38">
        <v>116</v>
      </c>
      <c r="D57" s="38">
        <v>2007</v>
      </c>
      <c r="E57" s="38">
        <v>29.828</v>
      </c>
      <c r="F57" s="38">
        <v>31.147679</v>
      </c>
      <c r="G57" s="38">
        <v>-7.846879</v>
      </c>
      <c r="H57" s="38">
        <v>6.5272</v>
      </c>
      <c r="I57" s="40">
        <v>7057.15</v>
      </c>
      <c r="J57" s="38">
        <f>H57</f>
        <v>6.5272</v>
      </c>
      <c r="K57" s="38">
        <v>7057.15</v>
      </c>
      <c r="L57" s="137">
        <f>J57/K57</f>
        <v>0.0009249059464514712</v>
      </c>
      <c r="M57" s="38">
        <v>281.438</v>
      </c>
      <c r="N57" s="114">
        <f>L57*M57</f>
        <v>0.26030367975740915</v>
      </c>
      <c r="O57" s="114">
        <f>L57*60*1000</f>
        <v>55.49435678708827</v>
      </c>
      <c r="P57" s="115">
        <f>N57*60</f>
        <v>15.61822078544455</v>
      </c>
      <c r="Q57" s="11"/>
      <c r="R57" s="10"/>
      <c r="S57" s="10"/>
    </row>
    <row r="58" spans="1:19" s="9" customFormat="1" ht="12.75" customHeight="1">
      <c r="A58" s="183"/>
      <c r="B58" s="330" t="s">
        <v>299</v>
      </c>
      <c r="C58" s="39">
        <v>50</v>
      </c>
      <c r="D58" s="39">
        <v>1977</v>
      </c>
      <c r="E58" s="114">
        <v>13.565</v>
      </c>
      <c r="F58" s="114">
        <v>4.013904</v>
      </c>
      <c r="G58" s="114">
        <v>7.84516</v>
      </c>
      <c r="H58" s="114">
        <v>1.705936</v>
      </c>
      <c r="I58" s="114">
        <v>1833.83</v>
      </c>
      <c r="J58" s="114">
        <v>1.705936</v>
      </c>
      <c r="K58" s="114">
        <v>1833.83</v>
      </c>
      <c r="L58" s="137">
        <f>J58/K58</f>
        <v>0.0009302585299618831</v>
      </c>
      <c r="M58" s="133">
        <v>306.2</v>
      </c>
      <c r="N58" s="114">
        <f>L58*M58</f>
        <v>0.28484516187432857</v>
      </c>
      <c r="O58" s="114">
        <f>L58*60*1000</f>
        <v>55.815511797712986</v>
      </c>
      <c r="P58" s="115">
        <f>N58*60</f>
        <v>17.090709712459713</v>
      </c>
      <c r="R58" s="10"/>
      <c r="S58" s="10"/>
    </row>
    <row r="59" spans="1:19" s="9" customFormat="1" ht="12.75">
      <c r="A59" s="183"/>
      <c r="B59" s="326" t="s">
        <v>121</v>
      </c>
      <c r="C59" s="176">
        <v>54</v>
      </c>
      <c r="D59" s="176">
        <v>2008</v>
      </c>
      <c r="E59" s="225">
        <v>10</v>
      </c>
      <c r="F59" s="225">
        <v>6.82</v>
      </c>
      <c r="G59" s="225"/>
      <c r="H59" s="225">
        <f>E59-F59-G59</f>
        <v>3.1799999999999997</v>
      </c>
      <c r="I59" s="223">
        <v>3416.69</v>
      </c>
      <c r="J59" s="225">
        <f>H59</f>
        <v>3.1799999999999997</v>
      </c>
      <c r="K59" s="223">
        <f>I59</f>
        <v>3416.69</v>
      </c>
      <c r="L59" s="137">
        <f>J59/K59</f>
        <v>0.0009307253511439433</v>
      </c>
      <c r="M59" s="225">
        <v>250.155</v>
      </c>
      <c r="N59" s="114">
        <f>L59*M59</f>
        <v>0.23282560021541315</v>
      </c>
      <c r="O59" s="114">
        <f>L59*60*1000</f>
        <v>55.8435210686366</v>
      </c>
      <c r="P59" s="115">
        <f>N59*60</f>
        <v>13.96953601292479</v>
      </c>
      <c r="R59" s="10"/>
      <c r="S59" s="10"/>
    </row>
    <row r="60" spans="1:19" s="9" customFormat="1" ht="12.75">
      <c r="A60" s="183"/>
      <c r="B60" s="329" t="s">
        <v>471</v>
      </c>
      <c r="C60" s="153">
        <v>51</v>
      </c>
      <c r="D60" s="39">
        <v>2007</v>
      </c>
      <c r="E60" s="114">
        <v>9.119</v>
      </c>
      <c r="F60" s="140">
        <v>2.7948</v>
      </c>
      <c r="G60" s="140">
        <v>2.5662</v>
      </c>
      <c r="H60" s="114">
        <v>3.758</v>
      </c>
      <c r="I60" s="140">
        <v>3983.31</v>
      </c>
      <c r="J60" s="140">
        <v>2.84</v>
      </c>
      <c r="K60" s="140">
        <v>3043.8</v>
      </c>
      <c r="L60" s="137">
        <f>J60/K60</f>
        <v>0.00093304422103949</v>
      </c>
      <c r="M60" s="114">
        <v>335.175</v>
      </c>
      <c r="N60" s="114">
        <f>L60*M60</f>
        <v>0.3127330967869111</v>
      </c>
      <c r="O60" s="114">
        <f>L60*60*1000</f>
        <v>55.9826532623694</v>
      </c>
      <c r="P60" s="115">
        <f>N60*60</f>
        <v>18.763985807214667</v>
      </c>
      <c r="Q60" s="11"/>
      <c r="R60" s="10"/>
      <c r="S60" s="10"/>
    </row>
    <row r="61" spans="1:19" s="9" customFormat="1" ht="12.75">
      <c r="A61" s="183"/>
      <c r="B61" s="326" t="s">
        <v>782</v>
      </c>
      <c r="C61" s="176">
        <v>40</v>
      </c>
      <c r="D61" s="176" t="s">
        <v>549</v>
      </c>
      <c r="E61" s="177">
        <f>+F61+G61+H61</f>
        <v>11.70038</v>
      </c>
      <c r="F61" s="177">
        <v>3.139888</v>
      </c>
      <c r="G61" s="177">
        <v>6.32</v>
      </c>
      <c r="H61" s="177">
        <v>2.240492</v>
      </c>
      <c r="I61" s="177">
        <v>2370.01</v>
      </c>
      <c r="J61" s="177">
        <v>2.240492</v>
      </c>
      <c r="K61" s="177">
        <v>2370.01</v>
      </c>
      <c r="L61" s="137">
        <f>J61/K61</f>
        <v>0.0009453512854376142</v>
      </c>
      <c r="M61" s="94">
        <v>279.258</v>
      </c>
      <c r="N61" s="114">
        <f>L61*M61</f>
        <v>0.26399690926873726</v>
      </c>
      <c r="O61" s="114">
        <f>L61*60*1000</f>
        <v>56.721077126256844</v>
      </c>
      <c r="P61" s="115">
        <f>N61*60</f>
        <v>15.839814556124235</v>
      </c>
      <c r="Q61" s="11"/>
      <c r="R61" s="10"/>
      <c r="S61" s="10"/>
    </row>
    <row r="62" spans="1:19" s="9" customFormat="1" ht="12.75">
      <c r="A62" s="183"/>
      <c r="B62" s="324" t="s">
        <v>362</v>
      </c>
      <c r="C62" s="38">
        <v>66</v>
      </c>
      <c r="D62" s="38">
        <v>1972</v>
      </c>
      <c r="E62" s="112">
        <f>F62+G62+H62</f>
        <v>18.75</v>
      </c>
      <c r="F62" s="112">
        <v>5.87</v>
      </c>
      <c r="G62" s="112">
        <v>9.73</v>
      </c>
      <c r="H62" s="112">
        <v>3.15</v>
      </c>
      <c r="I62" s="112">
        <v>3215.54</v>
      </c>
      <c r="J62" s="112">
        <v>3.15</v>
      </c>
      <c r="K62" s="112">
        <v>3215.54</v>
      </c>
      <c r="L62" s="137">
        <f>J62/K62</f>
        <v>0.0009796177313919278</v>
      </c>
      <c r="M62" s="114">
        <v>285</v>
      </c>
      <c r="N62" s="114">
        <f>L62*M62</f>
        <v>0.2791910534466994</v>
      </c>
      <c r="O62" s="114">
        <f>L62*60*1000</f>
        <v>58.777063883515666</v>
      </c>
      <c r="P62" s="115">
        <f>N62*60</f>
        <v>16.751463206801965</v>
      </c>
      <c r="R62" s="10"/>
      <c r="S62" s="10"/>
    </row>
    <row r="63" spans="1:19" s="9" customFormat="1" ht="12.75">
      <c r="A63" s="183"/>
      <c r="B63" s="327" t="s">
        <v>238</v>
      </c>
      <c r="C63" s="111">
        <v>103</v>
      </c>
      <c r="D63" s="39">
        <v>1971</v>
      </c>
      <c r="E63" s="112">
        <f>+F63+G63+H63</f>
        <v>6.359091</v>
      </c>
      <c r="F63" s="113">
        <v>3.463595</v>
      </c>
      <c r="G63" s="113">
        <v>0</v>
      </c>
      <c r="H63" s="113">
        <v>2.895496</v>
      </c>
      <c r="I63" s="113">
        <v>3703.66</v>
      </c>
      <c r="J63" s="113">
        <v>2.895496</v>
      </c>
      <c r="K63" s="113">
        <v>2924.12</v>
      </c>
      <c r="L63" s="137">
        <f>J63/K63</f>
        <v>0.0009902110720490269</v>
      </c>
      <c r="M63" s="114">
        <v>333.431</v>
      </c>
      <c r="N63" s="114">
        <f>L63*M63</f>
        <v>0.33016706796437906</v>
      </c>
      <c r="O63" s="114">
        <f>L63*60*1000</f>
        <v>59.41266432294161</v>
      </c>
      <c r="P63" s="115">
        <f>N63*60</f>
        <v>19.810024077862742</v>
      </c>
      <c r="R63" s="10"/>
      <c r="S63" s="10"/>
    </row>
    <row r="64" spans="1:19" s="9" customFormat="1" ht="12.75">
      <c r="A64" s="183"/>
      <c r="B64" s="326" t="s">
        <v>783</v>
      </c>
      <c r="C64" s="176">
        <v>40</v>
      </c>
      <c r="D64" s="176" t="s">
        <v>549</v>
      </c>
      <c r="E64" s="177">
        <f>+F64+G64+H64</f>
        <v>11.050099</v>
      </c>
      <c r="F64" s="177">
        <v>2.00464</v>
      </c>
      <c r="G64" s="177">
        <v>6.08</v>
      </c>
      <c r="H64" s="177">
        <v>2.965459</v>
      </c>
      <c r="I64" s="177">
        <v>2260.27</v>
      </c>
      <c r="J64" s="177">
        <v>2.240492</v>
      </c>
      <c r="K64" s="177">
        <v>2260.27</v>
      </c>
      <c r="L64" s="137">
        <f>J64/K64</f>
        <v>0.0009912497179540498</v>
      </c>
      <c r="M64" s="94">
        <v>279.258</v>
      </c>
      <c r="N64" s="114">
        <f>L64*M64</f>
        <v>0.276814413736412</v>
      </c>
      <c r="O64" s="114">
        <f>L64*60*1000</f>
        <v>59.47498307724298</v>
      </c>
      <c r="P64" s="115">
        <f>N64*60</f>
        <v>16.60886482418472</v>
      </c>
      <c r="R64" s="10"/>
      <c r="S64" s="10"/>
    </row>
    <row r="65" spans="1:19" s="9" customFormat="1" ht="12.75">
      <c r="A65" s="183"/>
      <c r="B65" s="327" t="s">
        <v>239</v>
      </c>
      <c r="C65" s="111">
        <v>50</v>
      </c>
      <c r="D65" s="39">
        <v>1967</v>
      </c>
      <c r="E65" s="112">
        <f>+F65+G65+H65</f>
        <v>4.552671</v>
      </c>
      <c r="F65" s="113">
        <v>1.815351</v>
      </c>
      <c r="G65" s="113">
        <v>0.92</v>
      </c>
      <c r="H65" s="113">
        <v>1.81732</v>
      </c>
      <c r="I65" s="113">
        <v>1818.51</v>
      </c>
      <c r="J65" s="113">
        <v>1.81732</v>
      </c>
      <c r="K65" s="113">
        <v>1766.67</v>
      </c>
      <c r="L65" s="137">
        <f>J65/K65</f>
        <v>0.001028669757226873</v>
      </c>
      <c r="M65" s="114">
        <v>333.431</v>
      </c>
      <c r="N65" s="114">
        <f>L65*M65</f>
        <v>0.3429903858219135</v>
      </c>
      <c r="O65" s="114">
        <f>L65*60*1000</f>
        <v>61.720185433612386</v>
      </c>
      <c r="P65" s="115">
        <f>N65*60</f>
        <v>20.57942314931481</v>
      </c>
      <c r="R65" s="10"/>
      <c r="S65" s="10"/>
    </row>
    <row r="66" spans="1:19" s="9" customFormat="1" ht="12.75">
      <c r="A66" s="183"/>
      <c r="B66" s="324" t="s">
        <v>587</v>
      </c>
      <c r="C66" s="227">
        <v>30</v>
      </c>
      <c r="D66" s="227" t="s">
        <v>24</v>
      </c>
      <c r="E66" s="228">
        <f>F66+G66+H66</f>
        <v>9.146</v>
      </c>
      <c r="F66" s="228">
        <v>2.8081</v>
      </c>
      <c r="G66" s="228">
        <v>4.64</v>
      </c>
      <c r="H66" s="228">
        <v>1.6979</v>
      </c>
      <c r="I66" s="228">
        <v>1637.55</v>
      </c>
      <c r="J66" s="228">
        <v>1.6979</v>
      </c>
      <c r="K66" s="228">
        <v>1637.55</v>
      </c>
      <c r="L66" s="137">
        <f>J66/K66</f>
        <v>0.0010368538365240756</v>
      </c>
      <c r="M66" s="229">
        <v>208.1</v>
      </c>
      <c r="N66" s="114">
        <f>L66*M66</f>
        <v>0.21576928338066012</v>
      </c>
      <c r="O66" s="114">
        <f>L66*60*1000</f>
        <v>62.211230191444535</v>
      </c>
      <c r="P66" s="115">
        <f>N66*60</f>
        <v>12.946157002839607</v>
      </c>
      <c r="R66" s="10"/>
      <c r="S66" s="10"/>
    </row>
    <row r="67" spans="1:19" s="9" customFormat="1" ht="12.75">
      <c r="A67" s="183"/>
      <c r="B67" s="326" t="s">
        <v>715</v>
      </c>
      <c r="C67" s="235">
        <v>15</v>
      </c>
      <c r="D67" s="235">
        <v>2006</v>
      </c>
      <c r="E67" s="231">
        <v>3.61</v>
      </c>
      <c r="F67" s="231">
        <v>1.43</v>
      </c>
      <c r="G67" s="231">
        <v>0.99</v>
      </c>
      <c r="H67" s="231">
        <v>1.19</v>
      </c>
      <c r="I67" s="231">
        <v>1104</v>
      </c>
      <c r="J67" s="231">
        <v>1.2</v>
      </c>
      <c r="K67" s="231">
        <v>1104</v>
      </c>
      <c r="L67" s="137">
        <f>J67/K67</f>
        <v>0.0010869565217391304</v>
      </c>
      <c r="M67" s="223">
        <v>177</v>
      </c>
      <c r="N67" s="114">
        <f>L67*M67</f>
        <v>0.1923913043478261</v>
      </c>
      <c r="O67" s="114">
        <f>L67*60*1000</f>
        <v>65.21739130434783</v>
      </c>
      <c r="P67" s="115">
        <f>N67*60</f>
        <v>11.543478260869565</v>
      </c>
      <c r="R67" s="10"/>
      <c r="S67" s="10"/>
    </row>
    <row r="68" spans="1:19" s="9" customFormat="1" ht="12.75" customHeight="1">
      <c r="A68" s="183"/>
      <c r="B68" s="327" t="s">
        <v>240</v>
      </c>
      <c r="C68" s="111">
        <v>119</v>
      </c>
      <c r="D68" s="39">
        <v>1968</v>
      </c>
      <c r="E68" s="112">
        <f>+F68+G68+H68</f>
        <v>4.667139</v>
      </c>
      <c r="F68" s="113">
        <v>0.9928130000000001</v>
      </c>
      <c r="G68" s="113">
        <v>0</v>
      </c>
      <c r="H68" s="113">
        <v>3.6743259999999998</v>
      </c>
      <c r="I68" s="113">
        <v>3881.7000000000003</v>
      </c>
      <c r="J68" s="113">
        <v>3.6743259999999998</v>
      </c>
      <c r="K68" s="113">
        <v>3246.35</v>
      </c>
      <c r="L68" s="137">
        <f>J68/K68</f>
        <v>0.0011318329816563217</v>
      </c>
      <c r="M68" s="114">
        <v>333.431</v>
      </c>
      <c r="N68" s="114">
        <f>L68*M68</f>
        <v>0.377388202906649</v>
      </c>
      <c r="O68" s="114">
        <f>L68*60*1000</f>
        <v>67.9099788993793</v>
      </c>
      <c r="P68" s="115">
        <f>N68*60</f>
        <v>22.64329217439894</v>
      </c>
      <c r="Q68" s="11"/>
      <c r="R68" s="10"/>
      <c r="S68" s="10"/>
    </row>
    <row r="69" spans="1:19" s="9" customFormat="1" ht="12.75" customHeight="1">
      <c r="A69" s="183"/>
      <c r="B69" s="326" t="s">
        <v>122</v>
      </c>
      <c r="C69" s="176">
        <v>20</v>
      </c>
      <c r="D69" s="176">
        <v>2007</v>
      </c>
      <c r="E69" s="225">
        <v>5.9109</v>
      </c>
      <c r="F69" s="225">
        <v>3.009</v>
      </c>
      <c r="G69" s="225">
        <v>1.6</v>
      </c>
      <c r="H69" s="225">
        <f>E69-F69-G69</f>
        <v>1.3018999999999998</v>
      </c>
      <c r="I69" s="223">
        <v>1125.75</v>
      </c>
      <c r="J69" s="225">
        <f>H69</f>
        <v>1.3018999999999998</v>
      </c>
      <c r="K69" s="223">
        <f>I69</f>
        <v>1125.75</v>
      </c>
      <c r="L69" s="137">
        <f>J69/K69</f>
        <v>0.0011564734621363534</v>
      </c>
      <c r="M69" s="225">
        <v>250.155</v>
      </c>
      <c r="N69" s="114">
        <f>L69*M69</f>
        <v>0.2892976189207195</v>
      </c>
      <c r="O69" s="114">
        <f>L69*60*1000</f>
        <v>69.38840772818119</v>
      </c>
      <c r="P69" s="115">
        <f>N69*60</f>
        <v>17.35785713524317</v>
      </c>
      <c r="R69" s="10"/>
      <c r="S69" s="10"/>
    </row>
    <row r="70" spans="1:25" s="9" customFormat="1" ht="12.75" customHeight="1">
      <c r="A70" s="183"/>
      <c r="B70" s="324" t="s">
        <v>509</v>
      </c>
      <c r="C70" s="38">
        <v>100</v>
      </c>
      <c r="D70" s="38" t="s">
        <v>24</v>
      </c>
      <c r="E70" s="40">
        <v>28.26</v>
      </c>
      <c r="F70" s="40">
        <v>7.12</v>
      </c>
      <c r="G70" s="40">
        <v>16</v>
      </c>
      <c r="H70" s="40">
        <v>5.14</v>
      </c>
      <c r="I70" s="158">
        <v>4426</v>
      </c>
      <c r="J70" s="40">
        <v>5.14</v>
      </c>
      <c r="K70" s="158">
        <v>4426</v>
      </c>
      <c r="L70" s="137">
        <f>J70/K70</f>
        <v>0.0011613194758246723</v>
      </c>
      <c r="M70" s="40">
        <v>215.3</v>
      </c>
      <c r="N70" s="114">
        <f>L70*M70</f>
        <v>0.25003208314505193</v>
      </c>
      <c r="O70" s="114">
        <f>L70*60*1000</f>
        <v>69.67916854948034</v>
      </c>
      <c r="P70" s="115">
        <f>N70*60</f>
        <v>15.001924988703117</v>
      </c>
      <c r="Q70" s="17"/>
      <c r="R70" s="10"/>
      <c r="S70" s="10"/>
      <c r="T70" s="17"/>
      <c r="U70" s="17"/>
      <c r="V70" s="17"/>
      <c r="W70" s="17"/>
      <c r="X70" s="17"/>
      <c r="Y70" s="17"/>
    </row>
    <row r="71" spans="1:22" s="9" customFormat="1" ht="12.75" customHeight="1">
      <c r="A71" s="183"/>
      <c r="B71" s="326" t="s">
        <v>784</v>
      </c>
      <c r="C71" s="176">
        <v>45</v>
      </c>
      <c r="D71" s="176" t="s">
        <v>549</v>
      </c>
      <c r="E71" s="177">
        <f>+F71+G71+H71</f>
        <v>12.000397</v>
      </c>
      <c r="F71" s="177">
        <v>2.44952</v>
      </c>
      <c r="G71" s="177">
        <v>6.8</v>
      </c>
      <c r="H71" s="177">
        <v>2.750877</v>
      </c>
      <c r="I71" s="177">
        <v>2290.41</v>
      </c>
      <c r="J71" s="177">
        <v>2.750877</v>
      </c>
      <c r="K71" s="177">
        <v>2290.41</v>
      </c>
      <c r="L71" s="137">
        <f>J71/K71</f>
        <v>0.0012010412982828402</v>
      </c>
      <c r="M71" s="94">
        <v>279.258</v>
      </c>
      <c r="N71" s="114">
        <f>L71*M71</f>
        <v>0.33540039087586937</v>
      </c>
      <c r="O71" s="114">
        <f>L71*60*1000</f>
        <v>72.06247789697042</v>
      </c>
      <c r="P71" s="115">
        <f>N71*60</f>
        <v>20.124023452552162</v>
      </c>
      <c r="Q71" s="10"/>
      <c r="R71" s="10"/>
      <c r="S71" s="10"/>
      <c r="T71" s="12"/>
      <c r="U71" s="13"/>
      <c r="V71" s="13"/>
    </row>
    <row r="72" spans="1:19" s="9" customFormat="1" ht="12.75" customHeight="1">
      <c r="A72" s="183"/>
      <c r="B72" s="331" t="s">
        <v>241</v>
      </c>
      <c r="C72" s="116">
        <v>20</v>
      </c>
      <c r="D72" s="39">
        <v>1976</v>
      </c>
      <c r="E72" s="112">
        <f>+F72+G72+H72</f>
        <v>9.039000000000001</v>
      </c>
      <c r="F72" s="117">
        <v>3.8760000000000003</v>
      </c>
      <c r="G72" s="117">
        <v>3.04</v>
      </c>
      <c r="H72" s="117">
        <v>2.123</v>
      </c>
      <c r="I72" s="117">
        <v>1720.29</v>
      </c>
      <c r="J72" s="117">
        <v>2.123</v>
      </c>
      <c r="K72" s="117">
        <v>1720.29</v>
      </c>
      <c r="L72" s="137">
        <f>J72/K72</f>
        <v>0.0012340942515506109</v>
      </c>
      <c r="M72" s="114">
        <v>330.597</v>
      </c>
      <c r="N72" s="114">
        <f>L72*M72</f>
        <v>0.4079878572798773</v>
      </c>
      <c r="O72" s="114">
        <f>L72*60*1000</f>
        <v>74.04565509303664</v>
      </c>
      <c r="P72" s="115">
        <f>N72*60</f>
        <v>24.479271436792637</v>
      </c>
      <c r="R72" s="10"/>
      <c r="S72" s="10"/>
    </row>
    <row r="73" spans="1:25" s="9" customFormat="1" ht="12.75" customHeight="1">
      <c r="A73" s="183"/>
      <c r="B73" s="324" t="s">
        <v>631</v>
      </c>
      <c r="C73" s="38">
        <v>20</v>
      </c>
      <c r="D73" s="38" t="s">
        <v>24</v>
      </c>
      <c r="E73" s="177">
        <f>F73+G73+H73</f>
        <v>6.625</v>
      </c>
      <c r="F73" s="177">
        <v>2.04</v>
      </c>
      <c r="G73" s="177">
        <v>3.261</v>
      </c>
      <c r="H73" s="177">
        <v>1.324</v>
      </c>
      <c r="I73" s="164">
        <v>1055.4</v>
      </c>
      <c r="J73" s="177">
        <v>1.324</v>
      </c>
      <c r="K73" s="164">
        <v>1055.4</v>
      </c>
      <c r="L73" s="137">
        <f>J73/K73</f>
        <v>0.0012545006632556377</v>
      </c>
      <c r="M73" s="177">
        <v>208.7</v>
      </c>
      <c r="N73" s="114">
        <f>L73*M73</f>
        <v>0.26181428842145155</v>
      </c>
      <c r="O73" s="114">
        <f>L73*60*1000</f>
        <v>75.27003979533826</v>
      </c>
      <c r="P73" s="115">
        <f>N73*60</f>
        <v>15.708857305287093</v>
      </c>
      <c r="Q73" s="17"/>
      <c r="R73" s="10"/>
      <c r="S73" s="10"/>
      <c r="T73" s="17"/>
      <c r="U73" s="17"/>
      <c r="V73" s="17"/>
      <c r="W73" s="17"/>
      <c r="X73" s="17"/>
      <c r="Y73" s="17"/>
    </row>
    <row r="74" spans="1:16" s="9" customFormat="1" ht="12.75" customHeight="1">
      <c r="A74" s="183"/>
      <c r="B74" s="324" t="s">
        <v>52</v>
      </c>
      <c r="C74" s="38">
        <v>86</v>
      </c>
      <c r="D74" s="38">
        <v>2006</v>
      </c>
      <c r="E74" s="38">
        <v>19.88</v>
      </c>
      <c r="F74" s="38">
        <v>13.509</v>
      </c>
      <c r="G74" s="38"/>
      <c r="H74" s="38">
        <f>E74-F74-G74</f>
        <v>6.370999999999999</v>
      </c>
      <c r="I74" s="68">
        <v>5064.9</v>
      </c>
      <c r="J74" s="69">
        <f>H74/I74*K74</f>
        <v>6.37112578728109</v>
      </c>
      <c r="K74" s="38">
        <v>5065</v>
      </c>
      <c r="L74" s="137">
        <f>J74/K74</f>
        <v>0.0012578728109143317</v>
      </c>
      <c r="M74" s="40">
        <v>289.18</v>
      </c>
      <c r="N74" s="114">
        <f>L74*M74</f>
        <v>0.36375165946020643</v>
      </c>
      <c r="O74" s="114">
        <f>L74*60*1000</f>
        <v>75.4723686548599</v>
      </c>
      <c r="P74" s="115">
        <f>N74*60</f>
        <v>21.825099567612387</v>
      </c>
    </row>
    <row r="75" spans="1:16" s="9" customFormat="1" ht="12.75" customHeight="1">
      <c r="A75" s="183"/>
      <c r="B75" s="324" t="s">
        <v>510</v>
      </c>
      <c r="C75" s="38">
        <v>45</v>
      </c>
      <c r="D75" s="38" t="s">
        <v>24</v>
      </c>
      <c r="E75" s="40">
        <v>13.82</v>
      </c>
      <c r="F75" s="40">
        <v>3.67</v>
      </c>
      <c r="G75" s="40">
        <v>7.2</v>
      </c>
      <c r="H75" s="40">
        <v>2.95</v>
      </c>
      <c r="I75" s="158">
        <v>2327</v>
      </c>
      <c r="J75" s="40">
        <v>2.95</v>
      </c>
      <c r="K75" s="158">
        <v>2327</v>
      </c>
      <c r="L75" s="137">
        <f>J75/K75</f>
        <v>0.0012677266867211002</v>
      </c>
      <c r="M75" s="40">
        <v>215.3</v>
      </c>
      <c r="N75" s="114">
        <f>L75*M75</f>
        <v>0.2729415556510529</v>
      </c>
      <c r="O75" s="114">
        <f>L75*60*1000</f>
        <v>76.063601203266</v>
      </c>
      <c r="P75" s="115">
        <f>N75*60</f>
        <v>16.376493339063174</v>
      </c>
    </row>
    <row r="76" spans="1:19" s="9" customFormat="1" ht="12.75" customHeight="1">
      <c r="A76" s="183"/>
      <c r="B76" s="327" t="s">
        <v>242</v>
      </c>
      <c r="C76" s="230">
        <v>36</v>
      </c>
      <c r="D76" s="38">
        <v>1990</v>
      </c>
      <c r="E76" s="112">
        <f>+F76+G76+H76</f>
        <v>15.403005000000002</v>
      </c>
      <c r="F76" s="113">
        <v>3.9508479999999997</v>
      </c>
      <c r="G76" s="113">
        <v>8.64</v>
      </c>
      <c r="H76" s="113">
        <v>2.8121570000000005</v>
      </c>
      <c r="I76" s="113">
        <v>2214.2000000000003</v>
      </c>
      <c r="J76" s="113">
        <v>2.8121570000000005</v>
      </c>
      <c r="K76" s="113">
        <v>2214.2000000000003</v>
      </c>
      <c r="L76" s="137">
        <f>J76/K76</f>
        <v>0.0012700555505374403</v>
      </c>
      <c r="M76" s="114">
        <v>333.431</v>
      </c>
      <c r="N76" s="114">
        <f>L76*M76</f>
        <v>0.4234758922712492</v>
      </c>
      <c r="O76" s="114">
        <f>L76*60*1000</f>
        <v>76.2033330322464</v>
      </c>
      <c r="P76" s="115">
        <f>N76*60</f>
        <v>25.40855353627495</v>
      </c>
      <c r="R76" s="10"/>
      <c r="S76" s="10"/>
    </row>
    <row r="77" spans="1:19" s="9" customFormat="1" ht="12.75" customHeight="1">
      <c r="A77" s="183"/>
      <c r="B77" s="324" t="s">
        <v>51</v>
      </c>
      <c r="C77" s="38">
        <v>118</v>
      </c>
      <c r="D77" s="38">
        <v>2007</v>
      </c>
      <c r="E77" s="38">
        <v>46.62</v>
      </c>
      <c r="F77" s="38">
        <v>24.007</v>
      </c>
      <c r="G77" s="38">
        <v>12.765</v>
      </c>
      <c r="H77" s="38">
        <f>E77-F77-G77</f>
        <v>9.847999999999995</v>
      </c>
      <c r="I77" s="68">
        <v>7747.8</v>
      </c>
      <c r="J77" s="69">
        <f>H77/I77*K77</f>
        <v>8.889867059036108</v>
      </c>
      <c r="K77" s="38">
        <v>6994</v>
      </c>
      <c r="L77" s="137">
        <f>J77/K77</f>
        <v>0.0012710704974315283</v>
      </c>
      <c r="M77" s="40">
        <v>289.18</v>
      </c>
      <c r="N77" s="114">
        <f>L77*M77</f>
        <v>0.3675681664472494</v>
      </c>
      <c r="O77" s="114">
        <f>L77*60*1000</f>
        <v>76.26422984589169</v>
      </c>
      <c r="P77" s="115">
        <f>N77*60</f>
        <v>22.054089986834963</v>
      </c>
      <c r="R77" s="10"/>
      <c r="S77" s="10"/>
    </row>
    <row r="78" spans="1:25" s="9" customFormat="1" ht="12.75" customHeight="1">
      <c r="A78" s="183"/>
      <c r="B78" s="326" t="s">
        <v>199</v>
      </c>
      <c r="C78" s="176">
        <v>68</v>
      </c>
      <c r="D78" s="176">
        <v>2008</v>
      </c>
      <c r="E78" s="94">
        <v>11.88</v>
      </c>
      <c r="F78" s="94">
        <v>2.85</v>
      </c>
      <c r="G78" s="94">
        <v>4</v>
      </c>
      <c r="H78" s="94">
        <v>5.03</v>
      </c>
      <c r="I78" s="94">
        <v>3896.17</v>
      </c>
      <c r="J78" s="94">
        <v>5.03</v>
      </c>
      <c r="K78" s="94">
        <v>3896.17</v>
      </c>
      <c r="L78" s="137">
        <f>J78/K78</f>
        <v>0.0012910114291727517</v>
      </c>
      <c r="M78" s="223">
        <v>281.2</v>
      </c>
      <c r="N78" s="114">
        <f>L78*M78</f>
        <v>0.36303241388337776</v>
      </c>
      <c r="O78" s="114">
        <f>L78*60*1000</f>
        <v>77.4606857503651</v>
      </c>
      <c r="P78" s="115">
        <f>N78*60</f>
        <v>21.781944833002665</v>
      </c>
      <c r="Q78" s="17"/>
      <c r="R78" s="10"/>
      <c r="S78" s="10"/>
      <c r="T78" s="17"/>
      <c r="U78" s="17"/>
      <c r="V78" s="17"/>
      <c r="W78" s="17"/>
      <c r="X78" s="17"/>
      <c r="Y78" s="17"/>
    </row>
    <row r="79" spans="1:19" s="9" customFormat="1" ht="12.75" customHeight="1">
      <c r="A79" s="183"/>
      <c r="B79" s="330" t="s">
        <v>313</v>
      </c>
      <c r="C79" s="39">
        <v>108</v>
      </c>
      <c r="D79" s="39">
        <v>2008</v>
      </c>
      <c r="E79" s="114">
        <v>22.860052</v>
      </c>
      <c r="F79" s="114">
        <v>8.568</v>
      </c>
      <c r="G79" s="114">
        <v>4.408452</v>
      </c>
      <c r="H79" s="114">
        <v>9.8836</v>
      </c>
      <c r="I79" s="114">
        <v>3786.21</v>
      </c>
      <c r="J79" s="114">
        <v>4.0094</v>
      </c>
      <c r="K79" s="114">
        <v>3093.15</v>
      </c>
      <c r="L79" s="137">
        <f>J79/K79</f>
        <v>0.0012962190647074988</v>
      </c>
      <c r="M79" s="133">
        <v>306.2</v>
      </c>
      <c r="N79" s="114">
        <f>L79*M79</f>
        <v>0.3969022776134361</v>
      </c>
      <c r="O79" s="114">
        <f>L79*60*1000</f>
        <v>77.77314388244993</v>
      </c>
      <c r="P79" s="115">
        <f>N79*60</f>
        <v>23.814136656806166</v>
      </c>
      <c r="R79" s="10"/>
      <c r="S79" s="10"/>
    </row>
    <row r="80" spans="1:19" s="9" customFormat="1" ht="12.75" customHeight="1">
      <c r="A80" s="183"/>
      <c r="B80" s="324" t="s">
        <v>55</v>
      </c>
      <c r="C80" s="38">
        <v>18</v>
      </c>
      <c r="D80" s="38">
        <v>2006</v>
      </c>
      <c r="E80" s="38">
        <v>6.76</v>
      </c>
      <c r="F80" s="38">
        <v>3.22</v>
      </c>
      <c r="G80" s="38">
        <v>0.958</v>
      </c>
      <c r="H80" s="38">
        <f>E80-F80-G80</f>
        <v>2.582</v>
      </c>
      <c r="I80" s="68">
        <v>1988.3</v>
      </c>
      <c r="J80" s="69">
        <f>H80/I80*K80</f>
        <v>1.9660755419202334</v>
      </c>
      <c r="K80" s="38">
        <v>1514</v>
      </c>
      <c r="L80" s="137">
        <f>J80/K80</f>
        <v>0.0012985967912286878</v>
      </c>
      <c r="M80" s="40">
        <v>289.18</v>
      </c>
      <c r="N80" s="114">
        <f>L80*M80</f>
        <v>0.37552822008751197</v>
      </c>
      <c r="O80" s="114">
        <f>L80*60*1000</f>
        <v>77.91580747372126</v>
      </c>
      <c r="P80" s="115">
        <f>N80*60</f>
        <v>22.53169320525072</v>
      </c>
      <c r="R80" s="10"/>
      <c r="S80" s="10"/>
    </row>
    <row r="81" spans="1:19" s="9" customFormat="1" ht="12.75" customHeight="1">
      <c r="A81" s="183"/>
      <c r="B81" s="324" t="s">
        <v>57</v>
      </c>
      <c r="C81" s="38">
        <v>60</v>
      </c>
      <c r="D81" s="38">
        <v>2005</v>
      </c>
      <c r="E81" s="38">
        <v>21.98</v>
      </c>
      <c r="F81" s="38">
        <v>10.548</v>
      </c>
      <c r="G81" s="38">
        <v>4.96</v>
      </c>
      <c r="H81" s="38">
        <f>E81-F81-G81</f>
        <v>6.472</v>
      </c>
      <c r="I81" s="68">
        <v>4933.5</v>
      </c>
      <c r="J81" s="69">
        <f>H81/I81*K81</f>
        <v>6.279814330596939</v>
      </c>
      <c r="K81" s="38">
        <v>4787</v>
      </c>
      <c r="L81" s="137">
        <f>J81/K81</f>
        <v>0.001311847572717138</v>
      </c>
      <c r="M81" s="40">
        <v>289.18</v>
      </c>
      <c r="N81" s="114">
        <f>L81*M81</f>
        <v>0.37936008107834196</v>
      </c>
      <c r="O81" s="114">
        <f>L81*60*1000</f>
        <v>78.71085436302828</v>
      </c>
      <c r="P81" s="115">
        <f>N81*60</f>
        <v>22.761604864700516</v>
      </c>
      <c r="R81" s="10"/>
      <c r="S81" s="10"/>
    </row>
    <row r="82" spans="1:19" s="9" customFormat="1" ht="12.75" customHeight="1">
      <c r="A82" s="183"/>
      <c r="B82" s="325" t="s">
        <v>168</v>
      </c>
      <c r="C82" s="90">
        <v>99</v>
      </c>
      <c r="D82" s="39" t="s">
        <v>24</v>
      </c>
      <c r="E82" s="91">
        <v>30.58</v>
      </c>
      <c r="F82" s="91">
        <v>8.82</v>
      </c>
      <c r="G82" s="92">
        <v>15.84</v>
      </c>
      <c r="H82" s="91">
        <v>5.77</v>
      </c>
      <c r="I82" s="114">
        <v>4437.03</v>
      </c>
      <c r="J82" s="91">
        <v>5.77</v>
      </c>
      <c r="K82" s="93">
        <v>4388.03</v>
      </c>
      <c r="L82" s="137">
        <f>J82/K82</f>
        <v>0.001314940873239244</v>
      </c>
      <c r="M82" s="94">
        <v>240.45</v>
      </c>
      <c r="N82" s="114">
        <f>L82*M82</f>
        <v>0.3161775329703762</v>
      </c>
      <c r="O82" s="114">
        <f>L82*60*1000</f>
        <v>78.89645239435464</v>
      </c>
      <c r="P82" s="115">
        <f>N82*60</f>
        <v>18.970651978222573</v>
      </c>
      <c r="R82" s="10"/>
      <c r="S82" s="10"/>
    </row>
    <row r="83" spans="1:19" s="9" customFormat="1" ht="12.75" customHeight="1">
      <c r="A83" s="183"/>
      <c r="B83" s="330" t="s">
        <v>300</v>
      </c>
      <c r="C83" s="39">
        <v>22</v>
      </c>
      <c r="D83" s="39">
        <v>1978</v>
      </c>
      <c r="E83" s="114">
        <v>4.636</v>
      </c>
      <c r="F83" s="114">
        <v>1.938</v>
      </c>
      <c r="G83" s="114">
        <v>1</v>
      </c>
      <c r="H83" s="114">
        <v>1.698</v>
      </c>
      <c r="I83" s="114">
        <v>1284.25</v>
      </c>
      <c r="J83" s="114">
        <v>1.698</v>
      </c>
      <c r="K83" s="114">
        <v>1284.25</v>
      </c>
      <c r="L83" s="137">
        <f>J83/K83</f>
        <v>0.0013221724742067354</v>
      </c>
      <c r="M83" s="133">
        <v>306.2</v>
      </c>
      <c r="N83" s="114">
        <f>L83*M83</f>
        <v>0.40484921160210235</v>
      </c>
      <c r="O83" s="114">
        <f>L83*60*1000</f>
        <v>79.33034845240412</v>
      </c>
      <c r="P83" s="115">
        <f>N83*60</f>
        <v>24.29095269612614</v>
      </c>
      <c r="R83" s="10"/>
      <c r="S83" s="10"/>
    </row>
    <row r="84" spans="1:19" s="9" customFormat="1" ht="12.75" customHeight="1">
      <c r="A84" s="183"/>
      <c r="B84" s="326" t="s">
        <v>614</v>
      </c>
      <c r="C84" s="176">
        <v>45</v>
      </c>
      <c r="D84" s="176">
        <v>1990</v>
      </c>
      <c r="E84" s="231">
        <v>14.39</v>
      </c>
      <c r="F84" s="231">
        <v>4.07</v>
      </c>
      <c r="G84" s="231">
        <v>7.2</v>
      </c>
      <c r="H84" s="231">
        <v>3.11</v>
      </c>
      <c r="I84" s="231">
        <v>2333.65</v>
      </c>
      <c r="J84" s="231">
        <v>3.11</v>
      </c>
      <c r="K84" s="231">
        <v>2333.65</v>
      </c>
      <c r="L84" s="137">
        <f>J84/K84</f>
        <v>0.001332676279647762</v>
      </c>
      <c r="M84" s="223">
        <v>206.88</v>
      </c>
      <c r="N84" s="114">
        <f>L84*M84</f>
        <v>0.275704068733529</v>
      </c>
      <c r="O84" s="114">
        <f>L84*60*1000</f>
        <v>79.96057677886573</v>
      </c>
      <c r="P84" s="115">
        <f>N84*60</f>
        <v>16.542244124011738</v>
      </c>
      <c r="R84" s="10"/>
      <c r="S84" s="10"/>
    </row>
    <row r="85" spans="1:16" s="9" customFormat="1" ht="13.5" customHeight="1">
      <c r="A85" s="183"/>
      <c r="B85" s="327" t="s">
        <v>243</v>
      </c>
      <c r="C85" s="230">
        <v>36</v>
      </c>
      <c r="D85" s="38">
        <v>1977</v>
      </c>
      <c r="E85" s="112">
        <f>+F85+G85+H85</f>
        <v>14.646093</v>
      </c>
      <c r="F85" s="113">
        <v>3.0060800000000003</v>
      </c>
      <c r="G85" s="113">
        <v>8.64</v>
      </c>
      <c r="H85" s="113">
        <v>3.000013</v>
      </c>
      <c r="I85" s="113">
        <v>2249.59</v>
      </c>
      <c r="J85" s="113">
        <v>3.000013</v>
      </c>
      <c r="K85" s="113">
        <v>2249.59</v>
      </c>
      <c r="L85" s="137">
        <f>J85/K85</f>
        <v>0.0013335821194084255</v>
      </c>
      <c r="M85" s="114">
        <v>333.431</v>
      </c>
      <c r="N85" s="114">
        <f>L85*M85</f>
        <v>0.4446576196564707</v>
      </c>
      <c r="O85" s="114">
        <f>L85*60*1000</f>
        <v>80.01492716450554</v>
      </c>
      <c r="P85" s="115">
        <f>N85*60</f>
        <v>26.679457179388244</v>
      </c>
    </row>
    <row r="86" spans="1:19" s="9" customFormat="1" ht="12.75" customHeight="1">
      <c r="A86" s="183"/>
      <c r="B86" s="326" t="s">
        <v>123</v>
      </c>
      <c r="C86" s="176">
        <v>30</v>
      </c>
      <c r="D86" s="176">
        <v>1988</v>
      </c>
      <c r="E86" s="225">
        <v>11.9915</v>
      </c>
      <c r="F86" s="225">
        <v>5.0865</v>
      </c>
      <c r="G86" s="225">
        <v>4.2</v>
      </c>
      <c r="H86" s="225">
        <f>E86-F86-G86</f>
        <v>2.705</v>
      </c>
      <c r="I86" s="223">
        <v>1958.94</v>
      </c>
      <c r="J86" s="225">
        <f>H86</f>
        <v>2.705</v>
      </c>
      <c r="K86" s="223">
        <f>I86</f>
        <v>1958.94</v>
      </c>
      <c r="L86" s="137">
        <f>J86/K86</f>
        <v>0.0013808488264061176</v>
      </c>
      <c r="M86" s="225">
        <v>250.155</v>
      </c>
      <c r="N86" s="114">
        <f>L86*M86</f>
        <v>0.34542623816962237</v>
      </c>
      <c r="O86" s="114">
        <f>L86*60*1000</f>
        <v>82.85092958436705</v>
      </c>
      <c r="P86" s="115">
        <f>N86*60</f>
        <v>20.72557429017734</v>
      </c>
      <c r="R86" s="10"/>
      <c r="S86" s="10"/>
    </row>
    <row r="87" spans="1:19" s="9" customFormat="1" ht="12.75" customHeight="1">
      <c r="A87" s="183"/>
      <c r="B87" s="326" t="s">
        <v>124</v>
      </c>
      <c r="C87" s="176">
        <v>55</v>
      </c>
      <c r="D87" s="176">
        <v>1965</v>
      </c>
      <c r="E87" s="225">
        <v>18.459</v>
      </c>
      <c r="F87" s="225">
        <v>6.426</v>
      </c>
      <c r="G87" s="225">
        <v>8.48</v>
      </c>
      <c r="H87" s="225">
        <f>E87-F87-G87</f>
        <v>3.552999999999999</v>
      </c>
      <c r="I87" s="223">
        <v>2561</v>
      </c>
      <c r="J87" s="225">
        <f>H87</f>
        <v>3.552999999999999</v>
      </c>
      <c r="K87" s="223">
        <f>I87</f>
        <v>2561</v>
      </c>
      <c r="L87" s="137">
        <f>J87/K87</f>
        <v>0.0013873486919172195</v>
      </c>
      <c r="M87" s="225">
        <v>250.155</v>
      </c>
      <c r="N87" s="114">
        <f>L87*M87</f>
        <v>0.34705221202655206</v>
      </c>
      <c r="O87" s="114">
        <f>L87*60*1000</f>
        <v>83.24092151503318</v>
      </c>
      <c r="P87" s="115">
        <f>N87*60</f>
        <v>20.823132721593122</v>
      </c>
      <c r="R87" s="10"/>
      <c r="S87" s="10"/>
    </row>
    <row r="88" spans="1:19" s="9" customFormat="1" ht="12.75" customHeight="1">
      <c r="A88" s="183"/>
      <c r="B88" s="327" t="s">
        <v>244</v>
      </c>
      <c r="C88" s="230">
        <v>30</v>
      </c>
      <c r="D88" s="38">
        <v>1973</v>
      </c>
      <c r="E88" s="112">
        <f>+F88+G88+H88</f>
        <v>9.624</v>
      </c>
      <c r="F88" s="113">
        <v>2.6061</v>
      </c>
      <c r="G88" s="113">
        <v>4.8</v>
      </c>
      <c r="H88" s="113">
        <v>2.2178999999999998</v>
      </c>
      <c r="I88" s="113">
        <v>1569.45</v>
      </c>
      <c r="J88" s="113">
        <v>2.2178999999999998</v>
      </c>
      <c r="K88" s="113">
        <v>1569.45</v>
      </c>
      <c r="L88" s="137">
        <f>J88/K88</f>
        <v>0.0014131702188664816</v>
      </c>
      <c r="M88" s="114">
        <v>333.431</v>
      </c>
      <c r="N88" s="114">
        <f>L88*M88</f>
        <v>0.4711947592468698</v>
      </c>
      <c r="O88" s="114">
        <f>L88*60*1000</f>
        <v>84.79021313198889</v>
      </c>
      <c r="P88" s="115">
        <f>N88*60</f>
        <v>28.27168555481219</v>
      </c>
      <c r="R88" s="10"/>
      <c r="S88" s="10"/>
    </row>
    <row r="89" spans="1:19" s="9" customFormat="1" ht="12.75">
      <c r="A89" s="183"/>
      <c r="B89" s="329" t="s">
        <v>472</v>
      </c>
      <c r="C89" s="153">
        <v>23</v>
      </c>
      <c r="D89" s="39">
        <v>2007</v>
      </c>
      <c r="E89" s="114">
        <v>8.062</v>
      </c>
      <c r="F89" s="140">
        <v>3.621</v>
      </c>
      <c r="G89" s="140">
        <v>1.1371</v>
      </c>
      <c r="H89" s="114">
        <v>3.3039</v>
      </c>
      <c r="I89" s="140">
        <v>6382.11</v>
      </c>
      <c r="J89" s="140">
        <v>3.09</v>
      </c>
      <c r="K89" s="140">
        <v>2155.86</v>
      </c>
      <c r="L89" s="137">
        <f>J89/K89</f>
        <v>0.0014333027191004981</v>
      </c>
      <c r="M89" s="114">
        <v>335.175</v>
      </c>
      <c r="N89" s="114">
        <f>L89*M89</f>
        <v>0.4804072388745095</v>
      </c>
      <c r="O89" s="114">
        <f>L89*60*1000</f>
        <v>85.99816314602988</v>
      </c>
      <c r="P89" s="115">
        <f>N89*60</f>
        <v>28.82443433247057</v>
      </c>
      <c r="Q89" s="11"/>
      <c r="R89" s="10"/>
      <c r="S89" s="10"/>
    </row>
    <row r="90" spans="1:19" s="9" customFormat="1" ht="12.75" customHeight="1">
      <c r="A90" s="183"/>
      <c r="B90" s="325" t="s">
        <v>169</v>
      </c>
      <c r="C90" s="90">
        <v>103</v>
      </c>
      <c r="D90" s="39" t="s">
        <v>24</v>
      </c>
      <c r="E90" s="91">
        <v>30.08</v>
      </c>
      <c r="F90" s="91">
        <v>7.63</v>
      </c>
      <c r="G90" s="92">
        <v>16</v>
      </c>
      <c r="H90" s="91">
        <v>6.45</v>
      </c>
      <c r="I90" s="92">
        <v>4436.68</v>
      </c>
      <c r="J90" s="91">
        <v>6.45</v>
      </c>
      <c r="K90" s="93">
        <v>4436.68</v>
      </c>
      <c r="L90" s="137">
        <f>J90/K90</f>
        <v>0.0014537897707294642</v>
      </c>
      <c r="M90" s="94">
        <v>240.45</v>
      </c>
      <c r="N90" s="114">
        <f>L90*M90</f>
        <v>0.3495637503718997</v>
      </c>
      <c r="O90" s="114">
        <f>L90*60*1000</f>
        <v>87.22738624376785</v>
      </c>
      <c r="P90" s="115">
        <f>N90*60</f>
        <v>20.97382502231398</v>
      </c>
      <c r="R90" s="10"/>
      <c r="S90" s="10"/>
    </row>
    <row r="91" spans="1:19" s="9" customFormat="1" ht="12.75">
      <c r="A91" s="183"/>
      <c r="B91" s="324" t="s">
        <v>594</v>
      </c>
      <c r="C91" s="38">
        <v>30</v>
      </c>
      <c r="D91" s="38">
        <v>2007</v>
      </c>
      <c r="E91" s="40">
        <v>10.41</v>
      </c>
      <c r="F91" s="159">
        <v>5.9042</v>
      </c>
      <c r="G91" s="40">
        <v>2.4</v>
      </c>
      <c r="H91" s="159">
        <f>E91-F91-G91</f>
        <v>2.1058</v>
      </c>
      <c r="I91" s="40">
        <v>1423.9</v>
      </c>
      <c r="J91" s="159">
        <f>H91</f>
        <v>2.1058</v>
      </c>
      <c r="K91" s="40">
        <v>1423.9</v>
      </c>
      <c r="L91" s="137">
        <f>J91/K91</f>
        <v>0.00147889598988693</v>
      </c>
      <c r="M91" s="69">
        <v>261.055</v>
      </c>
      <c r="N91" s="114">
        <f>L91*M91</f>
        <v>0.38607319263993256</v>
      </c>
      <c r="O91" s="114">
        <f>L91*60*1000</f>
        <v>88.7337593932158</v>
      </c>
      <c r="P91" s="115">
        <f>N91*60</f>
        <v>23.164391558395955</v>
      </c>
      <c r="R91" s="10"/>
      <c r="S91" s="10"/>
    </row>
    <row r="92" spans="1:19" s="9" customFormat="1" ht="12.75">
      <c r="A92" s="183"/>
      <c r="B92" s="329" t="s">
        <v>473</v>
      </c>
      <c r="C92" s="153">
        <v>20</v>
      </c>
      <c r="D92" s="39">
        <v>1975</v>
      </c>
      <c r="E92" s="114">
        <v>6.951</v>
      </c>
      <c r="F92" s="140">
        <v>2.04</v>
      </c>
      <c r="G92" s="140">
        <v>3.2</v>
      </c>
      <c r="H92" s="114">
        <v>1.711</v>
      </c>
      <c r="I92" s="140">
        <v>1147.89</v>
      </c>
      <c r="J92" s="140">
        <v>1.71</v>
      </c>
      <c r="K92" s="140">
        <v>1147.89</v>
      </c>
      <c r="L92" s="137">
        <f>J92/K92</f>
        <v>0.0014896897786373256</v>
      </c>
      <c r="M92" s="114">
        <v>316.863</v>
      </c>
      <c r="N92" s="114">
        <f>L92*M92</f>
        <v>0.4720275723283589</v>
      </c>
      <c r="O92" s="114">
        <f>L92*60*1000</f>
        <v>89.38138671823953</v>
      </c>
      <c r="P92" s="115">
        <f>N92*60</f>
        <v>28.321654339701535</v>
      </c>
      <c r="R92" s="10"/>
      <c r="S92" s="10"/>
    </row>
    <row r="93" spans="1:19" s="9" customFormat="1" ht="12.75">
      <c r="A93" s="183"/>
      <c r="B93" s="325" t="s">
        <v>76</v>
      </c>
      <c r="C93" s="90">
        <v>100</v>
      </c>
      <c r="D93" s="39" t="s">
        <v>24</v>
      </c>
      <c r="E93" s="91">
        <v>31.8</v>
      </c>
      <c r="F93" s="91">
        <v>9.07</v>
      </c>
      <c r="G93" s="92">
        <v>16</v>
      </c>
      <c r="H93" s="91">
        <v>6.73</v>
      </c>
      <c r="I93" s="92">
        <v>4434.25</v>
      </c>
      <c r="J93" s="91">
        <v>6.73</v>
      </c>
      <c r="K93" s="93">
        <v>4434.25</v>
      </c>
      <c r="L93" s="137">
        <f>J93/K93</f>
        <v>0.0015177312961605683</v>
      </c>
      <c r="M93" s="94">
        <v>240.45</v>
      </c>
      <c r="N93" s="114">
        <f>L93*M93</f>
        <v>0.3649384901618086</v>
      </c>
      <c r="O93" s="114">
        <f>L93*60*1000</f>
        <v>91.06387776963409</v>
      </c>
      <c r="P93" s="115">
        <f>N93*60</f>
        <v>21.89630940970852</v>
      </c>
      <c r="R93" s="10"/>
      <c r="S93" s="10"/>
    </row>
    <row r="94" spans="1:16" s="9" customFormat="1" ht="12.75" customHeight="1">
      <c r="A94" s="183"/>
      <c r="B94" s="326" t="s">
        <v>125</v>
      </c>
      <c r="C94" s="176">
        <v>72</v>
      </c>
      <c r="D94" s="176">
        <v>1973</v>
      </c>
      <c r="E94" s="225">
        <v>19.273</v>
      </c>
      <c r="F94" s="225">
        <v>6.238</v>
      </c>
      <c r="G94" s="225">
        <v>7.2</v>
      </c>
      <c r="H94" s="225">
        <f>E94-F94-G94</f>
        <v>5.835</v>
      </c>
      <c r="I94" s="223">
        <v>3811.66</v>
      </c>
      <c r="J94" s="225">
        <f>H94</f>
        <v>5.835</v>
      </c>
      <c r="K94" s="223">
        <f>I94</f>
        <v>3811.66</v>
      </c>
      <c r="L94" s="137">
        <f>J94/K94</f>
        <v>0.0015308290875891343</v>
      </c>
      <c r="M94" s="225">
        <v>250.155</v>
      </c>
      <c r="N94" s="114">
        <f>L94*M94</f>
        <v>0.3829445504058599</v>
      </c>
      <c r="O94" s="114">
        <f>L94*60*1000</f>
        <v>91.84974525534805</v>
      </c>
      <c r="P94" s="115">
        <f>N94*60</f>
        <v>22.976673024351594</v>
      </c>
    </row>
    <row r="95" spans="1:19" s="9" customFormat="1" ht="12.75" customHeight="1">
      <c r="A95" s="183"/>
      <c r="B95" s="329" t="s">
        <v>474</v>
      </c>
      <c r="C95" s="153">
        <v>59</v>
      </c>
      <c r="D95" s="39">
        <v>2007</v>
      </c>
      <c r="E95" s="114">
        <v>7.044</v>
      </c>
      <c r="F95" s="140">
        <v>3.11151</v>
      </c>
      <c r="G95" s="140">
        <v>0.525679</v>
      </c>
      <c r="H95" s="114">
        <v>3.406811</v>
      </c>
      <c r="I95" s="140">
        <v>3992.9</v>
      </c>
      <c r="J95" s="140">
        <v>3.41</v>
      </c>
      <c r="K95" s="140">
        <v>2210.16</v>
      </c>
      <c r="L95" s="137">
        <f>J95/K95</f>
        <v>0.0015428747240018824</v>
      </c>
      <c r="M95" s="114">
        <v>335.175</v>
      </c>
      <c r="N95" s="114">
        <f>L95*M95</f>
        <v>0.5171330356173309</v>
      </c>
      <c r="O95" s="114">
        <f>L95*60*1000</f>
        <v>92.57248344011295</v>
      </c>
      <c r="P95" s="115">
        <f>N95*60</f>
        <v>31.027982137039857</v>
      </c>
      <c r="R95" s="10"/>
      <c r="S95" s="10"/>
    </row>
    <row r="96" spans="1:16" s="9" customFormat="1" ht="12.75" customHeight="1">
      <c r="A96" s="183"/>
      <c r="B96" s="327" t="s">
        <v>245</v>
      </c>
      <c r="C96" s="230">
        <v>20</v>
      </c>
      <c r="D96" s="38">
        <v>1987</v>
      </c>
      <c r="E96" s="112">
        <f>+F96+G96+H96</f>
        <v>8.139</v>
      </c>
      <c r="F96" s="113">
        <v>3.2208</v>
      </c>
      <c r="G96" s="113">
        <v>3.2</v>
      </c>
      <c r="H96" s="113">
        <v>1.7182</v>
      </c>
      <c r="I96" s="113">
        <v>1100.66</v>
      </c>
      <c r="J96" s="113">
        <v>1.7182</v>
      </c>
      <c r="K96" s="113">
        <v>1100.66</v>
      </c>
      <c r="L96" s="137">
        <f>J96/K96</f>
        <v>0.0015610633619828102</v>
      </c>
      <c r="M96" s="114">
        <v>333.431</v>
      </c>
      <c r="N96" s="114">
        <f>L96*M96</f>
        <v>0.5205069178492904</v>
      </c>
      <c r="O96" s="114">
        <f>L96*60*1000</f>
        <v>93.66380171896861</v>
      </c>
      <c r="P96" s="115">
        <f>N96*60</f>
        <v>31.230415070957424</v>
      </c>
    </row>
    <row r="97" spans="1:19" s="9" customFormat="1" ht="12.75" customHeight="1">
      <c r="A97" s="183"/>
      <c r="B97" s="324" t="s">
        <v>547</v>
      </c>
      <c r="C97" s="227">
        <v>22</v>
      </c>
      <c r="D97" s="227">
        <v>2009</v>
      </c>
      <c r="E97" s="228">
        <f>F97+G97+H97</f>
        <v>7.1257</v>
      </c>
      <c r="F97" s="228">
        <v>3.1388</v>
      </c>
      <c r="G97" s="228">
        <v>0.79</v>
      </c>
      <c r="H97" s="228">
        <v>3.1969</v>
      </c>
      <c r="I97" s="228">
        <v>2046.35</v>
      </c>
      <c r="J97" s="228">
        <v>3.1969</v>
      </c>
      <c r="K97" s="228">
        <v>2046.35</v>
      </c>
      <c r="L97" s="137">
        <f>J97/K97</f>
        <v>0.001562244972756371</v>
      </c>
      <c r="M97" s="229">
        <v>206.2</v>
      </c>
      <c r="N97" s="114">
        <f>L97*M97</f>
        <v>0.3221349133823637</v>
      </c>
      <c r="O97" s="114">
        <f>L97*60*1000</f>
        <v>93.73469836538226</v>
      </c>
      <c r="P97" s="115">
        <f>N97*60</f>
        <v>19.328094802941823</v>
      </c>
      <c r="R97" s="10"/>
      <c r="S97" s="10"/>
    </row>
    <row r="98" spans="1:19" s="9" customFormat="1" ht="12.75" customHeight="1">
      <c r="A98" s="183"/>
      <c r="B98" s="326" t="s">
        <v>126</v>
      </c>
      <c r="C98" s="176">
        <v>58</v>
      </c>
      <c r="D98" s="176">
        <v>1985</v>
      </c>
      <c r="E98" s="225">
        <v>19.89</v>
      </c>
      <c r="F98" s="225">
        <v>9.4289</v>
      </c>
      <c r="G98" s="225">
        <v>5.7</v>
      </c>
      <c r="H98" s="225">
        <f>E98-F98-G98</f>
        <v>4.7611</v>
      </c>
      <c r="I98" s="223">
        <v>2976.17</v>
      </c>
      <c r="J98" s="225">
        <f>H98</f>
        <v>4.7611</v>
      </c>
      <c r="K98" s="223">
        <f>I98</f>
        <v>2976.17</v>
      </c>
      <c r="L98" s="137">
        <f>J98/K98</f>
        <v>0.0015997406062153708</v>
      </c>
      <c r="M98" s="225">
        <v>250.155</v>
      </c>
      <c r="N98" s="114">
        <f>L98*M98</f>
        <v>0.4001831113478061</v>
      </c>
      <c r="O98" s="114">
        <f>L98*60*1000</f>
        <v>95.98443637292225</v>
      </c>
      <c r="P98" s="115">
        <f>N98*60</f>
        <v>24.010986680868367</v>
      </c>
      <c r="R98" s="10"/>
      <c r="S98" s="10"/>
    </row>
    <row r="99" spans="1:22" s="9" customFormat="1" ht="12.75">
      <c r="A99" s="183"/>
      <c r="B99" s="324" t="s">
        <v>511</v>
      </c>
      <c r="C99" s="38">
        <v>26</v>
      </c>
      <c r="D99" s="38" t="s">
        <v>24</v>
      </c>
      <c r="E99" s="40">
        <v>8.24</v>
      </c>
      <c r="F99" s="40">
        <v>1.9</v>
      </c>
      <c r="G99" s="40">
        <v>4.08</v>
      </c>
      <c r="H99" s="40">
        <v>2.26</v>
      </c>
      <c r="I99" s="158">
        <v>1409</v>
      </c>
      <c r="J99" s="40">
        <v>2.26</v>
      </c>
      <c r="K99" s="158">
        <v>1409</v>
      </c>
      <c r="L99" s="137">
        <f>J99/K99</f>
        <v>0.0016039744499645138</v>
      </c>
      <c r="M99" s="40">
        <v>215.3</v>
      </c>
      <c r="N99" s="114">
        <f>L99*M99</f>
        <v>0.34533569907735984</v>
      </c>
      <c r="O99" s="114">
        <f>L99*60*1000</f>
        <v>96.23846699787082</v>
      </c>
      <c r="P99" s="115">
        <f>N99*60</f>
        <v>20.72014194464159</v>
      </c>
      <c r="Q99" s="10"/>
      <c r="R99" s="10"/>
      <c r="S99" s="10"/>
      <c r="T99" s="12"/>
      <c r="U99" s="13"/>
      <c r="V99" s="13"/>
    </row>
    <row r="100" spans="1:19" s="9" customFormat="1" ht="12.75">
      <c r="A100" s="183"/>
      <c r="B100" s="330" t="s">
        <v>301</v>
      </c>
      <c r="C100" s="39">
        <v>55</v>
      </c>
      <c r="D100" s="39">
        <v>1972</v>
      </c>
      <c r="E100" s="114">
        <v>18.920002</v>
      </c>
      <c r="F100" s="114">
        <v>5.1</v>
      </c>
      <c r="G100" s="114">
        <v>8.24</v>
      </c>
      <c r="H100" s="114">
        <v>5.580002</v>
      </c>
      <c r="I100" s="114">
        <v>3474.17</v>
      </c>
      <c r="J100" s="114">
        <v>4.457663</v>
      </c>
      <c r="K100" s="114">
        <v>2775.39</v>
      </c>
      <c r="L100" s="137">
        <f>J100/K100</f>
        <v>0.0016061393173572003</v>
      </c>
      <c r="M100" s="133">
        <v>306.2</v>
      </c>
      <c r="N100" s="114">
        <f>L100*M100</f>
        <v>0.49179985897477474</v>
      </c>
      <c r="O100" s="114">
        <f>L100*60*1000</f>
        <v>96.36835904143203</v>
      </c>
      <c r="P100" s="115">
        <f>N100*60</f>
        <v>29.507991538486486</v>
      </c>
      <c r="R100" s="10"/>
      <c r="S100" s="10"/>
    </row>
    <row r="101" spans="1:19" s="9" customFormat="1" ht="12.75">
      <c r="A101" s="183"/>
      <c r="B101" s="327" t="s">
        <v>246</v>
      </c>
      <c r="C101" s="230">
        <v>41</v>
      </c>
      <c r="D101" s="38">
        <v>1993</v>
      </c>
      <c r="E101" s="112">
        <f>+F101+G101+H101</f>
        <v>16.651292</v>
      </c>
      <c r="F101" s="113">
        <v>6.545472</v>
      </c>
      <c r="G101" s="113">
        <v>6.4</v>
      </c>
      <c r="H101" s="113">
        <v>3.70582</v>
      </c>
      <c r="I101" s="113">
        <v>2265.61</v>
      </c>
      <c r="J101" s="113">
        <v>3.70582</v>
      </c>
      <c r="K101" s="113">
        <v>2265.61</v>
      </c>
      <c r="L101" s="137">
        <f>J101/K101</f>
        <v>0.0016356831052122827</v>
      </c>
      <c r="M101" s="114">
        <v>333.431</v>
      </c>
      <c r="N101" s="114">
        <f>L101*M101</f>
        <v>0.5453874534540366</v>
      </c>
      <c r="O101" s="114">
        <f>L101*60*1000</f>
        <v>98.14098631273696</v>
      </c>
      <c r="P101" s="115">
        <f>N101*60</f>
        <v>32.723247207242196</v>
      </c>
      <c r="R101" s="10"/>
      <c r="S101" s="10"/>
    </row>
    <row r="102" spans="1:19" s="9" customFormat="1" ht="12.75">
      <c r="A102" s="183"/>
      <c r="B102" s="327" t="s">
        <v>247</v>
      </c>
      <c r="C102" s="230">
        <v>36</v>
      </c>
      <c r="D102" s="38">
        <v>1989</v>
      </c>
      <c r="E102" s="112">
        <f>+F102+G102+H102</f>
        <v>17.068007</v>
      </c>
      <c r="F102" s="113">
        <v>4.809728</v>
      </c>
      <c r="G102" s="113">
        <v>8.64</v>
      </c>
      <c r="H102" s="113">
        <v>3.6182790000000002</v>
      </c>
      <c r="I102" s="113">
        <v>2207.61</v>
      </c>
      <c r="J102" s="113">
        <v>3.6182790000000002</v>
      </c>
      <c r="K102" s="113">
        <v>2207.61</v>
      </c>
      <c r="L102" s="137">
        <f>J102/K102</f>
        <v>0.0016390028129968609</v>
      </c>
      <c r="M102" s="114">
        <v>333.431</v>
      </c>
      <c r="N102" s="114">
        <f>L102*M102</f>
        <v>0.5464943469403563</v>
      </c>
      <c r="O102" s="114">
        <f>L102*60*1000</f>
        <v>98.34016877981165</v>
      </c>
      <c r="P102" s="115">
        <f>N102*60</f>
        <v>32.789660816421375</v>
      </c>
      <c r="R102" s="10"/>
      <c r="S102" s="10"/>
    </row>
    <row r="103" spans="1:16" s="9" customFormat="1" ht="12.75" customHeight="1">
      <c r="A103" s="183"/>
      <c r="B103" s="327" t="s">
        <v>248</v>
      </c>
      <c r="C103" s="230">
        <v>41</v>
      </c>
      <c r="D103" s="38">
        <v>1986</v>
      </c>
      <c r="E103" s="112">
        <f>+F103+G103+H103</f>
        <v>14.239996999999999</v>
      </c>
      <c r="F103" s="113">
        <v>4.0698</v>
      </c>
      <c r="G103" s="113">
        <v>6.4</v>
      </c>
      <c r="H103" s="113">
        <v>3.770197</v>
      </c>
      <c r="I103" s="113">
        <v>2278.37</v>
      </c>
      <c r="J103" s="113">
        <v>3.770197</v>
      </c>
      <c r="K103" s="113">
        <v>2278.37</v>
      </c>
      <c r="L103" s="137">
        <f>J103/K103</f>
        <v>0.00165477819669325</v>
      </c>
      <c r="M103" s="114">
        <v>333.431</v>
      </c>
      <c r="N103" s="114">
        <f>L103*M103</f>
        <v>0.551754348901627</v>
      </c>
      <c r="O103" s="114">
        <f>L103*60*1000</f>
        <v>99.286691801595</v>
      </c>
      <c r="P103" s="115">
        <f>N103*60</f>
        <v>33.10526093409762</v>
      </c>
    </row>
    <row r="104" spans="1:19" s="9" customFormat="1" ht="12.75">
      <c r="A104" s="183"/>
      <c r="B104" s="327" t="s">
        <v>249</v>
      </c>
      <c r="C104" s="230">
        <v>20</v>
      </c>
      <c r="D104" s="38">
        <v>2000</v>
      </c>
      <c r="E104" s="112">
        <f>+F104+G104+H104</f>
        <v>3.799001</v>
      </c>
      <c r="F104" s="113">
        <v>1.79667</v>
      </c>
      <c r="G104" s="113">
        <v>0.158631</v>
      </c>
      <c r="H104" s="113">
        <v>1.8437000000000001</v>
      </c>
      <c r="I104" s="113">
        <v>1105.27</v>
      </c>
      <c r="J104" s="113">
        <v>1.8437000000000001</v>
      </c>
      <c r="K104" s="113">
        <v>1105.27</v>
      </c>
      <c r="L104" s="137">
        <f>J104/K104</f>
        <v>0.0016680991974811585</v>
      </c>
      <c r="M104" s="114">
        <v>330.597</v>
      </c>
      <c r="N104" s="114">
        <f>L104*M104</f>
        <v>0.5514685903896785</v>
      </c>
      <c r="O104" s="114">
        <f>L104*60*1000</f>
        <v>100.08595184886951</v>
      </c>
      <c r="P104" s="115">
        <f>N104*60</f>
        <v>33.088115423380714</v>
      </c>
      <c r="R104" s="10"/>
      <c r="S104" s="10"/>
    </row>
    <row r="105" spans="1:19" s="9" customFormat="1" ht="12.75" customHeight="1">
      <c r="A105" s="183"/>
      <c r="B105" s="324" t="s">
        <v>363</v>
      </c>
      <c r="C105" s="38">
        <v>35</v>
      </c>
      <c r="D105" s="38">
        <v>1973</v>
      </c>
      <c r="E105" s="112">
        <f>F105+G105+H105</f>
        <v>12.21</v>
      </c>
      <c r="F105" s="112">
        <v>3.44</v>
      </c>
      <c r="G105" s="112">
        <v>5.44</v>
      </c>
      <c r="H105" s="112">
        <v>3.33</v>
      </c>
      <c r="I105" s="112">
        <v>1951.8</v>
      </c>
      <c r="J105" s="112">
        <v>3.33</v>
      </c>
      <c r="K105" s="112">
        <v>1951.8</v>
      </c>
      <c r="L105" s="137">
        <f>J105/K105</f>
        <v>0.0017061174300645558</v>
      </c>
      <c r="M105" s="114">
        <v>285</v>
      </c>
      <c r="N105" s="114">
        <f>L105*M105</f>
        <v>0.4862434675683984</v>
      </c>
      <c r="O105" s="114">
        <f>L105*60*1000</f>
        <v>102.36704580387335</v>
      </c>
      <c r="P105" s="115">
        <f>N105*60</f>
        <v>29.174608054103906</v>
      </c>
      <c r="R105" s="10"/>
      <c r="S105" s="10"/>
    </row>
    <row r="106" spans="1:19" s="9" customFormat="1" ht="12.75">
      <c r="A106" s="183"/>
      <c r="B106" s="326" t="s">
        <v>127</v>
      </c>
      <c r="C106" s="176">
        <v>145</v>
      </c>
      <c r="D106" s="176">
        <v>1979</v>
      </c>
      <c r="E106" s="225">
        <v>53.559</v>
      </c>
      <c r="F106" s="225">
        <v>26.21</v>
      </c>
      <c r="G106" s="225">
        <v>14.4</v>
      </c>
      <c r="H106" s="225">
        <f>E106-F106-G106</f>
        <v>12.948999999999996</v>
      </c>
      <c r="I106" s="223">
        <v>7579.44</v>
      </c>
      <c r="J106" s="225">
        <f>H106</f>
        <v>12.948999999999996</v>
      </c>
      <c r="K106" s="223">
        <f>I106</f>
        <v>7579.44</v>
      </c>
      <c r="L106" s="137">
        <f>J106/K106</f>
        <v>0.0017084375626695372</v>
      </c>
      <c r="M106" s="225">
        <v>250.155</v>
      </c>
      <c r="N106" s="114">
        <f>L106*M106</f>
        <v>0.42737419848959807</v>
      </c>
      <c r="O106" s="114">
        <f>L106*60*1000</f>
        <v>102.50625376017224</v>
      </c>
      <c r="P106" s="115">
        <f>N106*60</f>
        <v>25.642451909375882</v>
      </c>
      <c r="R106" s="10"/>
      <c r="S106" s="10"/>
    </row>
    <row r="107" spans="1:19" s="9" customFormat="1" ht="12.75">
      <c r="A107" s="183"/>
      <c r="B107" s="327" t="s">
        <v>250</v>
      </c>
      <c r="C107" s="230">
        <v>30</v>
      </c>
      <c r="D107" s="38">
        <v>1972</v>
      </c>
      <c r="E107" s="112">
        <f>+F107+G107+H107</f>
        <v>11.092704999999999</v>
      </c>
      <c r="F107" s="113">
        <v>3.27448</v>
      </c>
      <c r="G107" s="113">
        <v>4.8</v>
      </c>
      <c r="H107" s="113">
        <v>3.018225</v>
      </c>
      <c r="I107" s="113">
        <v>1730.81</v>
      </c>
      <c r="J107" s="113">
        <v>3.018225</v>
      </c>
      <c r="K107" s="113">
        <v>1730.81</v>
      </c>
      <c r="L107" s="137">
        <f>J107/K107</f>
        <v>0.0017438222566312884</v>
      </c>
      <c r="M107" s="114">
        <v>333.431</v>
      </c>
      <c r="N107" s="114">
        <f>L107*M107</f>
        <v>0.5814443988508271</v>
      </c>
      <c r="O107" s="114">
        <f>L107*60*1000</f>
        <v>104.6293353978773</v>
      </c>
      <c r="P107" s="115">
        <f>N107*60</f>
        <v>34.886663931049625</v>
      </c>
      <c r="R107" s="10"/>
      <c r="S107" s="10"/>
    </row>
    <row r="108" spans="1:19" s="9" customFormat="1" ht="12.75" customHeight="1">
      <c r="A108" s="183"/>
      <c r="B108" s="324" t="s">
        <v>512</v>
      </c>
      <c r="C108" s="38">
        <v>11</v>
      </c>
      <c r="D108" s="38" t="s">
        <v>24</v>
      </c>
      <c r="E108" s="40">
        <v>1.14</v>
      </c>
      <c r="F108" s="40">
        <v>0.2</v>
      </c>
      <c r="G108" s="40">
        <v>0.06</v>
      </c>
      <c r="H108" s="40">
        <v>0.88</v>
      </c>
      <c r="I108" s="158">
        <v>497</v>
      </c>
      <c r="J108" s="40">
        <v>0.88</v>
      </c>
      <c r="K108" s="158">
        <v>497</v>
      </c>
      <c r="L108" s="137">
        <f>J108/K108</f>
        <v>0.0017706237424547284</v>
      </c>
      <c r="M108" s="40">
        <v>215.3</v>
      </c>
      <c r="N108" s="114">
        <f>L108*M108</f>
        <v>0.38121529175050306</v>
      </c>
      <c r="O108" s="114">
        <f>L108*60*1000</f>
        <v>106.2374245472837</v>
      </c>
      <c r="P108" s="115">
        <f>N108*60</f>
        <v>22.872917505030184</v>
      </c>
      <c r="R108" s="10"/>
      <c r="S108" s="10"/>
    </row>
    <row r="109" spans="1:19" s="9" customFormat="1" ht="12.75" customHeight="1">
      <c r="A109" s="183"/>
      <c r="B109" s="330" t="s">
        <v>302</v>
      </c>
      <c r="C109" s="39">
        <v>72</v>
      </c>
      <c r="D109" s="39">
        <v>1978</v>
      </c>
      <c r="E109" s="114">
        <v>25.118</v>
      </c>
      <c r="F109" s="114">
        <v>6.783</v>
      </c>
      <c r="G109" s="114">
        <v>11.52</v>
      </c>
      <c r="H109" s="114">
        <v>6.815</v>
      </c>
      <c r="I109" s="114">
        <v>3781.06</v>
      </c>
      <c r="J109" s="114">
        <v>6.815</v>
      </c>
      <c r="K109" s="114">
        <v>3781.06</v>
      </c>
      <c r="L109" s="137">
        <f>J109/K109</f>
        <v>0.0018024046166947895</v>
      </c>
      <c r="M109" s="133">
        <v>306.2</v>
      </c>
      <c r="N109" s="114">
        <f>L109*M109</f>
        <v>0.5518962936319445</v>
      </c>
      <c r="O109" s="114">
        <f>L109*60*1000</f>
        <v>108.14427700168737</v>
      </c>
      <c r="P109" s="115">
        <f>N109*60</f>
        <v>33.11377761791667</v>
      </c>
      <c r="R109" s="10"/>
      <c r="S109" s="10"/>
    </row>
    <row r="110" spans="1:19" s="9" customFormat="1" ht="12.75" customHeight="1">
      <c r="A110" s="183"/>
      <c r="B110" s="330" t="s">
        <v>303</v>
      </c>
      <c r="C110" s="39">
        <v>80</v>
      </c>
      <c r="D110" s="39">
        <v>1967</v>
      </c>
      <c r="E110" s="114">
        <v>31.721998</v>
      </c>
      <c r="F110" s="114">
        <v>12.0105</v>
      </c>
      <c r="G110" s="114">
        <v>12.8</v>
      </c>
      <c r="H110" s="114">
        <v>6.911498</v>
      </c>
      <c r="I110" s="114">
        <v>3826.62</v>
      </c>
      <c r="J110" s="114">
        <v>6.911498</v>
      </c>
      <c r="K110" s="114">
        <v>3826.62</v>
      </c>
      <c r="L110" s="137">
        <f>J110/K110</f>
        <v>0.0018061626187078938</v>
      </c>
      <c r="M110" s="133">
        <v>306.2</v>
      </c>
      <c r="N110" s="114">
        <f>L110*M110</f>
        <v>0.5530469938483571</v>
      </c>
      <c r="O110" s="114">
        <f>L110*60*1000</f>
        <v>108.36975712247363</v>
      </c>
      <c r="P110" s="115">
        <f>N110*60</f>
        <v>33.18281963090143</v>
      </c>
      <c r="R110" s="10"/>
      <c r="S110" s="10"/>
    </row>
    <row r="111" spans="1:19" s="9" customFormat="1" ht="12.75" customHeight="1">
      <c r="A111" s="183"/>
      <c r="B111" s="325" t="s">
        <v>170</v>
      </c>
      <c r="C111" s="90">
        <v>75</v>
      </c>
      <c r="D111" s="39" t="s">
        <v>24</v>
      </c>
      <c r="E111" s="91">
        <v>27.58</v>
      </c>
      <c r="F111" s="91">
        <v>8.34</v>
      </c>
      <c r="G111" s="92">
        <v>12</v>
      </c>
      <c r="H111" s="91">
        <v>7.19</v>
      </c>
      <c r="I111" s="114">
        <v>3966.62</v>
      </c>
      <c r="J111" s="91">
        <v>7.19</v>
      </c>
      <c r="K111" s="93">
        <v>3941.34</v>
      </c>
      <c r="L111" s="137">
        <f>J111/K111</f>
        <v>0.0018242526653371696</v>
      </c>
      <c r="M111" s="94">
        <v>240.45</v>
      </c>
      <c r="N111" s="114">
        <f>L111*M111</f>
        <v>0.4386415533803224</v>
      </c>
      <c r="O111" s="114">
        <f>L111*60*1000</f>
        <v>109.45515992023017</v>
      </c>
      <c r="P111" s="115">
        <f>N111*60</f>
        <v>26.318493202819344</v>
      </c>
      <c r="Q111" s="11"/>
      <c r="R111" s="10"/>
      <c r="S111" s="10"/>
    </row>
    <row r="112" spans="1:19" s="9" customFormat="1" ht="12.75" customHeight="1">
      <c r="A112" s="183"/>
      <c r="B112" s="332" t="s">
        <v>854</v>
      </c>
      <c r="C112" s="176">
        <v>40</v>
      </c>
      <c r="D112" s="176">
        <v>1989</v>
      </c>
      <c r="E112" s="177">
        <f>F112+G112+H112</f>
        <v>12.8</v>
      </c>
      <c r="F112" s="177">
        <v>2.24</v>
      </c>
      <c r="G112" s="177">
        <v>6.4</v>
      </c>
      <c r="H112" s="177">
        <v>4.16</v>
      </c>
      <c r="I112" s="94">
        <v>2290.61</v>
      </c>
      <c r="J112" s="94">
        <v>4.2</v>
      </c>
      <c r="K112" s="94">
        <v>2290.61</v>
      </c>
      <c r="L112" s="137">
        <f>J112/K112</f>
        <v>0.0018335727164379794</v>
      </c>
      <c r="M112" s="94">
        <v>245.7</v>
      </c>
      <c r="N112" s="114">
        <f>L112*M112</f>
        <v>0.4505088164288115</v>
      </c>
      <c r="O112" s="114">
        <f>L112*60*1000</f>
        <v>110.01436298627875</v>
      </c>
      <c r="P112" s="115">
        <f>N112*60</f>
        <v>27.03052898572869</v>
      </c>
      <c r="R112" s="10"/>
      <c r="S112" s="10"/>
    </row>
    <row r="113" spans="1:19" s="9" customFormat="1" ht="12.75" customHeight="1">
      <c r="A113" s="183"/>
      <c r="B113" s="324" t="s">
        <v>632</v>
      </c>
      <c r="C113" s="38">
        <v>80</v>
      </c>
      <c r="D113" s="38" t="s">
        <v>24</v>
      </c>
      <c r="E113" s="177">
        <f>F113+G113+H113</f>
        <v>26.578000000000003</v>
      </c>
      <c r="F113" s="177">
        <v>7.121</v>
      </c>
      <c r="G113" s="177">
        <v>12.067</v>
      </c>
      <c r="H113" s="177">
        <v>7.39</v>
      </c>
      <c r="I113" s="164">
        <v>3919.9</v>
      </c>
      <c r="J113" s="177">
        <v>6.773</v>
      </c>
      <c r="K113" s="164">
        <v>3686.36</v>
      </c>
      <c r="L113" s="137">
        <f>J113/K113</f>
        <v>0.001837313772935904</v>
      </c>
      <c r="M113" s="177">
        <v>208.7</v>
      </c>
      <c r="N113" s="114">
        <f>L113*M113</f>
        <v>0.38344738441172316</v>
      </c>
      <c r="O113" s="114">
        <f>L113*60*1000</f>
        <v>110.23882637615425</v>
      </c>
      <c r="P113" s="115">
        <f>N113*60</f>
        <v>23.00684306470339</v>
      </c>
      <c r="R113" s="10"/>
      <c r="S113" s="10"/>
    </row>
    <row r="114" spans="1:19" s="9" customFormat="1" ht="13.5" customHeight="1">
      <c r="A114" s="183"/>
      <c r="B114" s="326" t="s">
        <v>128</v>
      </c>
      <c r="C114" s="176">
        <v>80</v>
      </c>
      <c r="D114" s="176">
        <v>1982</v>
      </c>
      <c r="E114" s="225">
        <v>23.48</v>
      </c>
      <c r="F114" s="225">
        <v>8.349</v>
      </c>
      <c r="G114" s="225">
        <v>7.91</v>
      </c>
      <c r="H114" s="225">
        <f>E114-F114-G114</f>
        <v>7.221</v>
      </c>
      <c r="I114" s="223">
        <v>3919.31</v>
      </c>
      <c r="J114" s="225">
        <f>H114</f>
        <v>7.221</v>
      </c>
      <c r="K114" s="223">
        <f>I114</f>
        <v>3919.31</v>
      </c>
      <c r="L114" s="137">
        <f>J114/K114</f>
        <v>0.0018424161395755886</v>
      </c>
      <c r="M114" s="233">
        <v>250.155</v>
      </c>
      <c r="N114" s="114">
        <f>L114*M114</f>
        <v>0.46088960939553136</v>
      </c>
      <c r="O114" s="114">
        <f>L114*60*1000</f>
        <v>110.54496837453532</v>
      </c>
      <c r="P114" s="115">
        <f>N114*60</f>
        <v>27.653376563731882</v>
      </c>
      <c r="R114" s="10"/>
      <c r="S114" s="10"/>
    </row>
    <row r="115" spans="1:19" s="9" customFormat="1" ht="12.75" customHeight="1">
      <c r="A115" s="183"/>
      <c r="B115" s="330" t="s">
        <v>304</v>
      </c>
      <c r="C115" s="39">
        <v>54</v>
      </c>
      <c r="D115" s="39">
        <v>1988</v>
      </c>
      <c r="E115" s="114">
        <v>26.911</v>
      </c>
      <c r="F115" s="114">
        <v>7.4715</v>
      </c>
      <c r="G115" s="114">
        <v>12.96</v>
      </c>
      <c r="H115" s="114">
        <v>6.4795</v>
      </c>
      <c r="I115" s="114">
        <v>3515.85</v>
      </c>
      <c r="J115" s="114">
        <v>6.4795</v>
      </c>
      <c r="K115" s="114">
        <v>3515.85</v>
      </c>
      <c r="L115" s="137">
        <f>J115/K115</f>
        <v>0.0018429398296286815</v>
      </c>
      <c r="M115" s="133">
        <v>306.2</v>
      </c>
      <c r="N115" s="114">
        <f>L115*M115</f>
        <v>0.5643081758323023</v>
      </c>
      <c r="O115" s="114">
        <f>L115*60*1000</f>
        <v>110.5763897777209</v>
      </c>
      <c r="P115" s="115">
        <f>N115*60</f>
        <v>33.85849054993814</v>
      </c>
      <c r="R115" s="10"/>
      <c r="S115" s="10"/>
    </row>
    <row r="116" spans="1:19" s="9" customFormat="1" ht="12.75" customHeight="1">
      <c r="A116" s="183"/>
      <c r="B116" s="326" t="s">
        <v>129</v>
      </c>
      <c r="C116" s="176">
        <v>51</v>
      </c>
      <c r="D116" s="176">
        <v>1981</v>
      </c>
      <c r="E116" s="225">
        <v>15.9999</v>
      </c>
      <c r="F116" s="225">
        <v>7.514</v>
      </c>
      <c r="G116" s="225">
        <v>5</v>
      </c>
      <c r="H116" s="225">
        <f>E116-F116-G116</f>
        <v>3.485900000000001</v>
      </c>
      <c r="I116" s="223">
        <v>1882.35</v>
      </c>
      <c r="J116" s="225">
        <f>H116</f>
        <v>3.485900000000001</v>
      </c>
      <c r="K116" s="223">
        <f>I116</f>
        <v>1882.35</v>
      </c>
      <c r="L116" s="137">
        <f>J116/K116</f>
        <v>0.0018518872685738578</v>
      </c>
      <c r="M116" s="233">
        <v>250.155</v>
      </c>
      <c r="N116" s="114">
        <f>L116*M116</f>
        <v>0.4632588596700934</v>
      </c>
      <c r="O116" s="114">
        <f>L116*60*1000</f>
        <v>111.11323611443147</v>
      </c>
      <c r="P116" s="115">
        <f>N116*60</f>
        <v>27.795531580205605</v>
      </c>
      <c r="R116" s="10"/>
      <c r="S116" s="10"/>
    </row>
    <row r="117" spans="1:19" s="9" customFormat="1" ht="12.75" customHeight="1">
      <c r="A117" s="183"/>
      <c r="B117" s="330" t="s">
        <v>305</v>
      </c>
      <c r="C117" s="39">
        <v>72</v>
      </c>
      <c r="D117" s="39">
        <v>1980</v>
      </c>
      <c r="E117" s="114">
        <v>27.034</v>
      </c>
      <c r="F117" s="114">
        <v>8.517</v>
      </c>
      <c r="G117" s="114">
        <v>11.52</v>
      </c>
      <c r="H117" s="114">
        <v>6.997</v>
      </c>
      <c r="I117" s="114">
        <v>3777.3</v>
      </c>
      <c r="J117" s="114">
        <v>6.997</v>
      </c>
      <c r="K117" s="114">
        <v>3777.3</v>
      </c>
      <c r="L117" s="137">
        <f>J117/K117</f>
        <v>0.0018523813305800438</v>
      </c>
      <c r="M117" s="133">
        <v>306.2</v>
      </c>
      <c r="N117" s="114">
        <f>L117*M117</f>
        <v>0.5671991634236094</v>
      </c>
      <c r="O117" s="114">
        <f>L117*60*1000</f>
        <v>111.14287983480263</v>
      </c>
      <c r="P117" s="115">
        <f>N117*60</f>
        <v>34.031949805416566</v>
      </c>
      <c r="Q117" s="11"/>
      <c r="R117" s="10"/>
      <c r="S117" s="10"/>
    </row>
    <row r="118" spans="1:19" s="9" customFormat="1" ht="12.75" customHeight="1">
      <c r="A118" s="183"/>
      <c r="B118" s="325" t="s">
        <v>171</v>
      </c>
      <c r="C118" s="90">
        <v>119</v>
      </c>
      <c r="D118" s="39" t="s">
        <v>24</v>
      </c>
      <c r="E118" s="91">
        <v>41.41</v>
      </c>
      <c r="F118" s="91">
        <v>11.69</v>
      </c>
      <c r="G118" s="92">
        <v>19.04</v>
      </c>
      <c r="H118" s="91">
        <v>10.68</v>
      </c>
      <c r="I118" s="92">
        <v>5732.68</v>
      </c>
      <c r="J118" s="91">
        <v>10.68</v>
      </c>
      <c r="K118" s="93">
        <v>5732.68</v>
      </c>
      <c r="L118" s="137">
        <f>J118/K118</f>
        <v>0.00186300299336436</v>
      </c>
      <c r="M118" s="94">
        <v>240.45</v>
      </c>
      <c r="N118" s="114">
        <f>L118*M118</f>
        <v>0.44795906975446037</v>
      </c>
      <c r="O118" s="114">
        <f>L118*60*1000</f>
        <v>111.7801796018616</v>
      </c>
      <c r="P118" s="115">
        <f>N118*60</f>
        <v>26.877544185267624</v>
      </c>
      <c r="R118" s="10"/>
      <c r="S118" s="10"/>
    </row>
    <row r="119" spans="1:19" s="9" customFormat="1" ht="12.75" customHeight="1">
      <c r="A119" s="183"/>
      <c r="B119" s="326" t="s">
        <v>706</v>
      </c>
      <c r="C119" s="176">
        <v>60</v>
      </c>
      <c r="D119" s="176" t="s">
        <v>24</v>
      </c>
      <c r="E119" s="226">
        <v>20.627</v>
      </c>
      <c r="F119" s="226">
        <v>5.97</v>
      </c>
      <c r="G119" s="177">
        <v>9.6</v>
      </c>
      <c r="H119" s="226">
        <v>5.057</v>
      </c>
      <c r="I119" s="94"/>
      <c r="J119" s="226">
        <v>5.057</v>
      </c>
      <c r="K119" s="177">
        <v>2690.2</v>
      </c>
      <c r="L119" s="137">
        <f>J119/K119</f>
        <v>0.0018797858895249426</v>
      </c>
      <c r="M119" s="94">
        <v>259.42</v>
      </c>
      <c r="N119" s="114">
        <f>L119*M119</f>
        <v>0.4876540554605606</v>
      </c>
      <c r="O119" s="114">
        <f>L119*60*1000</f>
        <v>112.78715337149656</v>
      </c>
      <c r="P119" s="115">
        <f>N119*60</f>
        <v>29.259243327633637</v>
      </c>
      <c r="R119" s="10"/>
      <c r="S119" s="10"/>
    </row>
    <row r="120" spans="1:19" s="9" customFormat="1" ht="12.75" customHeight="1">
      <c r="A120" s="183"/>
      <c r="B120" s="324" t="s">
        <v>93</v>
      </c>
      <c r="C120" s="38">
        <v>59</v>
      </c>
      <c r="D120" s="38">
        <v>2001</v>
      </c>
      <c r="E120" s="39">
        <v>22.709</v>
      </c>
      <c r="F120" s="39">
        <v>11.08485</v>
      </c>
      <c r="G120" s="39">
        <v>5.13815</v>
      </c>
      <c r="H120" s="39">
        <v>6.486</v>
      </c>
      <c r="I120" s="114">
        <v>3432.83</v>
      </c>
      <c r="J120" s="39">
        <f>H120</f>
        <v>6.486</v>
      </c>
      <c r="K120" s="39">
        <v>3432.83</v>
      </c>
      <c r="L120" s="137">
        <f>J120/K120</f>
        <v>0.0018894032037706499</v>
      </c>
      <c r="M120" s="39">
        <v>281.438</v>
      </c>
      <c r="N120" s="114">
        <f>L120*M120</f>
        <v>0.5317498588628041</v>
      </c>
      <c r="O120" s="114">
        <f>L120*60*1000</f>
        <v>113.36419222623898</v>
      </c>
      <c r="P120" s="115">
        <f>N120*60</f>
        <v>31.904991531768246</v>
      </c>
      <c r="R120" s="10"/>
      <c r="S120" s="10"/>
    </row>
    <row r="121" spans="1:16" s="9" customFormat="1" ht="12.75" customHeight="1">
      <c r="A121" s="183"/>
      <c r="B121" s="324" t="s">
        <v>53</v>
      </c>
      <c r="C121" s="38">
        <v>51</v>
      </c>
      <c r="D121" s="38">
        <v>2005</v>
      </c>
      <c r="E121" s="38">
        <v>13.04</v>
      </c>
      <c r="F121" s="38">
        <v>5.916</v>
      </c>
      <c r="G121" s="38">
        <v>1.246</v>
      </c>
      <c r="H121" s="38">
        <f>E121-F121-G121</f>
        <v>5.877999999999998</v>
      </c>
      <c r="I121" s="68">
        <v>3073.9</v>
      </c>
      <c r="J121" s="69">
        <f>H121/I121*K121</f>
        <v>5.740510751813655</v>
      </c>
      <c r="K121" s="38">
        <v>3002</v>
      </c>
      <c r="L121" s="137">
        <f>J121/K121</f>
        <v>0.0019122287647613775</v>
      </c>
      <c r="M121" s="40">
        <v>289.18</v>
      </c>
      <c r="N121" s="114">
        <f>L121*M121</f>
        <v>0.5529783141936951</v>
      </c>
      <c r="O121" s="114">
        <f>L121*60*1000</f>
        <v>114.73372588568265</v>
      </c>
      <c r="P121" s="115">
        <f>N121*60</f>
        <v>33.17869885162171</v>
      </c>
    </row>
    <row r="122" spans="1:19" s="9" customFormat="1" ht="12.75" customHeight="1">
      <c r="A122" s="183"/>
      <c r="B122" s="330" t="s">
        <v>306</v>
      </c>
      <c r="C122" s="39">
        <v>44</v>
      </c>
      <c r="D122" s="39">
        <v>1965</v>
      </c>
      <c r="E122" s="114">
        <v>13.800997</v>
      </c>
      <c r="F122" s="114">
        <v>3.06</v>
      </c>
      <c r="G122" s="114">
        <v>7.04</v>
      </c>
      <c r="H122" s="114">
        <v>3.700997</v>
      </c>
      <c r="I122" s="114">
        <v>1905</v>
      </c>
      <c r="J122" s="114">
        <v>3.700997</v>
      </c>
      <c r="K122" s="114">
        <v>1905</v>
      </c>
      <c r="L122" s="137">
        <f>J122/K122</f>
        <v>0.0019427805774278216</v>
      </c>
      <c r="M122" s="133">
        <v>306.2</v>
      </c>
      <c r="N122" s="114">
        <f>L122*M122</f>
        <v>0.594879412808399</v>
      </c>
      <c r="O122" s="114">
        <f>L122*60*1000</f>
        <v>116.56683464566929</v>
      </c>
      <c r="P122" s="115">
        <f>N122*60</f>
        <v>35.692764768503935</v>
      </c>
      <c r="R122" s="10"/>
      <c r="S122" s="10"/>
    </row>
    <row r="123" spans="1:19" s="9" customFormat="1" ht="12.75" customHeight="1">
      <c r="A123" s="183"/>
      <c r="B123" s="324" t="s">
        <v>595</v>
      </c>
      <c r="C123" s="38">
        <v>30</v>
      </c>
      <c r="D123" s="38">
        <v>2000</v>
      </c>
      <c r="E123" s="164">
        <v>11.2</v>
      </c>
      <c r="F123" s="159">
        <v>3.6874</v>
      </c>
      <c r="G123" s="40">
        <v>4.72</v>
      </c>
      <c r="H123" s="159">
        <f>E123-F123-G123</f>
        <v>2.7925999999999993</v>
      </c>
      <c r="I123" s="40">
        <v>1411.56</v>
      </c>
      <c r="J123" s="159">
        <f>H123</f>
        <v>2.7925999999999993</v>
      </c>
      <c r="K123" s="40">
        <v>1411.56</v>
      </c>
      <c r="L123" s="137">
        <f>J123/K123</f>
        <v>0.0019783785315537414</v>
      </c>
      <c r="M123" s="69">
        <v>261.055</v>
      </c>
      <c r="N123" s="114">
        <f>L123*M123</f>
        <v>0.516465607554762</v>
      </c>
      <c r="O123" s="114">
        <f>L123*60*1000</f>
        <v>118.70271189322449</v>
      </c>
      <c r="P123" s="115">
        <f>N123*60</f>
        <v>30.98793645328572</v>
      </c>
      <c r="R123" s="10"/>
      <c r="S123" s="10"/>
    </row>
    <row r="124" spans="1:19" s="9" customFormat="1" ht="12.75" customHeight="1">
      <c r="A124" s="183"/>
      <c r="B124" s="324" t="s">
        <v>633</v>
      </c>
      <c r="C124" s="38">
        <v>40</v>
      </c>
      <c r="D124" s="38" t="s">
        <v>24</v>
      </c>
      <c r="E124" s="177">
        <f>F124+G124+H124</f>
        <v>15.113999999999999</v>
      </c>
      <c r="F124" s="177">
        <v>4.131</v>
      </c>
      <c r="G124" s="177">
        <v>6.441</v>
      </c>
      <c r="H124" s="177">
        <v>4.542</v>
      </c>
      <c r="I124" s="164">
        <v>2287.45</v>
      </c>
      <c r="J124" s="177">
        <v>4.542</v>
      </c>
      <c r="K124" s="164">
        <v>2287.45</v>
      </c>
      <c r="L124" s="137">
        <f>J124/K124</f>
        <v>0.001985617171960043</v>
      </c>
      <c r="M124" s="177">
        <v>208.7</v>
      </c>
      <c r="N124" s="114">
        <f>L124*M124</f>
        <v>0.4143983037880609</v>
      </c>
      <c r="O124" s="114">
        <f>L124*60*1000</f>
        <v>119.13703031760258</v>
      </c>
      <c r="P124" s="115">
        <f>N124*60</f>
        <v>24.863898227283656</v>
      </c>
      <c r="R124" s="10"/>
      <c r="S124" s="10"/>
    </row>
    <row r="125" spans="1:19" s="9" customFormat="1" ht="13.5" customHeight="1">
      <c r="A125" s="183"/>
      <c r="B125" s="324" t="s">
        <v>513</v>
      </c>
      <c r="C125" s="38">
        <v>74</v>
      </c>
      <c r="D125" s="38" t="s">
        <v>24</v>
      </c>
      <c r="E125" s="40">
        <v>26.73</v>
      </c>
      <c r="F125" s="40">
        <v>6.73</v>
      </c>
      <c r="G125" s="40">
        <v>11.85</v>
      </c>
      <c r="H125" s="40">
        <v>8.15</v>
      </c>
      <c r="I125" s="158">
        <v>3987</v>
      </c>
      <c r="J125" s="40">
        <v>8.15</v>
      </c>
      <c r="K125" s="158">
        <v>3987</v>
      </c>
      <c r="L125" s="137">
        <f>J125/K125</f>
        <v>0.0020441434662653627</v>
      </c>
      <c r="M125" s="40">
        <v>215.3</v>
      </c>
      <c r="N125" s="114">
        <f>L125*M125</f>
        <v>0.4401040882869326</v>
      </c>
      <c r="O125" s="114">
        <f>L125*60*1000</f>
        <v>122.64860797592176</v>
      </c>
      <c r="P125" s="115">
        <f>N125*60</f>
        <v>26.406245297215957</v>
      </c>
      <c r="R125" s="10"/>
      <c r="S125" s="10"/>
    </row>
    <row r="126" spans="1:16" s="9" customFormat="1" ht="12.75" customHeight="1">
      <c r="A126" s="183"/>
      <c r="B126" s="324" t="s">
        <v>59</v>
      </c>
      <c r="C126" s="38">
        <v>38</v>
      </c>
      <c r="D126" s="38">
        <v>2004</v>
      </c>
      <c r="E126" s="38">
        <v>10.25</v>
      </c>
      <c r="F126" s="38">
        <v>5.049</v>
      </c>
      <c r="G126" s="38">
        <v>0.392</v>
      </c>
      <c r="H126" s="38">
        <f>E126-F126-G126</f>
        <v>4.808999999999999</v>
      </c>
      <c r="I126" s="68">
        <v>2349.7</v>
      </c>
      <c r="J126" s="69">
        <f>H126/I126*K126</f>
        <v>4.809613993275737</v>
      </c>
      <c r="K126" s="38">
        <v>2350</v>
      </c>
      <c r="L126" s="137">
        <f>J126/K126</f>
        <v>0.0020466442524577602</v>
      </c>
      <c r="M126" s="40">
        <v>289.18</v>
      </c>
      <c r="N126" s="114">
        <f>L126*M126</f>
        <v>0.5918485849257351</v>
      </c>
      <c r="O126" s="114">
        <f>L126*60*1000</f>
        <v>122.79865514746561</v>
      </c>
      <c r="P126" s="115">
        <f>N126*60</f>
        <v>35.51091509554411</v>
      </c>
    </row>
    <row r="127" spans="1:19" s="9" customFormat="1" ht="12.75" customHeight="1">
      <c r="A127" s="183"/>
      <c r="B127" s="324" t="s">
        <v>94</v>
      </c>
      <c r="C127" s="38">
        <v>42</v>
      </c>
      <c r="D127" s="38">
        <v>2000</v>
      </c>
      <c r="E127" s="39">
        <v>19.9417</v>
      </c>
      <c r="F127" s="39">
        <v>7.56608</v>
      </c>
      <c r="G127" s="39">
        <v>6.64</v>
      </c>
      <c r="H127" s="39">
        <v>5.735621</v>
      </c>
      <c r="I127" s="114">
        <v>2801.69</v>
      </c>
      <c r="J127" s="39">
        <v>5.648882</v>
      </c>
      <c r="K127" s="39">
        <v>2759.32</v>
      </c>
      <c r="L127" s="137">
        <f>J127/K127</f>
        <v>0.0020472007596074393</v>
      </c>
      <c r="M127" s="39">
        <v>281.438</v>
      </c>
      <c r="N127" s="114">
        <f>L127*M127</f>
        <v>0.5761600873823984</v>
      </c>
      <c r="O127" s="114">
        <f>L127*60*1000</f>
        <v>122.83204557644636</v>
      </c>
      <c r="P127" s="115">
        <f>N127*60</f>
        <v>34.56960524294391</v>
      </c>
      <c r="Q127" s="11"/>
      <c r="R127" s="10"/>
      <c r="S127" s="10"/>
    </row>
    <row r="128" spans="1:19" s="9" customFormat="1" ht="12.75" customHeight="1">
      <c r="A128" s="183"/>
      <c r="B128" s="330" t="s">
        <v>307</v>
      </c>
      <c r="C128" s="39">
        <v>34</v>
      </c>
      <c r="D128" s="39">
        <v>1971</v>
      </c>
      <c r="E128" s="114">
        <v>13.432002</v>
      </c>
      <c r="F128" s="114">
        <v>3.519</v>
      </c>
      <c r="G128" s="114">
        <v>5.28</v>
      </c>
      <c r="H128" s="114">
        <v>4.633002</v>
      </c>
      <c r="I128" s="114">
        <v>2261.92</v>
      </c>
      <c r="J128" s="114">
        <v>3.8384</v>
      </c>
      <c r="K128" s="114">
        <v>1873.98</v>
      </c>
      <c r="L128" s="137">
        <f>J128/K128</f>
        <v>0.002048260920607477</v>
      </c>
      <c r="M128" s="133">
        <v>306.2</v>
      </c>
      <c r="N128" s="114">
        <f>L128*M128</f>
        <v>0.6271774938900094</v>
      </c>
      <c r="O128" s="114">
        <f>L128*60*1000</f>
        <v>122.89565523644863</v>
      </c>
      <c r="P128" s="115">
        <f>N128*60</f>
        <v>37.630649633400566</v>
      </c>
      <c r="R128" s="10"/>
      <c r="S128" s="10"/>
    </row>
    <row r="129" spans="1:19" s="9" customFormat="1" ht="12.75" customHeight="1">
      <c r="A129" s="183"/>
      <c r="B129" s="326" t="s">
        <v>200</v>
      </c>
      <c r="C129" s="176">
        <v>51</v>
      </c>
      <c r="D129" s="176">
        <v>2007</v>
      </c>
      <c r="E129" s="94">
        <v>12.04</v>
      </c>
      <c r="F129" s="94">
        <v>4.69</v>
      </c>
      <c r="G129" s="94">
        <v>1.29</v>
      </c>
      <c r="H129" s="94">
        <v>6.06</v>
      </c>
      <c r="I129" s="94">
        <v>2943.57</v>
      </c>
      <c r="J129" s="94">
        <v>6.06</v>
      </c>
      <c r="K129" s="94">
        <v>2943.57</v>
      </c>
      <c r="L129" s="137">
        <f>J129/K129</f>
        <v>0.002058724609912453</v>
      </c>
      <c r="M129" s="223">
        <v>281.2</v>
      </c>
      <c r="N129" s="114">
        <f>L129*M129</f>
        <v>0.5789133603073818</v>
      </c>
      <c r="O129" s="114">
        <f>L129*60*1000</f>
        <v>123.5234765947472</v>
      </c>
      <c r="P129" s="115">
        <f>N129*60</f>
        <v>34.73480161844291</v>
      </c>
      <c r="R129" s="10"/>
      <c r="S129" s="10"/>
    </row>
    <row r="130" spans="1:19" s="9" customFormat="1" ht="12.75" customHeight="1">
      <c r="A130" s="183"/>
      <c r="B130" s="324" t="s">
        <v>438</v>
      </c>
      <c r="C130" s="39">
        <v>50</v>
      </c>
      <c r="D130" s="39">
        <v>1992</v>
      </c>
      <c r="E130" s="114">
        <f>SUM(F130:H130)</f>
        <v>17.171</v>
      </c>
      <c r="F130" s="114">
        <v>4.23</v>
      </c>
      <c r="G130" s="114">
        <v>7.84</v>
      </c>
      <c r="H130" s="114">
        <v>5.101</v>
      </c>
      <c r="I130" s="114">
        <v>2469.68</v>
      </c>
      <c r="J130" s="114">
        <v>5.101</v>
      </c>
      <c r="K130" s="114">
        <v>2469.68</v>
      </c>
      <c r="L130" s="137">
        <f>J130/K130</f>
        <v>0.002065449774869619</v>
      </c>
      <c r="M130" s="114">
        <v>316.209</v>
      </c>
      <c r="N130" s="114">
        <f>L130*M130</f>
        <v>0.6531138078617473</v>
      </c>
      <c r="O130" s="114">
        <f>L130*60*1000</f>
        <v>123.92698649217714</v>
      </c>
      <c r="P130" s="115">
        <f>N130*60</f>
        <v>39.18682847170484</v>
      </c>
      <c r="R130" s="10"/>
      <c r="S130" s="10"/>
    </row>
    <row r="131" spans="1:19" s="9" customFormat="1" ht="12.75">
      <c r="A131" s="183"/>
      <c r="B131" s="325" t="s">
        <v>172</v>
      </c>
      <c r="C131" s="90">
        <v>119</v>
      </c>
      <c r="D131" s="39" t="s">
        <v>24</v>
      </c>
      <c r="E131" s="91">
        <v>42.11</v>
      </c>
      <c r="F131" s="91">
        <v>11.24</v>
      </c>
      <c r="G131" s="92">
        <v>19.04</v>
      </c>
      <c r="H131" s="91">
        <v>11.83</v>
      </c>
      <c r="I131" s="92">
        <v>5726.62</v>
      </c>
      <c r="J131" s="91">
        <v>11.83</v>
      </c>
      <c r="K131" s="93">
        <v>5726.62</v>
      </c>
      <c r="L131" s="137">
        <f>J131/K131</f>
        <v>0.002065790990147766</v>
      </c>
      <c r="M131" s="94">
        <v>240.45</v>
      </c>
      <c r="N131" s="114">
        <f>L131*M131</f>
        <v>0.4967194435810303</v>
      </c>
      <c r="O131" s="114">
        <f>L131*60*1000</f>
        <v>123.94745940886595</v>
      </c>
      <c r="P131" s="115">
        <f>N131*60</f>
        <v>29.80316661486182</v>
      </c>
      <c r="R131" s="10"/>
      <c r="S131" s="10"/>
    </row>
    <row r="132" spans="1:16" s="9" customFormat="1" ht="12.75" customHeight="1">
      <c r="A132" s="183"/>
      <c r="B132" s="324" t="s">
        <v>548</v>
      </c>
      <c r="C132" s="227">
        <v>30</v>
      </c>
      <c r="D132" s="227" t="s">
        <v>549</v>
      </c>
      <c r="E132" s="228">
        <f>F132+G132+H132</f>
        <v>12.536000000000001</v>
      </c>
      <c r="F132" s="228">
        <v>4.1477</v>
      </c>
      <c r="G132" s="228">
        <v>4.8</v>
      </c>
      <c r="H132" s="228">
        <v>3.5883</v>
      </c>
      <c r="I132" s="228">
        <v>1717.43</v>
      </c>
      <c r="J132" s="228">
        <v>3.5883</v>
      </c>
      <c r="K132" s="228">
        <v>1717.43</v>
      </c>
      <c r="L132" s="137">
        <f>J132/K132</f>
        <v>0.002089342797086344</v>
      </c>
      <c r="M132" s="229">
        <v>211</v>
      </c>
      <c r="N132" s="114">
        <f>L132*M132</f>
        <v>0.4408513301852186</v>
      </c>
      <c r="O132" s="114">
        <f>L132*60*1000</f>
        <v>125.36056782518065</v>
      </c>
      <c r="P132" s="115">
        <f>N132*60</f>
        <v>26.451079811113118</v>
      </c>
    </row>
    <row r="133" spans="1:19" s="9" customFormat="1" ht="12.75">
      <c r="A133" s="183"/>
      <c r="B133" s="330" t="s">
        <v>308</v>
      </c>
      <c r="C133" s="39">
        <v>25</v>
      </c>
      <c r="D133" s="39">
        <v>1973</v>
      </c>
      <c r="E133" s="114">
        <v>9.124002</v>
      </c>
      <c r="F133" s="114">
        <v>2.397</v>
      </c>
      <c r="G133" s="114">
        <v>4</v>
      </c>
      <c r="H133" s="114">
        <v>2.727002</v>
      </c>
      <c r="I133" s="114">
        <v>1292.7</v>
      </c>
      <c r="J133" s="114">
        <v>2.727002</v>
      </c>
      <c r="K133" s="114">
        <v>1292.7</v>
      </c>
      <c r="L133" s="137">
        <f>J133/K133</f>
        <v>0.0021095397230602615</v>
      </c>
      <c r="M133" s="133">
        <v>306.2</v>
      </c>
      <c r="N133" s="114">
        <f>L133*M133</f>
        <v>0.645941063201052</v>
      </c>
      <c r="O133" s="114">
        <f>L133*60*1000</f>
        <v>126.5723833836157</v>
      </c>
      <c r="P133" s="115">
        <f>N133*60</f>
        <v>38.75646379206312</v>
      </c>
      <c r="R133" s="10"/>
      <c r="S133" s="10"/>
    </row>
    <row r="134" spans="1:19" s="9" customFormat="1" ht="12.75">
      <c r="A134" s="183"/>
      <c r="B134" s="326" t="s">
        <v>707</v>
      </c>
      <c r="C134" s="176">
        <v>60</v>
      </c>
      <c r="D134" s="176" t="s">
        <v>24</v>
      </c>
      <c r="E134" s="226">
        <v>20.39</v>
      </c>
      <c r="F134" s="226">
        <v>5.415</v>
      </c>
      <c r="G134" s="177">
        <v>9.6</v>
      </c>
      <c r="H134" s="226">
        <v>5.375</v>
      </c>
      <c r="I134" s="94"/>
      <c r="J134" s="226">
        <v>5.375</v>
      </c>
      <c r="K134" s="177">
        <v>2539.48</v>
      </c>
      <c r="L134" s="137">
        <f>J134/K134</f>
        <v>0.002116575046859987</v>
      </c>
      <c r="M134" s="94">
        <v>259.42</v>
      </c>
      <c r="N134" s="114">
        <f>L134*M134</f>
        <v>0.5490818986564179</v>
      </c>
      <c r="O134" s="114">
        <f>L134*60*1000</f>
        <v>126.99450281159925</v>
      </c>
      <c r="P134" s="115">
        <f>N134*60</f>
        <v>32.94491391938507</v>
      </c>
      <c r="R134" s="10"/>
      <c r="S134" s="10"/>
    </row>
    <row r="135" spans="1:19" s="9" customFormat="1" ht="12.75">
      <c r="A135" s="183"/>
      <c r="B135" s="330" t="s">
        <v>309</v>
      </c>
      <c r="C135" s="39">
        <v>54</v>
      </c>
      <c r="D135" s="39">
        <v>1992</v>
      </c>
      <c r="E135" s="114">
        <v>19.995977</v>
      </c>
      <c r="F135" s="114">
        <v>5.724597</v>
      </c>
      <c r="G135" s="114">
        <v>8.64</v>
      </c>
      <c r="H135" s="114">
        <v>5.631401</v>
      </c>
      <c r="I135" s="114">
        <v>2632.94</v>
      </c>
      <c r="J135" s="114">
        <v>5.631401</v>
      </c>
      <c r="K135" s="114">
        <v>2632.94</v>
      </c>
      <c r="L135" s="137">
        <f>J135/K135</f>
        <v>0.0021388261791001695</v>
      </c>
      <c r="M135" s="133">
        <v>306.2</v>
      </c>
      <c r="N135" s="114">
        <f>L135*M135</f>
        <v>0.6549085760404719</v>
      </c>
      <c r="O135" s="114">
        <f>L135*60*1000</f>
        <v>128.32957074601018</v>
      </c>
      <c r="P135" s="115">
        <f>N135*60</f>
        <v>39.29451456242832</v>
      </c>
      <c r="R135" s="10"/>
      <c r="S135" s="10"/>
    </row>
    <row r="136" spans="1:19" s="9" customFormat="1" ht="12.75">
      <c r="A136" s="183"/>
      <c r="B136" s="324" t="s">
        <v>596</v>
      </c>
      <c r="C136" s="38">
        <v>60</v>
      </c>
      <c r="D136" s="38">
        <v>1968</v>
      </c>
      <c r="E136" s="40">
        <v>20.7</v>
      </c>
      <c r="F136" s="159">
        <v>5.2358</v>
      </c>
      <c r="G136" s="164">
        <v>9.6</v>
      </c>
      <c r="H136" s="159">
        <v>5.8642</v>
      </c>
      <c r="I136" s="40">
        <v>2731.74</v>
      </c>
      <c r="J136" s="159">
        <v>5.8642</v>
      </c>
      <c r="K136" s="40">
        <v>2731.74</v>
      </c>
      <c r="L136" s="137">
        <f>J136/K136</f>
        <v>0.002146690387811432</v>
      </c>
      <c r="M136" s="69">
        <v>261.055</v>
      </c>
      <c r="N136" s="114">
        <f>L136*M136</f>
        <v>0.5604042591901134</v>
      </c>
      <c r="O136" s="114">
        <f>L136*60*1000</f>
        <v>128.80142326868594</v>
      </c>
      <c r="P136" s="115">
        <f>N136*60</f>
        <v>33.624255551406804</v>
      </c>
      <c r="R136" s="10"/>
      <c r="S136" s="10"/>
    </row>
    <row r="137" spans="1:19" s="9" customFormat="1" ht="12.75" customHeight="1">
      <c r="A137" s="183"/>
      <c r="B137" s="326" t="s">
        <v>665</v>
      </c>
      <c r="C137" s="235">
        <v>14</v>
      </c>
      <c r="D137" s="235"/>
      <c r="E137" s="231">
        <v>2.4</v>
      </c>
      <c r="F137" s="231">
        <v>1.172</v>
      </c>
      <c r="G137" s="231">
        <v>0</v>
      </c>
      <c r="H137" s="231">
        <v>1.228</v>
      </c>
      <c r="I137" s="231">
        <v>551.79</v>
      </c>
      <c r="J137" s="231">
        <v>1.2</v>
      </c>
      <c r="K137" s="231">
        <v>551.8</v>
      </c>
      <c r="L137" s="137">
        <f>J137/K137</f>
        <v>0.0021747009786154403</v>
      </c>
      <c r="M137" s="223">
        <v>207.97</v>
      </c>
      <c r="N137" s="114">
        <f>L137*M137</f>
        <v>0.45227256252265313</v>
      </c>
      <c r="O137" s="114">
        <f>L137*60*1000</f>
        <v>130.48205871692642</v>
      </c>
      <c r="P137" s="115">
        <f>N137*60</f>
        <v>27.136353751359188</v>
      </c>
      <c r="R137" s="10"/>
      <c r="S137" s="10"/>
    </row>
    <row r="138" spans="1:19" s="9" customFormat="1" ht="12.75" customHeight="1">
      <c r="A138" s="183"/>
      <c r="B138" s="329" t="s">
        <v>475</v>
      </c>
      <c r="C138" s="153">
        <v>20</v>
      </c>
      <c r="D138" s="39">
        <v>1975</v>
      </c>
      <c r="E138" s="114">
        <v>7.389</v>
      </c>
      <c r="F138" s="140">
        <v>1.734</v>
      </c>
      <c r="G138" s="140">
        <v>3.2</v>
      </c>
      <c r="H138" s="114">
        <v>2.455</v>
      </c>
      <c r="I138" s="140">
        <v>1127.14</v>
      </c>
      <c r="J138" s="140">
        <v>2.46</v>
      </c>
      <c r="K138" s="140">
        <v>1127.14</v>
      </c>
      <c r="L138" s="137">
        <f>J138/K138</f>
        <v>0.0021825150380609328</v>
      </c>
      <c r="M138" s="114">
        <v>316.86</v>
      </c>
      <c r="N138" s="114">
        <f>L138*M138</f>
        <v>0.6915517149599872</v>
      </c>
      <c r="O138" s="114">
        <f>L138*60*1000</f>
        <v>130.95090228365598</v>
      </c>
      <c r="P138" s="115">
        <f>N138*60</f>
        <v>41.493102897599236</v>
      </c>
      <c r="R138" s="10"/>
      <c r="S138" s="10"/>
    </row>
    <row r="139" spans="1:19" s="9" customFormat="1" ht="12.75">
      <c r="A139" s="183"/>
      <c r="B139" s="324" t="s">
        <v>550</v>
      </c>
      <c r="C139" s="227">
        <v>30</v>
      </c>
      <c r="D139" s="227" t="s">
        <v>24</v>
      </c>
      <c r="E139" s="228">
        <f>F139+G139+H139</f>
        <v>11.1729</v>
      </c>
      <c r="F139" s="228">
        <v>2.6343</v>
      </c>
      <c r="G139" s="228">
        <v>4.8</v>
      </c>
      <c r="H139" s="228">
        <v>3.7386</v>
      </c>
      <c r="I139" s="228">
        <v>1712.83</v>
      </c>
      <c r="J139" s="228">
        <v>3.7386</v>
      </c>
      <c r="K139" s="228">
        <v>1712.83</v>
      </c>
      <c r="L139" s="137">
        <f>J139/K139</f>
        <v>0.0021827034790376162</v>
      </c>
      <c r="M139" s="229">
        <v>208.1</v>
      </c>
      <c r="N139" s="114">
        <f>L139*M139</f>
        <v>0.4542205939877279</v>
      </c>
      <c r="O139" s="114">
        <f>L139*60*1000</f>
        <v>130.96220874225696</v>
      </c>
      <c r="P139" s="115">
        <f>N139*60</f>
        <v>27.253235639263675</v>
      </c>
      <c r="R139" s="10"/>
      <c r="S139" s="10"/>
    </row>
    <row r="140" spans="1:19" s="9" customFormat="1" ht="12.75">
      <c r="A140" s="183"/>
      <c r="B140" s="326" t="s">
        <v>708</v>
      </c>
      <c r="C140" s="176">
        <v>60</v>
      </c>
      <c r="D140" s="176" t="s">
        <v>24</v>
      </c>
      <c r="E140" s="226">
        <v>22.186</v>
      </c>
      <c r="F140" s="226">
        <v>6.526</v>
      </c>
      <c r="G140" s="177">
        <v>9.6</v>
      </c>
      <c r="H140" s="226">
        <v>6.06</v>
      </c>
      <c r="I140" s="94"/>
      <c r="J140" s="226">
        <v>6.06</v>
      </c>
      <c r="K140" s="177">
        <v>2740.77</v>
      </c>
      <c r="L140" s="137">
        <f>J140/K140</f>
        <v>0.0022110574765485612</v>
      </c>
      <c r="M140" s="94">
        <v>259.42</v>
      </c>
      <c r="N140" s="114">
        <f>L140*M140</f>
        <v>0.5735925305662278</v>
      </c>
      <c r="O140" s="114">
        <f>L140*60*1000</f>
        <v>132.66344859291368</v>
      </c>
      <c r="P140" s="115">
        <f>N140*60</f>
        <v>34.41555183397367</v>
      </c>
      <c r="Q140" s="11"/>
      <c r="R140" s="10"/>
      <c r="S140" s="10"/>
    </row>
    <row r="141" spans="1:19" s="9" customFormat="1" ht="12.75" customHeight="1">
      <c r="A141" s="183"/>
      <c r="B141" s="328" t="s">
        <v>173</v>
      </c>
      <c r="C141" s="90">
        <v>40</v>
      </c>
      <c r="D141" s="39" t="s">
        <v>24</v>
      </c>
      <c r="E141" s="91">
        <v>17.55</v>
      </c>
      <c r="F141" s="91">
        <v>5.63</v>
      </c>
      <c r="G141" s="92">
        <v>6.4</v>
      </c>
      <c r="H141" s="91">
        <v>5.52</v>
      </c>
      <c r="I141" s="92">
        <v>2494.75</v>
      </c>
      <c r="J141" s="91">
        <v>5.52</v>
      </c>
      <c r="K141" s="93">
        <v>2494.75</v>
      </c>
      <c r="L141" s="137">
        <f>J141/K141</f>
        <v>0.0022126465577713196</v>
      </c>
      <c r="M141" s="94">
        <v>240.45</v>
      </c>
      <c r="N141" s="114">
        <f>L141*M141</f>
        <v>0.5320308648161137</v>
      </c>
      <c r="O141" s="114">
        <f>L141*60*1000</f>
        <v>132.75879346627917</v>
      </c>
      <c r="P141" s="115">
        <f>N141*60</f>
        <v>31.921851888966824</v>
      </c>
      <c r="R141" s="10"/>
      <c r="S141" s="10"/>
    </row>
    <row r="142" spans="1:22" s="9" customFormat="1" ht="12.75">
      <c r="A142" s="183"/>
      <c r="B142" s="324" t="s">
        <v>95</v>
      </c>
      <c r="C142" s="38">
        <v>28</v>
      </c>
      <c r="D142" s="38">
        <v>2000</v>
      </c>
      <c r="E142" s="39">
        <v>12</v>
      </c>
      <c r="F142" s="39">
        <v>4.12335</v>
      </c>
      <c r="G142" s="39">
        <v>4.4</v>
      </c>
      <c r="H142" s="39">
        <v>3.47665</v>
      </c>
      <c r="I142" s="114">
        <v>1552.52</v>
      </c>
      <c r="J142" s="39">
        <v>3.277726</v>
      </c>
      <c r="K142" s="39">
        <v>1463.69</v>
      </c>
      <c r="L142" s="137">
        <f>J142/K142</f>
        <v>0.002239358060791561</v>
      </c>
      <c r="M142" s="39">
        <v>281.438</v>
      </c>
      <c r="N142" s="114">
        <f>L142*M142</f>
        <v>0.6302404539130553</v>
      </c>
      <c r="O142" s="114">
        <f>L142*60*1000</f>
        <v>134.36148364749366</v>
      </c>
      <c r="P142" s="115">
        <f>N142*60</f>
        <v>37.81442723478332</v>
      </c>
      <c r="Q142" s="10"/>
      <c r="R142" s="10"/>
      <c r="S142" s="10"/>
      <c r="T142" s="12"/>
      <c r="U142" s="13"/>
      <c r="V142" s="13"/>
    </row>
    <row r="143" spans="1:22" s="9" customFormat="1" ht="12.75">
      <c r="A143" s="183"/>
      <c r="B143" s="326" t="s">
        <v>130</v>
      </c>
      <c r="C143" s="176">
        <v>53</v>
      </c>
      <c r="D143" s="176">
        <v>1962</v>
      </c>
      <c r="E143" s="225">
        <v>11.992</v>
      </c>
      <c r="F143" s="225">
        <v>6.8</v>
      </c>
      <c r="G143" s="225">
        <v>0.647</v>
      </c>
      <c r="H143" s="225">
        <f>E143-F143-G143</f>
        <v>4.545000000000001</v>
      </c>
      <c r="I143" s="223">
        <v>1992.82</v>
      </c>
      <c r="J143" s="225">
        <f>H143</f>
        <v>4.545000000000001</v>
      </c>
      <c r="K143" s="223">
        <f>I143</f>
        <v>1992.82</v>
      </c>
      <c r="L143" s="137">
        <f>J143/K143</f>
        <v>0.002280687668730744</v>
      </c>
      <c r="M143" s="233">
        <v>250.155</v>
      </c>
      <c r="N143" s="114">
        <f>L143*M143</f>
        <v>0.5705254237713393</v>
      </c>
      <c r="O143" s="114">
        <f>L143*60*1000</f>
        <v>136.84126012384465</v>
      </c>
      <c r="P143" s="115">
        <f>N143*60</f>
        <v>34.231525426280356</v>
      </c>
      <c r="Q143" s="10"/>
      <c r="R143" s="10"/>
      <c r="S143" s="10"/>
      <c r="T143" s="12"/>
      <c r="U143" s="13"/>
      <c r="V143" s="13"/>
    </row>
    <row r="144" spans="1:19" s="9" customFormat="1" ht="12.75">
      <c r="A144" s="183"/>
      <c r="B144" s="324" t="s">
        <v>397</v>
      </c>
      <c r="C144" s="38">
        <v>9</v>
      </c>
      <c r="D144" s="38">
        <v>1964</v>
      </c>
      <c r="E144" s="112">
        <f>F144+G144+H144</f>
        <v>3.73</v>
      </c>
      <c r="F144" s="112">
        <v>0</v>
      </c>
      <c r="G144" s="112">
        <v>0</v>
      </c>
      <c r="H144" s="112">
        <v>3.73</v>
      </c>
      <c r="I144" s="112">
        <v>271</v>
      </c>
      <c r="J144" s="112">
        <v>0.62</v>
      </c>
      <c r="K144" s="112">
        <v>271.62</v>
      </c>
      <c r="L144" s="137">
        <f>J144/K144</f>
        <v>0.0022826006921434355</v>
      </c>
      <c r="M144" s="114">
        <v>285</v>
      </c>
      <c r="N144" s="114">
        <f>L144*M144</f>
        <v>0.6505411972608791</v>
      </c>
      <c r="O144" s="114">
        <f>L144*60*1000</f>
        <v>136.95604152860614</v>
      </c>
      <c r="P144" s="115">
        <f>N144*60</f>
        <v>39.03247183565275</v>
      </c>
      <c r="R144" s="10"/>
      <c r="S144" s="10"/>
    </row>
    <row r="145" spans="1:19" s="9" customFormat="1" ht="12.75">
      <c r="A145" s="183"/>
      <c r="B145" s="324" t="s">
        <v>634</v>
      </c>
      <c r="C145" s="38">
        <v>60</v>
      </c>
      <c r="D145" s="38" t="s">
        <v>24</v>
      </c>
      <c r="E145" s="177">
        <f>F145+G145+H145</f>
        <v>15.466999999999999</v>
      </c>
      <c r="F145" s="177">
        <v>7.076</v>
      </c>
      <c r="G145" s="177">
        <v>0.591</v>
      </c>
      <c r="H145" s="177">
        <v>7.8</v>
      </c>
      <c r="I145" s="164">
        <v>3373.53</v>
      </c>
      <c r="J145" s="177">
        <v>7.8</v>
      </c>
      <c r="K145" s="164">
        <v>3373.5</v>
      </c>
      <c r="L145" s="137">
        <f>J145/K145</f>
        <v>0.0023121387283236996</v>
      </c>
      <c r="M145" s="177">
        <v>208.7</v>
      </c>
      <c r="N145" s="114">
        <f>L145*M145</f>
        <v>0.48254335260115605</v>
      </c>
      <c r="O145" s="114">
        <f>L145*60*1000</f>
        <v>138.728323699422</v>
      </c>
      <c r="P145" s="115">
        <f>N145*60</f>
        <v>28.952601156069363</v>
      </c>
      <c r="R145" s="10"/>
      <c r="S145" s="10"/>
    </row>
    <row r="146" spans="1:19" s="9" customFormat="1" ht="12.75">
      <c r="A146" s="183"/>
      <c r="B146" s="326" t="s">
        <v>131</v>
      </c>
      <c r="C146" s="176">
        <v>80</v>
      </c>
      <c r="D146" s="176">
        <v>1970</v>
      </c>
      <c r="E146" s="225">
        <v>22</v>
      </c>
      <c r="F146" s="225">
        <v>5.001</v>
      </c>
      <c r="G146" s="225">
        <v>8</v>
      </c>
      <c r="H146" s="225">
        <f>E146-F146-G146</f>
        <v>8.998999999999999</v>
      </c>
      <c r="I146" s="223">
        <v>3877.54</v>
      </c>
      <c r="J146" s="225">
        <f>H146</f>
        <v>8.998999999999999</v>
      </c>
      <c r="K146" s="223">
        <f>I146</f>
        <v>3877.54</v>
      </c>
      <c r="L146" s="137">
        <f>J146/K146</f>
        <v>0.0023208013328037875</v>
      </c>
      <c r="M146" s="233">
        <v>250.155</v>
      </c>
      <c r="N146" s="114">
        <f>L146*M146</f>
        <v>0.5805600574075315</v>
      </c>
      <c r="O146" s="114">
        <f>L146*60*1000</f>
        <v>139.24807996822724</v>
      </c>
      <c r="P146" s="115">
        <f>N146*60</f>
        <v>34.83360344445189</v>
      </c>
      <c r="Q146" s="11"/>
      <c r="R146" s="10"/>
      <c r="S146" s="10"/>
    </row>
    <row r="147" spans="1:16" s="9" customFormat="1" ht="13.5" customHeight="1">
      <c r="A147" s="183"/>
      <c r="B147" s="330" t="s">
        <v>310</v>
      </c>
      <c r="C147" s="39">
        <v>12</v>
      </c>
      <c r="D147" s="39">
        <v>1968</v>
      </c>
      <c r="E147" s="114">
        <v>3.648</v>
      </c>
      <c r="F147" s="114">
        <v>0.561</v>
      </c>
      <c r="G147" s="114">
        <v>1.6</v>
      </c>
      <c r="H147" s="114">
        <v>1.487</v>
      </c>
      <c r="I147" s="114">
        <v>631.54</v>
      </c>
      <c r="J147" s="114">
        <v>1.020797</v>
      </c>
      <c r="K147" s="114">
        <v>433.54</v>
      </c>
      <c r="L147" s="137">
        <f>J147/K147</f>
        <v>0.0023545624394519533</v>
      </c>
      <c r="M147" s="133">
        <v>306.2</v>
      </c>
      <c r="N147" s="114">
        <f>L147*M147</f>
        <v>0.7209670189601881</v>
      </c>
      <c r="O147" s="114">
        <f>L147*60*1000</f>
        <v>141.2737463671172</v>
      </c>
      <c r="P147" s="115">
        <f>N147*60</f>
        <v>43.25802113761129</v>
      </c>
    </row>
    <row r="148" spans="1:19" s="9" customFormat="1" ht="11.25" customHeight="1">
      <c r="A148" s="183"/>
      <c r="B148" s="324" t="s">
        <v>635</v>
      </c>
      <c r="C148" s="38">
        <v>60</v>
      </c>
      <c r="D148" s="38" t="s">
        <v>24</v>
      </c>
      <c r="E148" s="177">
        <f>SUM(F148:H148)</f>
        <v>19.024</v>
      </c>
      <c r="F148" s="177">
        <v>3.57</v>
      </c>
      <c r="G148" s="177">
        <v>9.784</v>
      </c>
      <c r="H148" s="177">
        <v>5.67</v>
      </c>
      <c r="I148" s="164">
        <v>2404.54</v>
      </c>
      <c r="J148" s="177">
        <v>5.67</v>
      </c>
      <c r="K148" s="164">
        <v>2404.54</v>
      </c>
      <c r="L148" s="137">
        <f>J148/K148</f>
        <v>0.0023580393755146516</v>
      </c>
      <c r="M148" s="177">
        <v>208.7</v>
      </c>
      <c r="N148" s="114">
        <f>L148*M148</f>
        <v>0.4921228176699078</v>
      </c>
      <c r="O148" s="114">
        <f>L148*60*1000</f>
        <v>141.4823625308791</v>
      </c>
      <c r="P148" s="115">
        <f>N148*60</f>
        <v>29.527369060194466</v>
      </c>
      <c r="R148" s="10"/>
      <c r="S148" s="10"/>
    </row>
    <row r="149" spans="1:16" s="9" customFormat="1" ht="12.75" customHeight="1">
      <c r="A149" s="183"/>
      <c r="B149" s="326" t="s">
        <v>201</v>
      </c>
      <c r="C149" s="176">
        <v>54</v>
      </c>
      <c r="D149" s="176">
        <v>2007</v>
      </c>
      <c r="E149" s="94">
        <v>12.22</v>
      </c>
      <c r="F149" s="94">
        <v>4.44</v>
      </c>
      <c r="G149" s="94">
        <v>0.38</v>
      </c>
      <c r="H149" s="94">
        <v>7.4</v>
      </c>
      <c r="I149" s="94">
        <v>3133.4</v>
      </c>
      <c r="J149" s="94">
        <v>7.4</v>
      </c>
      <c r="K149" s="94">
        <v>3133.4</v>
      </c>
      <c r="L149" s="137">
        <f>J149/K149</f>
        <v>0.0023616518797472397</v>
      </c>
      <c r="M149" s="223">
        <v>281.2</v>
      </c>
      <c r="N149" s="114">
        <f>L149*M149</f>
        <v>0.6640965085849238</v>
      </c>
      <c r="O149" s="114">
        <f>L149*60*1000</f>
        <v>141.69911278483437</v>
      </c>
      <c r="P149" s="115">
        <f>N149*60</f>
        <v>39.84579051509542</v>
      </c>
    </row>
    <row r="150" spans="1:19" s="9" customFormat="1" ht="12.75">
      <c r="A150" s="183"/>
      <c r="B150" s="326" t="s">
        <v>132</v>
      </c>
      <c r="C150" s="176">
        <v>50</v>
      </c>
      <c r="D150" s="176">
        <v>1982</v>
      </c>
      <c r="E150" s="225">
        <v>15.131</v>
      </c>
      <c r="F150" s="225">
        <v>4.166</v>
      </c>
      <c r="G150" s="225">
        <v>4.82</v>
      </c>
      <c r="H150" s="225">
        <f>E150-F150-G150</f>
        <v>6.145</v>
      </c>
      <c r="I150" s="223">
        <v>2574.58</v>
      </c>
      <c r="J150" s="225">
        <f>H150</f>
        <v>6.145</v>
      </c>
      <c r="K150" s="223">
        <f>I150</f>
        <v>2574.58</v>
      </c>
      <c r="L150" s="137">
        <f>J150/K150</f>
        <v>0.0023867970698133287</v>
      </c>
      <c r="M150" s="233">
        <v>250.155</v>
      </c>
      <c r="N150" s="114">
        <f>L150*M150</f>
        <v>0.5970692209991533</v>
      </c>
      <c r="O150" s="114">
        <f>L150*60*1000</f>
        <v>143.20782418879972</v>
      </c>
      <c r="P150" s="115">
        <f>N150*60</f>
        <v>35.8241532599492</v>
      </c>
      <c r="R150" s="10"/>
      <c r="S150" s="10"/>
    </row>
    <row r="151" spans="1:19" s="9" customFormat="1" ht="12.75">
      <c r="A151" s="183"/>
      <c r="B151" s="324" t="s">
        <v>102</v>
      </c>
      <c r="C151" s="38">
        <v>72</v>
      </c>
      <c r="D151" s="38">
        <v>2005</v>
      </c>
      <c r="E151" s="38">
        <v>29.72</v>
      </c>
      <c r="F151" s="38">
        <v>12.57</v>
      </c>
      <c r="G151" s="38">
        <v>4.196</v>
      </c>
      <c r="H151" s="38">
        <f>E151-F151-G151</f>
        <v>12.953999999999999</v>
      </c>
      <c r="I151" s="68">
        <v>5350.7</v>
      </c>
      <c r="J151" s="69">
        <f>H151/I151*K151</f>
        <v>12.954726297493785</v>
      </c>
      <c r="K151" s="38">
        <v>5351</v>
      </c>
      <c r="L151" s="137">
        <f>J151/K151</f>
        <v>0.002420991645952866</v>
      </c>
      <c r="M151" s="40">
        <v>289.18</v>
      </c>
      <c r="N151" s="114">
        <f>L151*M151</f>
        <v>0.7001023641766497</v>
      </c>
      <c r="O151" s="114">
        <f>L151*60*1000</f>
        <v>145.25949875717194</v>
      </c>
      <c r="P151" s="115">
        <f>N151*60</f>
        <v>42.006141850598986</v>
      </c>
      <c r="R151" s="10"/>
      <c r="S151" s="10"/>
    </row>
    <row r="152" spans="1:19" s="9" customFormat="1" ht="12.75">
      <c r="A152" s="183"/>
      <c r="B152" s="326" t="s">
        <v>133</v>
      </c>
      <c r="C152" s="176">
        <v>72</v>
      </c>
      <c r="D152" s="176">
        <v>1985</v>
      </c>
      <c r="E152" s="225">
        <v>38.491</v>
      </c>
      <c r="F152" s="225">
        <v>16.881</v>
      </c>
      <c r="G152" s="225">
        <v>10.08</v>
      </c>
      <c r="H152" s="225">
        <f>E152-F152-G152</f>
        <v>11.53</v>
      </c>
      <c r="I152" s="223">
        <v>4715.87</v>
      </c>
      <c r="J152" s="225">
        <f>H152</f>
        <v>11.53</v>
      </c>
      <c r="K152" s="223">
        <f>I152</f>
        <v>4715.87</v>
      </c>
      <c r="L152" s="137">
        <f>J152/K152</f>
        <v>0.0024449359291074603</v>
      </c>
      <c r="M152" s="233">
        <v>250.155</v>
      </c>
      <c r="N152" s="114">
        <f>L152*M152</f>
        <v>0.6116129473458768</v>
      </c>
      <c r="O152" s="114">
        <f>L152*60*1000</f>
        <v>146.69615574644763</v>
      </c>
      <c r="P152" s="115">
        <f>N152*60</f>
        <v>36.696776840752605</v>
      </c>
      <c r="Q152" s="11"/>
      <c r="R152" s="10"/>
      <c r="S152" s="10"/>
    </row>
    <row r="153" spans="1:19" s="9" customFormat="1" ht="12.75">
      <c r="A153" s="183"/>
      <c r="B153" s="324" t="s">
        <v>514</v>
      </c>
      <c r="C153" s="38">
        <v>55</v>
      </c>
      <c r="D153" s="38" t="s">
        <v>24</v>
      </c>
      <c r="E153" s="40">
        <v>17.73</v>
      </c>
      <c r="F153" s="40">
        <v>3.42</v>
      </c>
      <c r="G153" s="40">
        <v>8.04</v>
      </c>
      <c r="H153" s="40">
        <v>6.27</v>
      </c>
      <c r="I153" s="158">
        <v>2538</v>
      </c>
      <c r="J153" s="40">
        <v>6.27</v>
      </c>
      <c r="K153" s="158">
        <v>2538</v>
      </c>
      <c r="L153" s="137">
        <f>J153/K153</f>
        <v>0.002470449172576832</v>
      </c>
      <c r="M153" s="40">
        <v>215.3</v>
      </c>
      <c r="N153" s="114">
        <f>L153*M153</f>
        <v>0.531887706855792</v>
      </c>
      <c r="O153" s="114">
        <f>L153*60*1000</f>
        <v>148.22695035460993</v>
      </c>
      <c r="P153" s="115">
        <f>N153*60</f>
        <v>31.91326241134752</v>
      </c>
      <c r="R153" s="10"/>
      <c r="S153" s="10"/>
    </row>
    <row r="154" spans="1:19" s="9" customFormat="1" ht="12.75">
      <c r="A154" s="183"/>
      <c r="B154" s="330" t="s">
        <v>311</v>
      </c>
      <c r="C154" s="39">
        <v>60</v>
      </c>
      <c r="D154" s="39">
        <v>1980</v>
      </c>
      <c r="E154" s="114">
        <v>25.792001</v>
      </c>
      <c r="F154" s="114">
        <v>5.304</v>
      </c>
      <c r="G154" s="114">
        <v>11.52</v>
      </c>
      <c r="H154" s="114">
        <v>8.968001</v>
      </c>
      <c r="I154" s="114">
        <v>3605.28</v>
      </c>
      <c r="J154" s="114">
        <v>8.614632</v>
      </c>
      <c r="K154" s="114">
        <v>3463.22</v>
      </c>
      <c r="L154" s="137">
        <f>J154/K154</f>
        <v>0.002487463112363639</v>
      </c>
      <c r="M154" s="133">
        <v>306.2</v>
      </c>
      <c r="N154" s="114">
        <f>L154*M154</f>
        <v>0.7616612050057462</v>
      </c>
      <c r="O154" s="114">
        <f>L154*60*1000</f>
        <v>149.24778674181832</v>
      </c>
      <c r="P154" s="115">
        <f>N154*60</f>
        <v>45.69967230034477</v>
      </c>
      <c r="R154" s="10"/>
      <c r="S154" s="10"/>
    </row>
    <row r="155" spans="1:19" s="9" customFormat="1" ht="12.75">
      <c r="A155" s="183"/>
      <c r="B155" s="324" t="s">
        <v>439</v>
      </c>
      <c r="C155" s="39">
        <v>12</v>
      </c>
      <c r="D155" s="39">
        <v>1979</v>
      </c>
      <c r="E155" s="112">
        <f>SUM(F155:H155)</f>
        <v>4.916</v>
      </c>
      <c r="F155" s="114">
        <v>1.2888</v>
      </c>
      <c r="G155" s="114">
        <v>1.84</v>
      </c>
      <c r="H155" s="114">
        <v>1.7872</v>
      </c>
      <c r="I155" s="114">
        <v>715.63</v>
      </c>
      <c r="J155" s="114">
        <v>1.7872</v>
      </c>
      <c r="K155" s="114">
        <v>715.63</v>
      </c>
      <c r="L155" s="137">
        <f>J155/K155</f>
        <v>0.0024973799309699145</v>
      </c>
      <c r="M155" s="114">
        <v>316.209</v>
      </c>
      <c r="N155" s="114">
        <f>L155*M155</f>
        <v>0.7896940105920657</v>
      </c>
      <c r="O155" s="114">
        <f>L155*60*1000</f>
        <v>149.84279585819488</v>
      </c>
      <c r="P155" s="115">
        <f>N155*60</f>
        <v>47.381640635523944</v>
      </c>
      <c r="R155" s="10"/>
      <c r="S155" s="10"/>
    </row>
    <row r="156" spans="1:19" s="9" customFormat="1" ht="12.75">
      <c r="A156" s="183"/>
      <c r="B156" s="326" t="s">
        <v>134</v>
      </c>
      <c r="C156" s="176">
        <v>72</v>
      </c>
      <c r="D156" s="176">
        <v>1987</v>
      </c>
      <c r="E156" s="225">
        <v>30.76</v>
      </c>
      <c r="F156" s="225">
        <v>10.1556</v>
      </c>
      <c r="G156" s="225">
        <v>9.0008</v>
      </c>
      <c r="H156" s="225">
        <f>E156-F156-G156</f>
        <v>11.603600000000002</v>
      </c>
      <c r="I156" s="223">
        <v>4615.21</v>
      </c>
      <c r="J156" s="225">
        <f>H156</f>
        <v>11.603600000000002</v>
      </c>
      <c r="K156" s="223">
        <f>I156</f>
        <v>4615.21</v>
      </c>
      <c r="L156" s="137">
        <f>J156/K156</f>
        <v>0.002514208454219852</v>
      </c>
      <c r="M156" s="233">
        <v>250.155</v>
      </c>
      <c r="N156" s="114">
        <f>L156*M156</f>
        <v>0.628941815865367</v>
      </c>
      <c r="O156" s="114">
        <f>L156*60*1000</f>
        <v>150.8525072531911</v>
      </c>
      <c r="P156" s="115">
        <f>N156*60</f>
        <v>37.73650895192202</v>
      </c>
      <c r="Q156" s="11"/>
      <c r="R156" s="10"/>
      <c r="S156" s="10"/>
    </row>
    <row r="157" spans="1:19" s="9" customFormat="1" ht="12.75">
      <c r="A157" s="183"/>
      <c r="B157" s="324" t="s">
        <v>33</v>
      </c>
      <c r="C157" s="38">
        <v>71</v>
      </c>
      <c r="D157" s="38">
        <v>2006</v>
      </c>
      <c r="E157" s="39">
        <v>21.71</v>
      </c>
      <c r="F157" s="39">
        <v>12.43635</v>
      </c>
      <c r="G157" s="39">
        <v>0.33595</v>
      </c>
      <c r="H157" s="39">
        <v>8.9377</v>
      </c>
      <c r="I157" s="114">
        <v>3533.18</v>
      </c>
      <c r="J157" s="39">
        <f>H157</f>
        <v>8.9377</v>
      </c>
      <c r="K157" s="39">
        <v>3533.18</v>
      </c>
      <c r="L157" s="137">
        <f>J157/K157</f>
        <v>0.0025296475130052814</v>
      </c>
      <c r="M157" s="39">
        <v>281.438</v>
      </c>
      <c r="N157" s="114">
        <f>L157*M157</f>
        <v>0.7119389367651804</v>
      </c>
      <c r="O157" s="114">
        <f>L157*60*1000</f>
        <v>151.7788507803169</v>
      </c>
      <c r="P157" s="115">
        <f>N157*60</f>
        <v>42.71633620591082</v>
      </c>
      <c r="R157" s="10"/>
      <c r="S157" s="10"/>
    </row>
    <row r="158" spans="1:19" s="9" customFormat="1" ht="12.75" customHeight="1">
      <c r="A158" s="183"/>
      <c r="B158" s="329" t="s">
        <v>476</v>
      </c>
      <c r="C158" s="153">
        <v>42</v>
      </c>
      <c r="D158" s="39">
        <v>2008</v>
      </c>
      <c r="E158" s="114">
        <v>15.943</v>
      </c>
      <c r="F158" s="140">
        <v>1.785</v>
      </c>
      <c r="G158" s="140">
        <v>4.56</v>
      </c>
      <c r="H158" s="114">
        <v>9.598</v>
      </c>
      <c r="I158" s="140">
        <v>3738.41</v>
      </c>
      <c r="J158" s="140">
        <v>7.04</v>
      </c>
      <c r="K158" s="140">
        <v>2765.48</v>
      </c>
      <c r="L158" s="137">
        <f>J158/K158</f>
        <v>0.0025456701910699046</v>
      </c>
      <c r="M158" s="114">
        <v>335.175</v>
      </c>
      <c r="N158" s="114">
        <f>L158*M158</f>
        <v>0.8532450062918553</v>
      </c>
      <c r="O158" s="114">
        <f>L158*60*1000</f>
        <v>152.7402114641943</v>
      </c>
      <c r="P158" s="115">
        <f>N158*60</f>
        <v>51.19470037751132</v>
      </c>
      <c r="R158" s="10"/>
      <c r="S158" s="10"/>
    </row>
    <row r="159" spans="1:19" s="9" customFormat="1" ht="12.75" customHeight="1">
      <c r="A159" s="183"/>
      <c r="B159" s="324" t="s">
        <v>364</v>
      </c>
      <c r="C159" s="38">
        <v>45</v>
      </c>
      <c r="D159" s="38">
        <v>1981</v>
      </c>
      <c r="E159" s="112">
        <f>F159+G159+H159</f>
        <v>17.98</v>
      </c>
      <c r="F159" s="112">
        <v>4.83</v>
      </c>
      <c r="G159" s="112">
        <v>7.2</v>
      </c>
      <c r="H159" s="112">
        <v>5.95</v>
      </c>
      <c r="I159" s="112">
        <v>2323.16</v>
      </c>
      <c r="J159" s="112">
        <v>5.95</v>
      </c>
      <c r="K159" s="112">
        <v>2323.16</v>
      </c>
      <c r="L159" s="137">
        <f>J159/K159</f>
        <v>0.0025611666867542487</v>
      </c>
      <c r="M159" s="114">
        <v>285</v>
      </c>
      <c r="N159" s="114">
        <f>L159*M159</f>
        <v>0.7299325057249608</v>
      </c>
      <c r="O159" s="114">
        <f>L159*60*1000</f>
        <v>153.67000120525492</v>
      </c>
      <c r="P159" s="115">
        <f>N159*60</f>
        <v>43.79595034349765</v>
      </c>
      <c r="R159" s="10"/>
      <c r="S159" s="10"/>
    </row>
    <row r="160" spans="1:19" s="9" customFormat="1" ht="12.75">
      <c r="A160" s="183"/>
      <c r="B160" s="324" t="s">
        <v>440</v>
      </c>
      <c r="C160" s="39">
        <v>24</v>
      </c>
      <c r="D160" s="39">
        <v>1977</v>
      </c>
      <c r="E160" s="112">
        <f>SUM(F160:H160)</f>
        <v>10.83</v>
      </c>
      <c r="F160" s="114">
        <v>3.1146</v>
      </c>
      <c r="G160" s="114">
        <v>3.6</v>
      </c>
      <c r="H160" s="114">
        <v>4.1154</v>
      </c>
      <c r="I160" s="114">
        <v>1383.56</v>
      </c>
      <c r="J160" s="114">
        <v>3.374628</v>
      </c>
      <c r="K160" s="114">
        <v>1317.13</v>
      </c>
      <c r="L160" s="137">
        <f>J160/K160</f>
        <v>0.0025621070053829156</v>
      </c>
      <c r="M160" s="114">
        <v>316.209</v>
      </c>
      <c r="N160" s="114">
        <f>L160*M160</f>
        <v>0.8101612940651264</v>
      </c>
      <c r="O160" s="114">
        <f>L160*60*1000</f>
        <v>153.72642032297492</v>
      </c>
      <c r="P160" s="115">
        <f>N160*60</f>
        <v>48.60967764390758</v>
      </c>
      <c r="Q160" s="11"/>
      <c r="R160" s="10"/>
      <c r="S160" s="10"/>
    </row>
    <row r="161" spans="1:19" s="9" customFormat="1" ht="12.75">
      <c r="A161" s="183"/>
      <c r="B161" s="324" t="s">
        <v>103</v>
      </c>
      <c r="C161" s="38">
        <v>100</v>
      </c>
      <c r="D161" s="38">
        <v>1972</v>
      </c>
      <c r="E161" s="38">
        <v>38.76</v>
      </c>
      <c r="F161" s="38">
        <v>11.534</v>
      </c>
      <c r="G161" s="38">
        <v>15.84</v>
      </c>
      <c r="H161" s="38">
        <f>E161-F161-G161</f>
        <v>11.386</v>
      </c>
      <c r="I161" s="68">
        <v>4426.6</v>
      </c>
      <c r="J161" s="69">
        <f>H161/I161*K161</f>
        <v>11.387028870916728</v>
      </c>
      <c r="K161" s="38">
        <v>4427</v>
      </c>
      <c r="L161" s="137">
        <f>J161/K161</f>
        <v>0.0025721772918266836</v>
      </c>
      <c r="M161" s="40">
        <v>289.18</v>
      </c>
      <c r="N161" s="114">
        <f>L161*M161</f>
        <v>0.7438222292504404</v>
      </c>
      <c r="O161" s="114">
        <f>L161*60*1000</f>
        <v>154.33063750960102</v>
      </c>
      <c r="P161" s="115">
        <f>N161*60</f>
        <v>44.62933375502642</v>
      </c>
      <c r="R161" s="10"/>
      <c r="S161" s="10"/>
    </row>
    <row r="162" spans="1:19" s="9" customFormat="1" ht="12.75">
      <c r="A162" s="183"/>
      <c r="B162" s="326" t="s">
        <v>135</v>
      </c>
      <c r="C162" s="176">
        <v>60</v>
      </c>
      <c r="D162" s="176">
        <v>1989</v>
      </c>
      <c r="E162" s="225">
        <v>18.07</v>
      </c>
      <c r="F162" s="225">
        <v>3.428</v>
      </c>
      <c r="G162" s="225">
        <v>5.97</v>
      </c>
      <c r="H162" s="225">
        <f>E162-F162-G162</f>
        <v>8.672</v>
      </c>
      <c r="I162" s="223">
        <v>3361</v>
      </c>
      <c r="J162" s="225">
        <f>H162</f>
        <v>8.672</v>
      </c>
      <c r="K162" s="223">
        <f>I162</f>
        <v>3361</v>
      </c>
      <c r="L162" s="137">
        <f>J162/K162</f>
        <v>0.002580184468908063</v>
      </c>
      <c r="M162" s="233">
        <v>250.155</v>
      </c>
      <c r="N162" s="114">
        <f>L162*M162</f>
        <v>0.6454460458196966</v>
      </c>
      <c r="O162" s="114">
        <f>L162*60*1000</f>
        <v>154.81106813448378</v>
      </c>
      <c r="P162" s="115">
        <f>N162*60</f>
        <v>38.726762749181795</v>
      </c>
      <c r="Q162" s="11"/>
      <c r="R162" s="10"/>
      <c r="S162" s="10"/>
    </row>
    <row r="163" spans="1:19" s="9" customFormat="1" ht="12.75">
      <c r="A163" s="183"/>
      <c r="B163" s="326" t="s">
        <v>202</v>
      </c>
      <c r="C163" s="176">
        <v>75</v>
      </c>
      <c r="D163" s="176">
        <v>1975</v>
      </c>
      <c r="E163" s="94">
        <v>30.33</v>
      </c>
      <c r="F163" s="94">
        <v>8.01</v>
      </c>
      <c r="G163" s="94">
        <v>12</v>
      </c>
      <c r="H163" s="94">
        <v>10.32</v>
      </c>
      <c r="I163" s="94">
        <v>3995.88</v>
      </c>
      <c r="J163" s="177">
        <v>10.32</v>
      </c>
      <c r="K163" s="94">
        <v>3996.88</v>
      </c>
      <c r="L163" s="137">
        <f>J163/K163</f>
        <v>0.0025820139708973</v>
      </c>
      <c r="M163" s="223">
        <v>281.2</v>
      </c>
      <c r="N163" s="114">
        <f>L163*M163</f>
        <v>0.7260623286163207</v>
      </c>
      <c r="O163" s="114">
        <f>L163*60*1000</f>
        <v>154.92083825383799</v>
      </c>
      <c r="P163" s="115">
        <f>N163*60</f>
        <v>43.56373971697924</v>
      </c>
      <c r="R163" s="10"/>
      <c r="S163" s="10"/>
    </row>
    <row r="164" spans="1:19" s="9" customFormat="1" ht="12.75">
      <c r="A164" s="183"/>
      <c r="B164" s="330" t="s">
        <v>312</v>
      </c>
      <c r="C164" s="39">
        <v>80</v>
      </c>
      <c r="D164" s="39">
        <v>1972</v>
      </c>
      <c r="E164" s="114">
        <v>29.489</v>
      </c>
      <c r="F164" s="114">
        <v>6.579</v>
      </c>
      <c r="G164" s="114">
        <v>12.8</v>
      </c>
      <c r="H164" s="114">
        <v>10.11</v>
      </c>
      <c r="I164" s="114">
        <v>3889.34</v>
      </c>
      <c r="J164" s="114">
        <v>10.11</v>
      </c>
      <c r="K164" s="114">
        <v>3889.34</v>
      </c>
      <c r="L164" s="137">
        <f>J164/K164</f>
        <v>0.0025994127538348406</v>
      </c>
      <c r="M164" s="133">
        <v>306.2</v>
      </c>
      <c r="N164" s="114">
        <f>L164*M164</f>
        <v>0.7959401852242282</v>
      </c>
      <c r="O164" s="114">
        <f>L164*60*1000</f>
        <v>155.96476523009045</v>
      </c>
      <c r="P164" s="115">
        <f>N164*60</f>
        <v>47.75641111345369</v>
      </c>
      <c r="R164" s="10"/>
      <c r="S164" s="10"/>
    </row>
    <row r="165" spans="1:19" s="9" customFormat="1" ht="12.75">
      <c r="A165" s="183"/>
      <c r="B165" s="324" t="s">
        <v>60</v>
      </c>
      <c r="C165" s="38">
        <v>83</v>
      </c>
      <c r="D165" s="38">
        <v>2006</v>
      </c>
      <c r="E165" s="38">
        <v>28.77</v>
      </c>
      <c r="F165" s="38">
        <v>11.02</v>
      </c>
      <c r="G165" s="38">
        <v>3.23</v>
      </c>
      <c r="H165" s="38">
        <f>E165-F165-G165</f>
        <v>14.52</v>
      </c>
      <c r="I165" s="68">
        <v>5540.2</v>
      </c>
      <c r="J165" s="69">
        <f>H165/I165*K165</f>
        <v>12.897173387242338</v>
      </c>
      <c r="K165" s="38">
        <v>4921</v>
      </c>
      <c r="L165" s="137">
        <f>J165/K165</f>
        <v>0.0026208440128515217</v>
      </c>
      <c r="M165" s="40">
        <v>289.18</v>
      </c>
      <c r="N165" s="114">
        <f>L165*M165</f>
        <v>0.757895671636403</v>
      </c>
      <c r="O165" s="114">
        <f>L165*60*1000</f>
        <v>157.2506407710913</v>
      </c>
      <c r="P165" s="115">
        <f>N165*60</f>
        <v>45.47374029818418</v>
      </c>
      <c r="R165" s="10"/>
      <c r="S165" s="10"/>
    </row>
    <row r="166" spans="1:19" s="9" customFormat="1" ht="12.75">
      <c r="A166" s="183"/>
      <c r="B166" s="330" t="s">
        <v>314</v>
      </c>
      <c r="C166" s="39">
        <v>39</v>
      </c>
      <c r="D166" s="39">
        <v>1988</v>
      </c>
      <c r="E166" s="114">
        <v>15.930999</v>
      </c>
      <c r="F166" s="114">
        <v>3.7026</v>
      </c>
      <c r="G166" s="114">
        <v>6.24</v>
      </c>
      <c r="H166" s="114">
        <v>5.988399</v>
      </c>
      <c r="I166" s="114">
        <v>2274.93</v>
      </c>
      <c r="J166" s="114">
        <v>5.988399</v>
      </c>
      <c r="K166" s="114">
        <v>2274.93</v>
      </c>
      <c r="L166" s="137">
        <f>J166/K166</f>
        <v>0.002632344291912279</v>
      </c>
      <c r="M166" s="133">
        <v>306.2</v>
      </c>
      <c r="N166" s="114">
        <f>L166*M166</f>
        <v>0.8060238221835399</v>
      </c>
      <c r="O166" s="114">
        <f>L166*60*1000</f>
        <v>157.94065751473673</v>
      </c>
      <c r="P166" s="115">
        <f>N166*60</f>
        <v>48.36142933101239</v>
      </c>
      <c r="R166" s="10"/>
      <c r="S166" s="10"/>
    </row>
    <row r="167" spans="1:19" s="9" customFormat="1" ht="12.75">
      <c r="A167" s="183"/>
      <c r="B167" s="325" t="s">
        <v>174</v>
      </c>
      <c r="C167" s="90">
        <v>45</v>
      </c>
      <c r="D167" s="39" t="s">
        <v>24</v>
      </c>
      <c r="E167" s="91">
        <v>18.57</v>
      </c>
      <c r="F167" s="91">
        <v>5.82</v>
      </c>
      <c r="G167" s="92">
        <v>7.2</v>
      </c>
      <c r="H167" s="91">
        <v>6.21</v>
      </c>
      <c r="I167" s="92">
        <v>2340.65</v>
      </c>
      <c r="J167" s="91">
        <v>6.21</v>
      </c>
      <c r="K167" s="93">
        <v>2340.65</v>
      </c>
      <c r="L167" s="137">
        <f>J167/K167</f>
        <v>0.0026531091790741885</v>
      </c>
      <c r="M167" s="94">
        <v>240.45</v>
      </c>
      <c r="N167" s="114">
        <f>L167*M167</f>
        <v>0.6379401021083886</v>
      </c>
      <c r="O167" s="114">
        <f>L167*60*1000</f>
        <v>159.18655074445132</v>
      </c>
      <c r="P167" s="115">
        <f>N167*60</f>
        <v>38.27640612650332</v>
      </c>
      <c r="R167" s="10"/>
      <c r="S167" s="10"/>
    </row>
    <row r="168" spans="1:19" s="9" customFormat="1" ht="12.75" customHeight="1">
      <c r="A168" s="183"/>
      <c r="B168" s="333" t="s">
        <v>398</v>
      </c>
      <c r="C168" s="138">
        <v>35</v>
      </c>
      <c r="D168" s="39">
        <v>1972</v>
      </c>
      <c r="E168" s="112">
        <f>F168+G168+H168</f>
        <v>12.414882</v>
      </c>
      <c r="F168" s="139">
        <v>2.9325</v>
      </c>
      <c r="G168" s="139">
        <v>5.6000000000000005</v>
      </c>
      <c r="H168" s="139">
        <v>3.882382</v>
      </c>
      <c r="I168" s="139">
        <v>1482.2</v>
      </c>
      <c r="J168" s="139">
        <v>3.882382</v>
      </c>
      <c r="K168" s="139">
        <v>1457.75</v>
      </c>
      <c r="L168" s="137">
        <f>J168/K168</f>
        <v>0.0026632701080432173</v>
      </c>
      <c r="M168" s="114">
        <v>304.982</v>
      </c>
      <c r="N168" s="114">
        <f>L168*M168</f>
        <v>0.8122494440912366</v>
      </c>
      <c r="O168" s="114">
        <f>L168*60*1000</f>
        <v>159.79620648259305</v>
      </c>
      <c r="P168" s="115">
        <f>N168*60</f>
        <v>48.734966645474195</v>
      </c>
      <c r="R168" s="10"/>
      <c r="S168" s="10"/>
    </row>
    <row r="169" spans="1:19" s="9" customFormat="1" ht="12.75">
      <c r="A169" s="183"/>
      <c r="B169" s="333" t="s">
        <v>399</v>
      </c>
      <c r="C169" s="138">
        <v>49</v>
      </c>
      <c r="D169" s="39">
        <v>1969</v>
      </c>
      <c r="E169" s="112">
        <f>F169+G169+H169</f>
        <v>19.447991</v>
      </c>
      <c r="F169" s="139">
        <v>4.845</v>
      </c>
      <c r="G169" s="139">
        <v>7.84</v>
      </c>
      <c r="H169" s="139">
        <v>6.7629909999999995</v>
      </c>
      <c r="I169" s="139">
        <v>2600.39</v>
      </c>
      <c r="J169" s="139">
        <v>6.7629909999999995</v>
      </c>
      <c r="K169" s="139">
        <v>2528.6</v>
      </c>
      <c r="L169" s="137">
        <f>J169/K169</f>
        <v>0.002674598987582061</v>
      </c>
      <c r="M169" s="114">
        <v>316.318</v>
      </c>
      <c r="N169" s="114">
        <f>L169*M169</f>
        <v>0.8460238025539824</v>
      </c>
      <c r="O169" s="114">
        <f>L169*60*1000</f>
        <v>160.47593925492367</v>
      </c>
      <c r="P169" s="115">
        <f>N169*60</f>
        <v>50.76142815323894</v>
      </c>
      <c r="R169" s="10"/>
      <c r="S169" s="10"/>
    </row>
    <row r="170" spans="1:19" s="9" customFormat="1" ht="12.75">
      <c r="A170" s="183"/>
      <c r="B170" s="326" t="s">
        <v>785</v>
      </c>
      <c r="C170" s="176">
        <v>25</v>
      </c>
      <c r="D170" s="176" t="s">
        <v>549</v>
      </c>
      <c r="E170" s="177">
        <f>+F170+G170+H170</f>
        <v>9.28993</v>
      </c>
      <c r="F170" s="177">
        <v>1.745271</v>
      </c>
      <c r="G170" s="177">
        <v>4</v>
      </c>
      <c r="H170" s="177">
        <v>3.544659</v>
      </c>
      <c r="I170" s="177">
        <v>1322.87</v>
      </c>
      <c r="J170" s="177">
        <v>3.544659</v>
      </c>
      <c r="K170" s="177">
        <v>1322.87</v>
      </c>
      <c r="L170" s="137">
        <f>J170/K170</f>
        <v>0.002679521797304346</v>
      </c>
      <c r="M170" s="94">
        <v>279.258</v>
      </c>
      <c r="N170" s="114">
        <f>L170*M170</f>
        <v>0.748277898071617</v>
      </c>
      <c r="O170" s="114">
        <f>L170*60*1000</f>
        <v>160.77130783826078</v>
      </c>
      <c r="P170" s="115">
        <f>N170*60</f>
        <v>44.89667388429702</v>
      </c>
      <c r="Q170" s="11"/>
      <c r="R170" s="10"/>
      <c r="S170" s="10"/>
    </row>
    <row r="171" spans="1:19" s="9" customFormat="1" ht="12.75">
      <c r="A171" s="183"/>
      <c r="B171" s="330" t="s">
        <v>315</v>
      </c>
      <c r="C171" s="39">
        <v>40</v>
      </c>
      <c r="D171" s="39">
        <v>1992</v>
      </c>
      <c r="E171" s="114">
        <v>16.622</v>
      </c>
      <c r="F171" s="114">
        <v>4.284</v>
      </c>
      <c r="G171" s="114">
        <v>6.4</v>
      </c>
      <c r="H171" s="114">
        <v>5.938</v>
      </c>
      <c r="I171" s="114">
        <v>2214.85</v>
      </c>
      <c r="J171" s="114">
        <v>5.938</v>
      </c>
      <c r="K171" s="114">
        <v>2214.85</v>
      </c>
      <c r="L171" s="137">
        <f>J171/K171</f>
        <v>0.0026809941982527032</v>
      </c>
      <c r="M171" s="133">
        <v>306.2</v>
      </c>
      <c r="N171" s="114">
        <f>L171*M171</f>
        <v>0.8209204235049777</v>
      </c>
      <c r="O171" s="114">
        <f>L171*60*1000</f>
        <v>160.8596518951622</v>
      </c>
      <c r="P171" s="115">
        <f>N171*60</f>
        <v>49.255225410298664</v>
      </c>
      <c r="Q171" s="11"/>
      <c r="R171" s="10"/>
      <c r="S171" s="10"/>
    </row>
    <row r="172" spans="1:19" s="9" customFormat="1" ht="12.75">
      <c r="A172" s="183"/>
      <c r="B172" s="330" t="s">
        <v>316</v>
      </c>
      <c r="C172" s="39">
        <v>21</v>
      </c>
      <c r="D172" s="39">
        <v>1971</v>
      </c>
      <c r="E172" s="114">
        <v>7.301999</v>
      </c>
      <c r="F172" s="114">
        <v>1.683</v>
      </c>
      <c r="G172" s="114">
        <v>3.04</v>
      </c>
      <c r="H172" s="114">
        <v>2.578999</v>
      </c>
      <c r="I172" s="114">
        <v>958.31</v>
      </c>
      <c r="J172" s="114">
        <v>2.578999</v>
      </c>
      <c r="K172" s="114">
        <v>958.31</v>
      </c>
      <c r="L172" s="137">
        <f>J172/K172</f>
        <v>0.00269119491605013</v>
      </c>
      <c r="M172" s="133">
        <v>306.2</v>
      </c>
      <c r="N172" s="114">
        <f>L172*M172</f>
        <v>0.8240438832945497</v>
      </c>
      <c r="O172" s="114">
        <f>L172*60*1000</f>
        <v>161.4716949630078</v>
      </c>
      <c r="P172" s="115">
        <f>N172*60</f>
        <v>49.44263299767298</v>
      </c>
      <c r="R172" s="10"/>
      <c r="S172" s="10"/>
    </row>
    <row r="173" spans="1:19" s="9" customFormat="1" ht="12.75">
      <c r="A173" s="183"/>
      <c r="B173" s="324" t="s">
        <v>366</v>
      </c>
      <c r="C173" s="38">
        <v>45</v>
      </c>
      <c r="D173" s="38">
        <v>1983</v>
      </c>
      <c r="E173" s="112">
        <f>F173+G173+H173</f>
        <v>16.900000000000002</v>
      </c>
      <c r="F173" s="112">
        <v>3.92</v>
      </c>
      <c r="G173" s="112">
        <v>6.7</v>
      </c>
      <c r="H173" s="112">
        <v>6.28</v>
      </c>
      <c r="I173" s="112">
        <v>2323.8</v>
      </c>
      <c r="J173" s="112">
        <v>6.28</v>
      </c>
      <c r="K173" s="112">
        <v>2323.8</v>
      </c>
      <c r="L173" s="137">
        <f>J173/K173</f>
        <v>0.002702470092090541</v>
      </c>
      <c r="M173" s="114">
        <v>285</v>
      </c>
      <c r="N173" s="114">
        <f>L173*M173</f>
        <v>0.7702039762458043</v>
      </c>
      <c r="O173" s="114">
        <f>L173*60*1000</f>
        <v>162.14820552543247</v>
      </c>
      <c r="P173" s="115">
        <f>N173*60</f>
        <v>46.212238574748255</v>
      </c>
      <c r="Q173" s="11"/>
      <c r="R173" s="10"/>
      <c r="S173" s="10"/>
    </row>
    <row r="174" spans="1:19" s="9" customFormat="1" ht="12.75" customHeight="1">
      <c r="A174" s="183"/>
      <c r="B174" s="326" t="s">
        <v>136</v>
      </c>
      <c r="C174" s="176">
        <v>75</v>
      </c>
      <c r="D174" s="176">
        <v>1988</v>
      </c>
      <c r="E174" s="225">
        <v>35.897</v>
      </c>
      <c r="F174" s="225">
        <v>12.163</v>
      </c>
      <c r="G174" s="225">
        <v>10.5</v>
      </c>
      <c r="H174" s="225">
        <f>E174-F174-G174</f>
        <v>13.233999999999998</v>
      </c>
      <c r="I174" s="223">
        <v>4894.35</v>
      </c>
      <c r="J174" s="225">
        <f>H174</f>
        <v>13.233999999999998</v>
      </c>
      <c r="K174" s="223">
        <f>I174</f>
        <v>4894.35</v>
      </c>
      <c r="L174" s="137">
        <f>J174/K174</f>
        <v>0.0027039341281273298</v>
      </c>
      <c r="M174" s="233">
        <v>250.155</v>
      </c>
      <c r="N174" s="114">
        <f>L174*M174</f>
        <v>0.6764026418216922</v>
      </c>
      <c r="O174" s="114">
        <f>L174*60*1000</f>
        <v>162.23604768763977</v>
      </c>
      <c r="P174" s="115">
        <f>N174*60</f>
        <v>40.58415850930153</v>
      </c>
      <c r="Q174" s="11"/>
      <c r="R174" s="10"/>
      <c r="S174" s="10"/>
    </row>
    <row r="175" spans="1:19" s="9" customFormat="1" ht="12.75">
      <c r="A175" s="183"/>
      <c r="B175" s="330" t="s">
        <v>317</v>
      </c>
      <c r="C175" s="39">
        <v>49</v>
      </c>
      <c r="D175" s="39">
        <v>1985</v>
      </c>
      <c r="E175" s="114">
        <v>16.817001</v>
      </c>
      <c r="F175" s="114">
        <v>3.766452</v>
      </c>
      <c r="G175" s="114">
        <v>8</v>
      </c>
      <c r="H175" s="114">
        <v>5.050549</v>
      </c>
      <c r="I175" s="114">
        <v>1865.47</v>
      </c>
      <c r="J175" s="114">
        <v>5.050549</v>
      </c>
      <c r="K175" s="114">
        <v>1865.47</v>
      </c>
      <c r="L175" s="137">
        <f>J175/K175</f>
        <v>0.0027073868783738146</v>
      </c>
      <c r="M175" s="133">
        <v>306.2</v>
      </c>
      <c r="N175" s="114">
        <f>L175*M175</f>
        <v>0.829001862158062</v>
      </c>
      <c r="O175" s="114">
        <f>L175*60*1000</f>
        <v>162.44321270242887</v>
      </c>
      <c r="P175" s="115">
        <f>N175*60</f>
        <v>49.74011172948372</v>
      </c>
      <c r="R175" s="10"/>
      <c r="S175" s="10"/>
    </row>
    <row r="176" spans="1:19" s="9" customFormat="1" ht="12.75">
      <c r="A176" s="183"/>
      <c r="B176" s="330" t="s">
        <v>318</v>
      </c>
      <c r="C176" s="39">
        <v>56</v>
      </c>
      <c r="D176" s="39">
        <v>1991</v>
      </c>
      <c r="E176" s="114">
        <v>29.76098</v>
      </c>
      <c r="F176" s="114">
        <v>7.00332</v>
      </c>
      <c r="G176" s="114">
        <v>13.36</v>
      </c>
      <c r="H176" s="114">
        <v>9.397676</v>
      </c>
      <c r="I176" s="114">
        <v>3478.2</v>
      </c>
      <c r="J176" s="114">
        <v>8.987469</v>
      </c>
      <c r="K176" s="114">
        <v>3303.97</v>
      </c>
      <c r="L176" s="137">
        <f>J176/K176</f>
        <v>0.0027202029679446247</v>
      </c>
      <c r="M176" s="133">
        <v>306.2</v>
      </c>
      <c r="N176" s="114">
        <f>L176*M176</f>
        <v>0.8329261487846441</v>
      </c>
      <c r="O176" s="114">
        <f>L176*60*1000</f>
        <v>163.21217807667747</v>
      </c>
      <c r="P176" s="115">
        <f>N176*60</f>
        <v>49.97556892707865</v>
      </c>
      <c r="R176" s="10"/>
      <c r="S176" s="10"/>
    </row>
    <row r="177" spans="1:19" s="9" customFormat="1" ht="11.25" customHeight="1">
      <c r="A177" s="183"/>
      <c r="B177" s="324" t="s">
        <v>367</v>
      </c>
      <c r="C177" s="38">
        <v>24</v>
      </c>
      <c r="D177" s="38">
        <v>1977</v>
      </c>
      <c r="E177" s="112">
        <f>F177+G177+H177</f>
        <v>11.4</v>
      </c>
      <c r="F177" s="112">
        <v>4.03</v>
      </c>
      <c r="G177" s="112">
        <v>3.68</v>
      </c>
      <c r="H177" s="112">
        <v>3.69</v>
      </c>
      <c r="I177" s="112">
        <v>1354.5</v>
      </c>
      <c r="J177" s="112">
        <v>3.69</v>
      </c>
      <c r="K177" s="112">
        <v>1354.5</v>
      </c>
      <c r="L177" s="137">
        <f>J177/K177</f>
        <v>0.0027242524916943523</v>
      </c>
      <c r="M177" s="114">
        <v>285</v>
      </c>
      <c r="N177" s="114">
        <f>L177*M177</f>
        <v>0.7764119601328904</v>
      </c>
      <c r="O177" s="114">
        <f>L177*60*1000</f>
        <v>163.4551495016611</v>
      </c>
      <c r="P177" s="115">
        <f>N177*60</f>
        <v>46.584717607973424</v>
      </c>
      <c r="R177" s="10"/>
      <c r="S177" s="10"/>
    </row>
    <row r="178" spans="1:19" s="9" customFormat="1" ht="12.75" customHeight="1">
      <c r="A178" s="183"/>
      <c r="B178" s="324" t="s">
        <v>58</v>
      </c>
      <c r="C178" s="38">
        <v>22</v>
      </c>
      <c r="D178" s="38">
        <v>2006</v>
      </c>
      <c r="E178" s="38">
        <v>10.68</v>
      </c>
      <c r="F178" s="38">
        <v>4.276</v>
      </c>
      <c r="G178" s="38">
        <v>1.76</v>
      </c>
      <c r="H178" s="38">
        <f>E178-F178-G178</f>
        <v>4.644</v>
      </c>
      <c r="I178" s="68">
        <v>1698.2</v>
      </c>
      <c r="J178" s="69">
        <f>H178/I178*K178</f>
        <v>4.6434530679543045</v>
      </c>
      <c r="K178" s="38">
        <v>1698</v>
      </c>
      <c r="L178" s="137">
        <f>J178/K178</f>
        <v>0.002734660228477211</v>
      </c>
      <c r="M178" s="40">
        <v>289.18</v>
      </c>
      <c r="N178" s="114">
        <f>L178*M178</f>
        <v>0.7908090448710399</v>
      </c>
      <c r="O178" s="114">
        <f>L178*60*1000</f>
        <v>164.07961370863268</v>
      </c>
      <c r="P178" s="115">
        <f>N178*60</f>
        <v>47.44854269226239</v>
      </c>
      <c r="R178" s="10"/>
      <c r="S178" s="10"/>
    </row>
    <row r="179" spans="1:19" s="9" customFormat="1" ht="12.75" customHeight="1">
      <c r="A179" s="183"/>
      <c r="B179" s="326" t="s">
        <v>137</v>
      </c>
      <c r="C179" s="176">
        <v>91</v>
      </c>
      <c r="D179" s="176">
        <v>1980</v>
      </c>
      <c r="E179" s="225">
        <v>37.822</v>
      </c>
      <c r="F179" s="225">
        <v>16.307</v>
      </c>
      <c r="G179" s="225">
        <v>9</v>
      </c>
      <c r="H179" s="225">
        <f>E179-F179-G179</f>
        <v>12.515000000000004</v>
      </c>
      <c r="I179" s="223">
        <v>4536.96</v>
      </c>
      <c r="J179" s="225">
        <f>H179</f>
        <v>12.515000000000004</v>
      </c>
      <c r="K179" s="223">
        <f>I179</f>
        <v>4536.96</v>
      </c>
      <c r="L179" s="137">
        <f>J179/K179</f>
        <v>0.002758455000705319</v>
      </c>
      <c r="M179" s="233">
        <v>250.155</v>
      </c>
      <c r="N179" s="114">
        <f>L179*M179</f>
        <v>0.690041310701439</v>
      </c>
      <c r="O179" s="114">
        <f>L179*60*1000</f>
        <v>165.50730004231914</v>
      </c>
      <c r="P179" s="115">
        <f>N179*60</f>
        <v>41.40247864208634</v>
      </c>
      <c r="R179" s="10"/>
      <c r="S179" s="10"/>
    </row>
    <row r="180" spans="1:16" s="9" customFormat="1" ht="12.75" customHeight="1">
      <c r="A180" s="183"/>
      <c r="B180" s="333" t="s">
        <v>400</v>
      </c>
      <c r="C180" s="138">
        <v>50</v>
      </c>
      <c r="D180" s="39">
        <v>1971</v>
      </c>
      <c r="E180" s="112">
        <f>F180+G180+H180</f>
        <v>20.151999</v>
      </c>
      <c r="F180" s="139">
        <v>4.947</v>
      </c>
      <c r="G180" s="139">
        <v>8</v>
      </c>
      <c r="H180" s="139">
        <v>7.204999000000001</v>
      </c>
      <c r="I180" s="139">
        <v>2601.9</v>
      </c>
      <c r="J180" s="139">
        <v>7.204999000000001</v>
      </c>
      <c r="K180" s="139">
        <v>2601.9</v>
      </c>
      <c r="L180" s="137">
        <f>J180/K180</f>
        <v>0.00276912986663592</v>
      </c>
      <c r="M180" s="114">
        <v>316.318</v>
      </c>
      <c r="N180" s="114">
        <f>L180*M180</f>
        <v>0.875925621154541</v>
      </c>
      <c r="O180" s="114">
        <f>L180*60*1000</f>
        <v>166.1477919981552</v>
      </c>
      <c r="P180" s="115">
        <f>N180*60</f>
        <v>52.555537269272456</v>
      </c>
    </row>
    <row r="181" spans="1:19" s="9" customFormat="1" ht="12.75" customHeight="1">
      <c r="A181" s="183"/>
      <c r="B181" s="326" t="s">
        <v>709</v>
      </c>
      <c r="C181" s="176">
        <v>20</v>
      </c>
      <c r="D181" s="176" t="s">
        <v>24</v>
      </c>
      <c r="E181" s="226">
        <v>9.23</v>
      </c>
      <c r="F181" s="226">
        <v>2.477</v>
      </c>
      <c r="G181" s="177">
        <v>3.2</v>
      </c>
      <c r="H181" s="226">
        <v>3.553</v>
      </c>
      <c r="I181" s="94"/>
      <c r="J181" s="226">
        <v>3.553</v>
      </c>
      <c r="K181" s="177">
        <v>1275.88</v>
      </c>
      <c r="L181" s="137">
        <f>J181/K181</f>
        <v>0.0027847446468319903</v>
      </c>
      <c r="M181" s="94">
        <v>259.42</v>
      </c>
      <c r="N181" s="114">
        <f>L181*M181</f>
        <v>0.722418456281155</v>
      </c>
      <c r="O181" s="114">
        <f>L181*60*1000</f>
        <v>167.0846788099194</v>
      </c>
      <c r="P181" s="115">
        <f>N181*60</f>
        <v>43.3451073768693</v>
      </c>
      <c r="R181" s="10"/>
      <c r="S181" s="10"/>
    </row>
    <row r="182" spans="1:19" s="9" customFormat="1" ht="12.75" customHeight="1">
      <c r="A182" s="183"/>
      <c r="B182" s="324" t="s">
        <v>551</v>
      </c>
      <c r="C182" s="227">
        <v>13</v>
      </c>
      <c r="D182" s="227">
        <v>2007</v>
      </c>
      <c r="E182" s="228">
        <f>F182+G182+H182</f>
        <v>6.726</v>
      </c>
      <c r="F182" s="228">
        <v>1.7599</v>
      </c>
      <c r="G182" s="228">
        <v>2</v>
      </c>
      <c r="H182" s="228">
        <v>2.9661</v>
      </c>
      <c r="I182" s="228">
        <v>1052.22</v>
      </c>
      <c r="J182" s="228">
        <v>2.9661</v>
      </c>
      <c r="K182" s="228">
        <v>1052.22</v>
      </c>
      <c r="L182" s="137">
        <f>J182/K182</f>
        <v>0.002818897188800821</v>
      </c>
      <c r="M182" s="229">
        <v>211</v>
      </c>
      <c r="N182" s="114">
        <f>L182*M182</f>
        <v>0.5947873068369732</v>
      </c>
      <c r="O182" s="114">
        <f>L182*60*1000</f>
        <v>169.13383132804924</v>
      </c>
      <c r="P182" s="115">
        <f>N182*60</f>
        <v>35.68723841021839</v>
      </c>
      <c r="R182" s="10"/>
      <c r="S182" s="10"/>
    </row>
    <row r="183" spans="1:19" s="9" customFormat="1" ht="12.75" customHeight="1">
      <c r="A183" s="183"/>
      <c r="B183" s="326" t="s">
        <v>615</v>
      </c>
      <c r="C183" s="176">
        <v>45</v>
      </c>
      <c r="D183" s="176">
        <v>1988</v>
      </c>
      <c r="E183" s="231">
        <v>18.337</v>
      </c>
      <c r="F183" s="231">
        <v>4.539</v>
      </c>
      <c r="G183" s="231">
        <v>7.2</v>
      </c>
      <c r="H183" s="231">
        <v>6.598</v>
      </c>
      <c r="I183" s="231">
        <v>2339.39</v>
      </c>
      <c r="J183" s="231">
        <f>H183</f>
        <v>6.598</v>
      </c>
      <c r="K183" s="231">
        <f>I183</f>
        <v>2339.39</v>
      </c>
      <c r="L183" s="137">
        <f>J183/K183</f>
        <v>0.0028203933504033106</v>
      </c>
      <c r="M183" s="223">
        <v>206.88</v>
      </c>
      <c r="N183" s="114">
        <f>L183*M183</f>
        <v>0.5834829763314369</v>
      </c>
      <c r="O183" s="114">
        <f>L183*60*1000</f>
        <v>169.22360102419864</v>
      </c>
      <c r="P183" s="115">
        <f>N183*60</f>
        <v>35.00897857988621</v>
      </c>
      <c r="R183" s="10"/>
      <c r="S183" s="10"/>
    </row>
    <row r="184" spans="1:19" s="9" customFormat="1" ht="12.75" customHeight="1">
      <c r="A184" s="183"/>
      <c r="B184" s="326" t="s">
        <v>790</v>
      </c>
      <c r="C184" s="176">
        <v>20</v>
      </c>
      <c r="D184" s="176">
        <v>1971</v>
      </c>
      <c r="E184" s="177">
        <v>9.796</v>
      </c>
      <c r="F184" s="177">
        <v>4.182</v>
      </c>
      <c r="G184" s="177">
        <v>2.89</v>
      </c>
      <c r="H184" s="177">
        <v>2.723</v>
      </c>
      <c r="I184" s="177"/>
      <c r="J184" s="177">
        <v>2.723</v>
      </c>
      <c r="K184" s="94">
        <v>965.39</v>
      </c>
      <c r="L184" s="137">
        <f>J184/K184</f>
        <v>0.00282062171764779</v>
      </c>
      <c r="M184" s="94">
        <v>335.83</v>
      </c>
      <c r="N184" s="114">
        <f>L184*M184</f>
        <v>0.9472493914376572</v>
      </c>
      <c r="O184" s="114">
        <f>L184*60*1000</f>
        <v>169.23730305886738</v>
      </c>
      <c r="P184" s="115">
        <f>N184*60</f>
        <v>56.83496348625943</v>
      </c>
      <c r="R184" s="10"/>
      <c r="S184" s="10"/>
    </row>
    <row r="185" spans="1:16" s="9" customFormat="1" ht="12.75" customHeight="1">
      <c r="A185" s="183"/>
      <c r="B185" s="324" t="s">
        <v>104</v>
      </c>
      <c r="C185" s="38">
        <v>61</v>
      </c>
      <c r="D185" s="38">
        <v>1973</v>
      </c>
      <c r="E185" s="38">
        <v>20.9</v>
      </c>
      <c r="F185" s="38">
        <v>7.373</v>
      </c>
      <c r="G185" s="38">
        <v>5.957</v>
      </c>
      <c r="H185" s="38">
        <v>7.57</v>
      </c>
      <c r="I185" s="68">
        <v>2678.3</v>
      </c>
      <c r="J185" s="69">
        <f>H185/I185*K185</f>
        <v>7.56915207407684</v>
      </c>
      <c r="K185" s="38">
        <v>2678</v>
      </c>
      <c r="L185" s="137">
        <f>J185/K185</f>
        <v>0.0028264197438673784</v>
      </c>
      <c r="M185" s="40">
        <v>289.18</v>
      </c>
      <c r="N185" s="114">
        <f>L185*M185</f>
        <v>0.8173440615315685</v>
      </c>
      <c r="O185" s="114">
        <f>L185*60*1000</f>
        <v>169.58518463204268</v>
      </c>
      <c r="P185" s="115">
        <f>N185*60</f>
        <v>49.04064369189411</v>
      </c>
    </row>
    <row r="186" spans="1:19" s="9" customFormat="1" ht="12.75" customHeight="1">
      <c r="A186" s="183"/>
      <c r="B186" s="333" t="s">
        <v>401</v>
      </c>
      <c r="C186" s="138">
        <v>25</v>
      </c>
      <c r="D186" s="39">
        <v>1993</v>
      </c>
      <c r="E186" s="112">
        <f>F186+G186+H186</f>
        <v>11.599999</v>
      </c>
      <c r="F186" s="139">
        <v>3.7230000000000003</v>
      </c>
      <c r="G186" s="139">
        <v>4</v>
      </c>
      <c r="H186" s="139">
        <v>3.876999</v>
      </c>
      <c r="I186" s="139">
        <v>1334.51</v>
      </c>
      <c r="J186" s="139">
        <v>3.876999</v>
      </c>
      <c r="K186" s="139">
        <v>1334.51</v>
      </c>
      <c r="L186" s="137">
        <f>J186/K186</f>
        <v>0.0029051854238634407</v>
      </c>
      <c r="M186" s="114">
        <v>316.318</v>
      </c>
      <c r="N186" s="114">
        <f>L186*M186</f>
        <v>0.9189624429056358</v>
      </c>
      <c r="O186" s="114">
        <f>L186*60*1000</f>
        <v>174.31112543180643</v>
      </c>
      <c r="P186" s="115">
        <f>N186*60</f>
        <v>55.137746574338145</v>
      </c>
      <c r="R186" s="10"/>
      <c r="S186" s="10"/>
    </row>
    <row r="187" spans="1:19" s="9" customFormat="1" ht="12.75">
      <c r="A187" s="183"/>
      <c r="B187" s="326" t="s">
        <v>751</v>
      </c>
      <c r="C187" s="235">
        <v>8</v>
      </c>
      <c r="D187" s="235" t="s">
        <v>24</v>
      </c>
      <c r="E187" s="225">
        <f>F187+G187+H187</f>
        <v>3.222</v>
      </c>
      <c r="F187" s="225">
        <v>0.737</v>
      </c>
      <c r="G187" s="225">
        <v>0.64</v>
      </c>
      <c r="H187" s="225">
        <v>1.845</v>
      </c>
      <c r="I187" s="223">
        <v>633.84</v>
      </c>
      <c r="J187" s="225">
        <v>1.845</v>
      </c>
      <c r="K187" s="223">
        <v>633.84</v>
      </c>
      <c r="L187" s="137">
        <f>J187/K187</f>
        <v>0.0029108292313517604</v>
      </c>
      <c r="M187" s="223">
        <v>353.8</v>
      </c>
      <c r="N187" s="114">
        <f>L187*M187</f>
        <v>1.0298513820522528</v>
      </c>
      <c r="O187" s="114">
        <f>L187*60*1000</f>
        <v>174.64975388110562</v>
      </c>
      <c r="P187" s="115">
        <f>N187*60</f>
        <v>61.791082923135164</v>
      </c>
      <c r="R187" s="10"/>
      <c r="S187" s="10"/>
    </row>
    <row r="188" spans="1:16" s="9" customFormat="1" ht="12.75" customHeight="1">
      <c r="A188" s="183"/>
      <c r="B188" s="324" t="s">
        <v>365</v>
      </c>
      <c r="C188" s="38">
        <v>45</v>
      </c>
      <c r="D188" s="38">
        <v>197</v>
      </c>
      <c r="E188" s="112">
        <f>F188+G188+H188</f>
        <v>9.39</v>
      </c>
      <c r="F188" s="112">
        <v>3.63</v>
      </c>
      <c r="G188" s="112">
        <v>0.98</v>
      </c>
      <c r="H188" s="112">
        <v>4.78</v>
      </c>
      <c r="I188" s="112">
        <v>1792.89</v>
      </c>
      <c r="J188" s="112">
        <v>4.78</v>
      </c>
      <c r="K188" s="112">
        <v>1621.31</v>
      </c>
      <c r="L188" s="137">
        <f>J188/K188</f>
        <v>0.0029482332188168828</v>
      </c>
      <c r="M188" s="114">
        <v>285</v>
      </c>
      <c r="N188" s="114">
        <f>L188*M188</f>
        <v>0.8402464673628116</v>
      </c>
      <c r="O188" s="114">
        <f>L188*60*1000</f>
        <v>176.89399312901296</v>
      </c>
      <c r="P188" s="115">
        <f>N188*60</f>
        <v>50.414788041768695</v>
      </c>
    </row>
    <row r="189" spans="1:19" s="9" customFormat="1" ht="12.75">
      <c r="A189" s="183"/>
      <c r="B189" s="324" t="s">
        <v>441</v>
      </c>
      <c r="C189" s="39">
        <v>54</v>
      </c>
      <c r="D189" s="39">
        <v>1994</v>
      </c>
      <c r="E189" s="112">
        <f>SUM(F189:H189)</f>
        <v>26.618998</v>
      </c>
      <c r="F189" s="114">
        <v>7.951308</v>
      </c>
      <c r="G189" s="114">
        <v>8.48</v>
      </c>
      <c r="H189" s="114">
        <v>10.18769</v>
      </c>
      <c r="I189" s="114">
        <v>3186.64</v>
      </c>
      <c r="J189" s="114">
        <v>9.2830515</v>
      </c>
      <c r="K189" s="114">
        <v>3109.9</v>
      </c>
      <c r="L189" s="137">
        <f>J189/K189</f>
        <v>0.002985</v>
      </c>
      <c r="M189" s="114">
        <v>316.209</v>
      </c>
      <c r="N189" s="114">
        <f>L189*M189</f>
        <v>0.943883865</v>
      </c>
      <c r="O189" s="114">
        <f>L189*60*1000</f>
        <v>179.1</v>
      </c>
      <c r="P189" s="115">
        <f>N189*60</f>
        <v>56.6330319</v>
      </c>
      <c r="R189" s="10"/>
      <c r="S189" s="10"/>
    </row>
    <row r="190" spans="1:19" s="9" customFormat="1" ht="12.75">
      <c r="A190" s="183"/>
      <c r="B190" s="326" t="s">
        <v>710</v>
      </c>
      <c r="C190" s="176">
        <v>60</v>
      </c>
      <c r="D190" s="176" t="s">
        <v>24</v>
      </c>
      <c r="E190" s="226">
        <v>25.447</v>
      </c>
      <c r="F190" s="226">
        <v>6.47</v>
      </c>
      <c r="G190" s="177">
        <v>9.6</v>
      </c>
      <c r="H190" s="226">
        <v>9.377</v>
      </c>
      <c r="I190" s="94"/>
      <c r="J190" s="226">
        <v>9.377</v>
      </c>
      <c r="K190" s="177">
        <v>3137.85</v>
      </c>
      <c r="L190" s="137">
        <f>J190/K190</f>
        <v>0.002988351896999538</v>
      </c>
      <c r="M190" s="94">
        <v>259.42</v>
      </c>
      <c r="N190" s="114">
        <f>L190*M190</f>
        <v>0.7752382491196202</v>
      </c>
      <c r="O190" s="114">
        <f>L190*60*1000</f>
        <v>179.3011138199723</v>
      </c>
      <c r="P190" s="115">
        <f>N190*60</f>
        <v>46.51429494717721</v>
      </c>
      <c r="R190" s="10"/>
      <c r="S190" s="10"/>
    </row>
    <row r="191" spans="1:19" s="9" customFormat="1" ht="12.75">
      <c r="A191" s="183"/>
      <c r="B191" s="324" t="s">
        <v>339</v>
      </c>
      <c r="C191" s="39">
        <v>30</v>
      </c>
      <c r="D191" s="39">
        <v>1987</v>
      </c>
      <c r="E191" s="39">
        <v>11.368995</v>
      </c>
      <c r="F191" s="39">
        <v>2.091</v>
      </c>
      <c r="G191" s="39">
        <v>4.8</v>
      </c>
      <c r="H191" s="39">
        <v>4.477995</v>
      </c>
      <c r="I191" s="39">
        <v>1509.61</v>
      </c>
      <c r="J191" s="39">
        <v>4.344896</v>
      </c>
      <c r="K191" s="39">
        <v>1453.73</v>
      </c>
      <c r="L191" s="137">
        <f>J191/K191</f>
        <v>0.0029887915912858646</v>
      </c>
      <c r="M191" s="39">
        <v>242.6</v>
      </c>
      <c r="N191" s="114">
        <f>L191*M191</f>
        <v>0.7250808400459507</v>
      </c>
      <c r="O191" s="114">
        <f>L191*60*1000</f>
        <v>179.32749547715187</v>
      </c>
      <c r="P191" s="115">
        <f>N191*60</f>
        <v>43.50485040275704</v>
      </c>
      <c r="Q191" s="11"/>
      <c r="R191" s="10"/>
      <c r="S191" s="10"/>
    </row>
    <row r="192" spans="1:19" s="9" customFormat="1" ht="12.75">
      <c r="A192" s="183"/>
      <c r="B192" s="324" t="s">
        <v>369</v>
      </c>
      <c r="C192" s="38">
        <v>29</v>
      </c>
      <c r="D192" s="38">
        <v>1990</v>
      </c>
      <c r="E192" s="112">
        <f>F192+G192+H192</f>
        <v>12.719999999999999</v>
      </c>
      <c r="F192" s="112">
        <v>3.55</v>
      </c>
      <c r="G192" s="112">
        <v>4.64</v>
      </c>
      <c r="H192" s="112">
        <v>4.53</v>
      </c>
      <c r="I192" s="112">
        <v>1509.32</v>
      </c>
      <c r="J192" s="112">
        <v>4.53</v>
      </c>
      <c r="K192" s="112">
        <v>1509.32</v>
      </c>
      <c r="L192" s="137">
        <f>J192/K192</f>
        <v>0.003001351602045955</v>
      </c>
      <c r="M192" s="114">
        <v>285</v>
      </c>
      <c r="N192" s="114">
        <f>L192*M192</f>
        <v>0.8553852065830971</v>
      </c>
      <c r="O192" s="114">
        <f>L192*60*1000</f>
        <v>180.0810961227573</v>
      </c>
      <c r="P192" s="115">
        <f>N192*60</f>
        <v>51.32311239498583</v>
      </c>
      <c r="Q192" s="11"/>
      <c r="R192" s="10"/>
      <c r="S192" s="10"/>
    </row>
    <row r="193" spans="1:19" s="9" customFormat="1" ht="12.75">
      <c r="A193" s="183"/>
      <c r="B193" s="324" t="s">
        <v>370</v>
      </c>
      <c r="C193" s="38">
        <v>45</v>
      </c>
      <c r="D193" s="38">
        <v>1984</v>
      </c>
      <c r="E193" s="112">
        <f>F193+G193+H193</f>
        <v>18.33</v>
      </c>
      <c r="F193" s="112">
        <v>4.03</v>
      </c>
      <c r="G193" s="112">
        <v>7.2</v>
      </c>
      <c r="H193" s="112">
        <v>7.1</v>
      </c>
      <c r="I193" s="112">
        <v>2330.45</v>
      </c>
      <c r="J193" s="112">
        <v>7.1</v>
      </c>
      <c r="K193" s="112">
        <v>2330.45</v>
      </c>
      <c r="L193" s="137">
        <f>J193/K193</f>
        <v>0.003046621897058508</v>
      </c>
      <c r="M193" s="114">
        <v>285</v>
      </c>
      <c r="N193" s="114">
        <f>L193*M193</f>
        <v>0.8682872406616747</v>
      </c>
      <c r="O193" s="114">
        <f>L193*60*1000</f>
        <v>182.79731382351048</v>
      </c>
      <c r="P193" s="115">
        <f>N193*60</f>
        <v>52.097234439700486</v>
      </c>
      <c r="R193" s="10"/>
      <c r="S193" s="10"/>
    </row>
    <row r="194" spans="1:19" s="9" customFormat="1" ht="12.75">
      <c r="A194" s="183"/>
      <c r="B194" s="324" t="s">
        <v>368</v>
      </c>
      <c r="C194" s="38">
        <v>60</v>
      </c>
      <c r="D194" s="38">
        <v>1989</v>
      </c>
      <c r="E194" s="112">
        <f>F194+G194+H194</f>
        <v>20.509999999999998</v>
      </c>
      <c r="F194" s="112">
        <v>3.65</v>
      </c>
      <c r="G194" s="112">
        <v>9.6</v>
      </c>
      <c r="H194" s="112">
        <v>7.26</v>
      </c>
      <c r="I194" s="112">
        <v>2434.08</v>
      </c>
      <c r="J194" s="112">
        <v>7.26</v>
      </c>
      <c r="K194" s="112">
        <v>2362.11</v>
      </c>
      <c r="L194" s="137">
        <f>J194/K194</f>
        <v>0.0030735232482822557</v>
      </c>
      <c r="M194" s="114">
        <v>285</v>
      </c>
      <c r="N194" s="114">
        <f>L194*M194</f>
        <v>0.8759541257604428</v>
      </c>
      <c r="O194" s="114">
        <f>L194*60*1000</f>
        <v>184.41139489693535</v>
      </c>
      <c r="P194" s="115">
        <f>N194*60</f>
        <v>52.55724754562657</v>
      </c>
      <c r="R194" s="10"/>
      <c r="S194" s="10"/>
    </row>
    <row r="195" spans="1:19" s="9" customFormat="1" ht="12.75" customHeight="1">
      <c r="A195" s="183"/>
      <c r="B195" s="324" t="s">
        <v>552</v>
      </c>
      <c r="C195" s="227">
        <v>40</v>
      </c>
      <c r="D195" s="227" t="s">
        <v>24</v>
      </c>
      <c r="E195" s="228">
        <f>F195+G195+H195</f>
        <v>17.0274</v>
      </c>
      <c r="F195" s="228">
        <v>4.0356</v>
      </c>
      <c r="G195" s="228">
        <v>6.108</v>
      </c>
      <c r="H195" s="228">
        <v>6.8838</v>
      </c>
      <c r="I195" s="228">
        <v>2238.83</v>
      </c>
      <c r="J195" s="228">
        <v>6.8838</v>
      </c>
      <c r="K195" s="228">
        <v>2238.83</v>
      </c>
      <c r="L195" s="137">
        <f>J195/K195</f>
        <v>0.003074730997887289</v>
      </c>
      <c r="M195" s="229">
        <v>211</v>
      </c>
      <c r="N195" s="114">
        <f>L195*M195</f>
        <v>0.648768240554218</v>
      </c>
      <c r="O195" s="114">
        <f>L195*60*1000</f>
        <v>184.48385987323735</v>
      </c>
      <c r="P195" s="115">
        <f>N195*60</f>
        <v>38.92609443325308</v>
      </c>
      <c r="Q195" s="11"/>
      <c r="R195" s="10"/>
      <c r="S195" s="10"/>
    </row>
    <row r="196" spans="1:19" s="9" customFormat="1" ht="12.75">
      <c r="A196" s="183"/>
      <c r="B196" s="326" t="s">
        <v>791</v>
      </c>
      <c r="C196" s="176">
        <v>20</v>
      </c>
      <c r="D196" s="176">
        <v>1973</v>
      </c>
      <c r="E196" s="177">
        <v>7.98</v>
      </c>
      <c r="F196" s="177">
        <v>2.244</v>
      </c>
      <c r="G196" s="177">
        <v>2.818</v>
      </c>
      <c r="H196" s="177">
        <v>2.917</v>
      </c>
      <c r="I196" s="177"/>
      <c r="J196" s="177">
        <v>2.918</v>
      </c>
      <c r="K196" s="94">
        <v>948.2</v>
      </c>
      <c r="L196" s="137">
        <f>J196/K196</f>
        <v>0.0030774098291499684</v>
      </c>
      <c r="M196" s="94">
        <v>335.83</v>
      </c>
      <c r="N196" s="114">
        <f>L196*M196</f>
        <v>1.033486542923434</v>
      </c>
      <c r="O196" s="114">
        <f>L196*60*1000</f>
        <v>184.6445897489981</v>
      </c>
      <c r="P196" s="115">
        <f>N196*60</f>
        <v>62.00919257540603</v>
      </c>
      <c r="R196" s="10"/>
      <c r="S196" s="10"/>
    </row>
    <row r="197" spans="1:19" s="9" customFormat="1" ht="12.75">
      <c r="A197" s="183"/>
      <c r="B197" s="324" t="s">
        <v>32</v>
      </c>
      <c r="C197" s="38">
        <v>45</v>
      </c>
      <c r="D197" s="38">
        <v>2001</v>
      </c>
      <c r="E197" s="39">
        <v>23.47</v>
      </c>
      <c r="F197" s="39">
        <v>6.69375</v>
      </c>
      <c r="G197" s="39">
        <v>7.12</v>
      </c>
      <c r="H197" s="39">
        <v>9.65625</v>
      </c>
      <c r="I197" s="114">
        <v>3135.61</v>
      </c>
      <c r="J197" s="39">
        <f>H197</f>
        <v>9.65625</v>
      </c>
      <c r="K197" s="39">
        <v>3135.61</v>
      </c>
      <c r="L197" s="137">
        <f>J197/K197</f>
        <v>0.003079544331087093</v>
      </c>
      <c r="M197" s="39">
        <v>281.438</v>
      </c>
      <c r="N197" s="114">
        <f>L197*M197</f>
        <v>0.8667007974524893</v>
      </c>
      <c r="O197" s="114">
        <f>L197*60*1000</f>
        <v>184.7726598652256</v>
      </c>
      <c r="P197" s="115">
        <f>N197*60</f>
        <v>52.002047847149356</v>
      </c>
      <c r="R197" s="10"/>
      <c r="S197" s="10"/>
    </row>
    <row r="198" spans="1:19" s="9" customFormat="1" ht="12.75">
      <c r="A198" s="183"/>
      <c r="B198" s="324" t="s">
        <v>371</v>
      </c>
      <c r="C198" s="38">
        <v>50</v>
      </c>
      <c r="D198" s="38">
        <v>1992</v>
      </c>
      <c r="E198" s="112">
        <f>F198+G198+H198</f>
        <v>18.9</v>
      </c>
      <c r="F198" s="112">
        <v>3.89</v>
      </c>
      <c r="G198" s="112">
        <v>7.84</v>
      </c>
      <c r="H198" s="112">
        <v>7.17</v>
      </c>
      <c r="I198" s="112">
        <v>2323.92</v>
      </c>
      <c r="J198" s="112">
        <v>7.17</v>
      </c>
      <c r="K198" s="112">
        <v>2323.92</v>
      </c>
      <c r="L198" s="137">
        <f>J198/K198</f>
        <v>0.0030853041412785293</v>
      </c>
      <c r="M198" s="114">
        <v>285</v>
      </c>
      <c r="N198" s="114">
        <f>L198*M198</f>
        <v>0.8793116802643809</v>
      </c>
      <c r="O198" s="114">
        <f>L198*60*1000</f>
        <v>185.11824847671176</v>
      </c>
      <c r="P198" s="115">
        <f>N198*60</f>
        <v>52.75870081586285</v>
      </c>
      <c r="R198" s="10"/>
      <c r="S198" s="10"/>
    </row>
    <row r="199" spans="1:19" s="9" customFormat="1" ht="12.75">
      <c r="A199" s="183"/>
      <c r="B199" s="326" t="s">
        <v>752</v>
      </c>
      <c r="C199" s="235">
        <v>75</v>
      </c>
      <c r="D199" s="235" t="s">
        <v>24</v>
      </c>
      <c r="E199" s="225">
        <f>F199+G199+H199</f>
        <v>30.328</v>
      </c>
      <c r="F199" s="225">
        <v>8.002</v>
      </c>
      <c r="G199" s="225">
        <v>11.84</v>
      </c>
      <c r="H199" s="225">
        <v>10.486</v>
      </c>
      <c r="I199" s="223">
        <v>3389.63</v>
      </c>
      <c r="J199" s="225">
        <v>10.489</v>
      </c>
      <c r="K199" s="223">
        <v>3389.63</v>
      </c>
      <c r="L199" s="137">
        <f>J199/K199</f>
        <v>0.0030944380360098302</v>
      </c>
      <c r="M199" s="223">
        <v>353.8</v>
      </c>
      <c r="N199" s="114">
        <f>L199*M199</f>
        <v>1.094812177140278</v>
      </c>
      <c r="O199" s="114">
        <f>L199*60*1000</f>
        <v>185.66628216058982</v>
      </c>
      <c r="P199" s="115">
        <f>N199*60</f>
        <v>65.68873062841668</v>
      </c>
      <c r="R199" s="10"/>
      <c r="S199" s="10"/>
    </row>
    <row r="200" spans="1:19" s="9" customFormat="1" ht="12.75">
      <c r="A200" s="183"/>
      <c r="B200" s="329" t="s">
        <v>477</v>
      </c>
      <c r="C200" s="153">
        <v>38</v>
      </c>
      <c r="D200" s="39">
        <v>2007</v>
      </c>
      <c r="E200" s="114">
        <v>11.607</v>
      </c>
      <c r="F200" s="140">
        <v>1.887</v>
      </c>
      <c r="G200" s="140">
        <v>1.43</v>
      </c>
      <c r="H200" s="114">
        <v>8.29</v>
      </c>
      <c r="I200" s="140">
        <v>2954.01</v>
      </c>
      <c r="J200" s="140">
        <v>7.63</v>
      </c>
      <c r="K200" s="140">
        <v>2457.74</v>
      </c>
      <c r="L200" s="137">
        <f>J200/K200</f>
        <v>0.003104478097764613</v>
      </c>
      <c r="M200" s="114">
        <v>316.863</v>
      </c>
      <c r="N200" s="114">
        <f>L200*M200</f>
        <v>0.9836942434919886</v>
      </c>
      <c r="O200" s="114">
        <f>L200*60*1000</f>
        <v>186.2686858658768</v>
      </c>
      <c r="P200" s="115">
        <f>N200*60</f>
        <v>59.02165460951932</v>
      </c>
      <c r="R200" s="10"/>
      <c r="S200" s="10"/>
    </row>
    <row r="201" spans="1:19" s="9" customFormat="1" ht="12.75">
      <c r="A201" s="183"/>
      <c r="B201" s="324" t="s">
        <v>56</v>
      </c>
      <c r="C201" s="38">
        <v>39</v>
      </c>
      <c r="D201" s="38">
        <v>2007</v>
      </c>
      <c r="E201" s="38">
        <v>13.65</v>
      </c>
      <c r="F201" s="38">
        <v>6.288</v>
      </c>
      <c r="G201" s="38"/>
      <c r="H201" s="38">
        <f>E201-F201-G201</f>
        <v>7.362</v>
      </c>
      <c r="I201" s="68">
        <v>2368.8</v>
      </c>
      <c r="J201" s="69">
        <f>H201/I201*K201</f>
        <v>7.3626215805471125</v>
      </c>
      <c r="K201" s="38">
        <v>2369</v>
      </c>
      <c r="L201" s="137">
        <f>J201/K201</f>
        <v>0.00310790273556231</v>
      </c>
      <c r="M201" s="40">
        <v>289.18</v>
      </c>
      <c r="N201" s="114">
        <f>L201*M201</f>
        <v>0.8987433130699088</v>
      </c>
      <c r="O201" s="114">
        <f>L201*60*1000</f>
        <v>186.4741641337386</v>
      </c>
      <c r="P201" s="115">
        <f>N201*60</f>
        <v>53.92459878419453</v>
      </c>
      <c r="R201" s="10"/>
      <c r="S201" s="10"/>
    </row>
    <row r="202" spans="1:19" s="9" customFormat="1" ht="12.75">
      <c r="A202" s="183"/>
      <c r="B202" s="324" t="s">
        <v>372</v>
      </c>
      <c r="C202" s="38">
        <v>74</v>
      </c>
      <c r="D202" s="38">
        <v>1981</v>
      </c>
      <c r="E202" s="112">
        <f>F202+G202+H202</f>
        <v>31.009999999999998</v>
      </c>
      <c r="F202" s="112">
        <v>6.61</v>
      </c>
      <c r="G202" s="112">
        <v>11.84</v>
      </c>
      <c r="H202" s="112">
        <v>12.56</v>
      </c>
      <c r="I202" s="112">
        <v>4034.29</v>
      </c>
      <c r="J202" s="112">
        <v>12.56</v>
      </c>
      <c r="K202" s="112">
        <v>4034.29</v>
      </c>
      <c r="L202" s="137">
        <f>J202/K202</f>
        <v>0.0031133111402502052</v>
      </c>
      <c r="M202" s="114">
        <v>285</v>
      </c>
      <c r="N202" s="114">
        <f>L202*M202</f>
        <v>0.8872936749713085</v>
      </c>
      <c r="O202" s="114">
        <f>L202*60*1000</f>
        <v>186.79866841501232</v>
      </c>
      <c r="P202" s="115">
        <f>N202*60</f>
        <v>53.23762049827851</v>
      </c>
      <c r="R202" s="10"/>
      <c r="S202" s="10"/>
    </row>
    <row r="203" spans="1:19" s="9" customFormat="1" ht="12.75">
      <c r="A203" s="183"/>
      <c r="B203" s="324" t="s">
        <v>29</v>
      </c>
      <c r="C203" s="38">
        <v>40</v>
      </c>
      <c r="D203" s="38">
        <v>1996</v>
      </c>
      <c r="E203" s="39">
        <v>23</v>
      </c>
      <c r="F203" s="39">
        <v>6.871108</v>
      </c>
      <c r="G203" s="39">
        <v>7.19516</v>
      </c>
      <c r="H203" s="39">
        <v>8.933732</v>
      </c>
      <c r="I203" s="114">
        <v>2861.83</v>
      </c>
      <c r="J203" s="39">
        <f>H203</f>
        <v>8.933732</v>
      </c>
      <c r="K203" s="39">
        <v>2861.83</v>
      </c>
      <c r="L203" s="137">
        <f>J203/K203</f>
        <v>0.003121685075633423</v>
      </c>
      <c r="M203" s="39">
        <v>281.438</v>
      </c>
      <c r="N203" s="114">
        <f>L203*M203</f>
        <v>0.8785608043161193</v>
      </c>
      <c r="O203" s="114">
        <f>L203*60*1000</f>
        <v>187.30110453800538</v>
      </c>
      <c r="P203" s="115">
        <f>N203*60</f>
        <v>52.713648258967154</v>
      </c>
      <c r="R203" s="10"/>
      <c r="S203" s="10"/>
    </row>
    <row r="204" spans="1:19" s="9" customFormat="1" ht="12.75" customHeight="1">
      <c r="A204" s="183"/>
      <c r="B204" s="333" t="s">
        <v>402</v>
      </c>
      <c r="C204" s="138">
        <v>30</v>
      </c>
      <c r="D204" s="39">
        <v>1990</v>
      </c>
      <c r="E204" s="112">
        <f>F204+G204+H204</f>
        <v>14.899996999999999</v>
      </c>
      <c r="F204" s="139">
        <v>5.0235</v>
      </c>
      <c r="G204" s="139">
        <v>4.8</v>
      </c>
      <c r="H204" s="139">
        <v>5.076497</v>
      </c>
      <c r="I204" s="139">
        <v>1613.04</v>
      </c>
      <c r="J204" s="139">
        <v>5.076497</v>
      </c>
      <c r="K204" s="139">
        <v>1613.04</v>
      </c>
      <c r="L204" s="137">
        <f>J204/K204</f>
        <v>0.0031471612607250903</v>
      </c>
      <c r="M204" s="114">
        <v>316.318</v>
      </c>
      <c r="N204" s="114">
        <f>L204*M204</f>
        <v>0.995503755670039</v>
      </c>
      <c r="O204" s="114">
        <f>L204*60*1000</f>
        <v>188.82967564350542</v>
      </c>
      <c r="P204" s="115">
        <f>N204*60</f>
        <v>59.73022534020234</v>
      </c>
      <c r="R204" s="10"/>
      <c r="S204" s="10"/>
    </row>
    <row r="205" spans="1:19" s="9" customFormat="1" ht="11.25" customHeight="1">
      <c r="A205" s="183"/>
      <c r="B205" s="326" t="s">
        <v>138</v>
      </c>
      <c r="C205" s="176">
        <v>51</v>
      </c>
      <c r="D205" s="176">
        <v>1987</v>
      </c>
      <c r="E205" s="225">
        <v>26.538</v>
      </c>
      <c r="F205" s="225">
        <v>8.568</v>
      </c>
      <c r="G205" s="225">
        <v>7.14</v>
      </c>
      <c r="H205" s="225">
        <f>E205-F205-G205</f>
        <v>10.829999999999998</v>
      </c>
      <c r="I205" s="223">
        <v>3397.73</v>
      </c>
      <c r="J205" s="225">
        <f>H205</f>
        <v>10.829999999999998</v>
      </c>
      <c r="K205" s="223">
        <f>I205</f>
        <v>3397.73</v>
      </c>
      <c r="L205" s="137">
        <f>J205/K205</f>
        <v>0.0031874221906979068</v>
      </c>
      <c r="M205" s="225">
        <v>250.155</v>
      </c>
      <c r="N205" s="114">
        <f>L205*M205</f>
        <v>0.7973495981140348</v>
      </c>
      <c r="O205" s="114">
        <f>L205*60*1000</f>
        <v>191.2453314418744</v>
      </c>
      <c r="P205" s="115">
        <f>N205*60</f>
        <v>47.84097588684209</v>
      </c>
      <c r="R205" s="10"/>
      <c r="S205" s="10"/>
    </row>
    <row r="206" spans="1:19" s="9" customFormat="1" ht="12.75" customHeight="1">
      <c r="A206" s="183"/>
      <c r="B206" s="324" t="s">
        <v>442</v>
      </c>
      <c r="C206" s="39">
        <v>26</v>
      </c>
      <c r="D206" s="39">
        <v>1978</v>
      </c>
      <c r="E206" s="112">
        <f>SUM(F206:H206)</f>
        <v>11.12682</v>
      </c>
      <c r="F206" s="114">
        <v>2.96424</v>
      </c>
      <c r="G206" s="114">
        <v>3.785</v>
      </c>
      <c r="H206" s="114">
        <v>4.37758</v>
      </c>
      <c r="I206" s="114">
        <v>1370.04</v>
      </c>
      <c r="J206" s="114">
        <v>4.37758</v>
      </c>
      <c r="K206" s="114">
        <v>1370.04</v>
      </c>
      <c r="L206" s="137">
        <f>J206/K206</f>
        <v>0.003195220577501387</v>
      </c>
      <c r="M206" s="114">
        <v>316.209</v>
      </c>
      <c r="N206" s="114">
        <f>L206*M206</f>
        <v>1.010357503591136</v>
      </c>
      <c r="O206" s="114">
        <f>L206*60*1000</f>
        <v>191.71323465008322</v>
      </c>
      <c r="P206" s="115">
        <f>N206*60</f>
        <v>60.621450215468165</v>
      </c>
      <c r="R206" s="10"/>
      <c r="S206" s="10"/>
    </row>
    <row r="207" spans="1:19" s="9" customFormat="1" ht="12.75" customHeight="1">
      <c r="A207" s="183"/>
      <c r="B207" s="324" t="s">
        <v>373</v>
      </c>
      <c r="C207" s="38">
        <v>45</v>
      </c>
      <c r="D207" s="38">
        <v>1987</v>
      </c>
      <c r="E207" s="112">
        <f>F207+G207+H207</f>
        <v>18.01</v>
      </c>
      <c r="F207" s="112">
        <v>3.79</v>
      </c>
      <c r="G207" s="112">
        <v>6.74</v>
      </c>
      <c r="H207" s="112">
        <v>7.48</v>
      </c>
      <c r="I207" s="112">
        <v>2339.68</v>
      </c>
      <c r="J207" s="112">
        <v>7.48</v>
      </c>
      <c r="K207" s="112">
        <v>2339.68</v>
      </c>
      <c r="L207" s="137">
        <f>J207/K207</f>
        <v>0.003197018395678042</v>
      </c>
      <c r="M207" s="114">
        <v>285</v>
      </c>
      <c r="N207" s="114">
        <f>L207*M207</f>
        <v>0.9111502427682419</v>
      </c>
      <c r="O207" s="114">
        <f>L207*60*1000</f>
        <v>191.8211037406825</v>
      </c>
      <c r="P207" s="115">
        <f>N207*60</f>
        <v>54.66901456609451</v>
      </c>
      <c r="Q207" s="11"/>
      <c r="R207" s="10"/>
      <c r="S207" s="10"/>
    </row>
    <row r="208" spans="1:19" s="9" customFormat="1" ht="12.75" customHeight="1">
      <c r="A208" s="183"/>
      <c r="B208" s="333" t="s">
        <v>403</v>
      </c>
      <c r="C208" s="138">
        <v>84</v>
      </c>
      <c r="D208" s="39">
        <v>1995</v>
      </c>
      <c r="E208" s="112">
        <f>F208+G208+H208</f>
        <v>41.2</v>
      </c>
      <c r="F208" s="139">
        <v>10.761</v>
      </c>
      <c r="G208" s="139">
        <v>14.4</v>
      </c>
      <c r="H208" s="139">
        <v>16.039</v>
      </c>
      <c r="I208" s="139">
        <v>5013.09</v>
      </c>
      <c r="J208" s="139">
        <v>16.039</v>
      </c>
      <c r="K208" s="139">
        <v>5013.09</v>
      </c>
      <c r="L208" s="137">
        <f>J208/K208</f>
        <v>0.003199423908208311</v>
      </c>
      <c r="M208" s="114">
        <v>316.318</v>
      </c>
      <c r="N208" s="114">
        <f>L208*M208</f>
        <v>1.0120353717966364</v>
      </c>
      <c r="O208" s="114">
        <f>L208*60*1000</f>
        <v>191.96543449249864</v>
      </c>
      <c r="P208" s="115">
        <f>N208*60</f>
        <v>60.72212230779818</v>
      </c>
      <c r="R208" s="10"/>
      <c r="S208" s="10"/>
    </row>
    <row r="209" spans="1:22" s="9" customFormat="1" ht="12.75" customHeight="1">
      <c r="A209" s="183"/>
      <c r="B209" s="329" t="s">
        <v>478</v>
      </c>
      <c r="C209" s="153">
        <v>37</v>
      </c>
      <c r="D209" s="39">
        <v>2007</v>
      </c>
      <c r="E209" s="114">
        <v>22.92</v>
      </c>
      <c r="F209" s="140">
        <v>2.805</v>
      </c>
      <c r="G209" s="140">
        <v>4.045</v>
      </c>
      <c r="H209" s="114">
        <v>16.07</v>
      </c>
      <c r="I209" s="140">
        <v>4058.88</v>
      </c>
      <c r="J209" s="140">
        <v>8.54</v>
      </c>
      <c r="K209" s="140">
        <v>2663.94</v>
      </c>
      <c r="L209" s="137">
        <f>J209/K209</f>
        <v>0.0032057779079108385</v>
      </c>
      <c r="M209" s="114">
        <v>335.175</v>
      </c>
      <c r="N209" s="114">
        <f>L209*M209</f>
        <v>1.0744966102840152</v>
      </c>
      <c r="O209" s="114">
        <f>L209*60*1000</f>
        <v>192.3466744746503</v>
      </c>
      <c r="P209" s="115">
        <f>N209*60</f>
        <v>64.46979661704091</v>
      </c>
      <c r="Q209" s="10"/>
      <c r="R209" s="10"/>
      <c r="S209" s="10"/>
      <c r="T209" s="12"/>
      <c r="U209" s="13"/>
      <c r="V209" s="13"/>
    </row>
    <row r="210" spans="1:19" s="9" customFormat="1" ht="12.75" customHeight="1">
      <c r="A210" s="183"/>
      <c r="B210" s="326" t="s">
        <v>711</v>
      </c>
      <c r="C210" s="176">
        <v>30</v>
      </c>
      <c r="D210" s="176" t="s">
        <v>24</v>
      </c>
      <c r="E210" s="226">
        <v>13.2</v>
      </c>
      <c r="F210" s="226">
        <v>3.266</v>
      </c>
      <c r="G210" s="177">
        <v>4.8</v>
      </c>
      <c r="H210" s="226">
        <v>5.134</v>
      </c>
      <c r="I210" s="94"/>
      <c r="J210" s="226">
        <v>5.134</v>
      </c>
      <c r="K210" s="177">
        <v>1592</v>
      </c>
      <c r="L210" s="137">
        <f>J210/K210</f>
        <v>0.003224874371859297</v>
      </c>
      <c r="M210" s="94">
        <v>259.42</v>
      </c>
      <c r="N210" s="114">
        <f>L210*M210</f>
        <v>0.8365969095477388</v>
      </c>
      <c r="O210" s="114">
        <f>L210*60*1000</f>
        <v>193.4924623115578</v>
      </c>
      <c r="P210" s="115">
        <f>N210*60</f>
        <v>50.19581457286433</v>
      </c>
      <c r="R210" s="10"/>
      <c r="S210" s="10"/>
    </row>
    <row r="211" spans="1:22" s="9" customFormat="1" ht="12.75" customHeight="1">
      <c r="A211" s="183"/>
      <c r="B211" s="324" t="s">
        <v>375</v>
      </c>
      <c r="C211" s="38">
        <v>30</v>
      </c>
      <c r="D211" s="38">
        <v>1990</v>
      </c>
      <c r="E211" s="112">
        <f>F211+G211+H211</f>
        <v>13.04</v>
      </c>
      <c r="F211" s="112">
        <v>2.95</v>
      </c>
      <c r="G211" s="112">
        <v>4.8</v>
      </c>
      <c r="H211" s="112">
        <v>5.29</v>
      </c>
      <c r="I211" s="112">
        <v>1620.63</v>
      </c>
      <c r="J211" s="112">
        <v>5.29</v>
      </c>
      <c r="K211" s="112">
        <v>1620.63</v>
      </c>
      <c r="L211" s="137">
        <f>J211/K211</f>
        <v>0.0032641627021590368</v>
      </c>
      <c r="M211" s="114">
        <v>285</v>
      </c>
      <c r="N211" s="114">
        <f>L211*M211</f>
        <v>0.9302863701153254</v>
      </c>
      <c r="O211" s="114">
        <f>L211*60*1000</f>
        <v>195.8497621295422</v>
      </c>
      <c r="P211" s="115">
        <f>N211*60</f>
        <v>55.817182206919526</v>
      </c>
      <c r="Q211" s="10"/>
      <c r="R211" s="10"/>
      <c r="S211" s="10"/>
      <c r="T211" s="12"/>
      <c r="U211" s="13"/>
      <c r="V211" s="13"/>
    </row>
    <row r="212" spans="1:19" s="9" customFormat="1" ht="13.5" customHeight="1">
      <c r="A212" s="183"/>
      <c r="B212" s="324" t="s">
        <v>376</v>
      </c>
      <c r="C212" s="38">
        <v>45</v>
      </c>
      <c r="D212" s="38">
        <v>1981</v>
      </c>
      <c r="E212" s="112">
        <f>F212+G212+H212</f>
        <v>18.44</v>
      </c>
      <c r="F212" s="112">
        <v>3.95</v>
      </c>
      <c r="G212" s="112">
        <v>7.12</v>
      </c>
      <c r="H212" s="112">
        <v>7.37</v>
      </c>
      <c r="I212" s="112">
        <v>2252.8</v>
      </c>
      <c r="J212" s="112">
        <v>7.37</v>
      </c>
      <c r="K212" s="112">
        <v>2252.8</v>
      </c>
      <c r="L212" s="137">
        <f>J212/K212</f>
        <v>0.0032714843749999997</v>
      </c>
      <c r="M212" s="114">
        <v>285</v>
      </c>
      <c r="N212" s="114">
        <f>L212*M212</f>
        <v>0.9323730468749999</v>
      </c>
      <c r="O212" s="114">
        <f>L212*60*1000</f>
        <v>196.28906249999997</v>
      </c>
      <c r="P212" s="115">
        <f>N212*60</f>
        <v>55.94238281249999</v>
      </c>
      <c r="Q212" s="11"/>
      <c r="R212" s="10"/>
      <c r="S212" s="10"/>
    </row>
    <row r="213" spans="1:16" s="9" customFormat="1" ht="13.5" customHeight="1">
      <c r="A213" s="183"/>
      <c r="B213" s="325" t="s">
        <v>175</v>
      </c>
      <c r="C213" s="90">
        <v>75</v>
      </c>
      <c r="D213" s="39" t="s">
        <v>24</v>
      </c>
      <c r="E213" s="91">
        <v>32.14</v>
      </c>
      <c r="F213" s="91">
        <v>7.18</v>
      </c>
      <c r="G213" s="92">
        <v>12</v>
      </c>
      <c r="H213" s="91">
        <v>12.96</v>
      </c>
      <c r="I213" s="92">
        <v>3954.15</v>
      </c>
      <c r="J213" s="91">
        <v>12.96</v>
      </c>
      <c r="K213" s="93">
        <v>3954.15</v>
      </c>
      <c r="L213" s="137">
        <f>J213/K213</f>
        <v>0.0032775691362239676</v>
      </c>
      <c r="M213" s="94">
        <v>240.45</v>
      </c>
      <c r="N213" s="114">
        <f>L213*M213</f>
        <v>0.7880914988050529</v>
      </c>
      <c r="O213" s="114">
        <f>L213*60*1000</f>
        <v>196.65414817343805</v>
      </c>
      <c r="P213" s="115">
        <f>N213*60</f>
        <v>47.28548992830318</v>
      </c>
    </row>
    <row r="214" spans="1:19" s="9" customFormat="1" ht="12.75" customHeight="1">
      <c r="A214" s="183"/>
      <c r="B214" s="324" t="s">
        <v>105</v>
      </c>
      <c r="C214" s="38">
        <v>60</v>
      </c>
      <c r="D214" s="38">
        <v>1968</v>
      </c>
      <c r="E214" s="38">
        <v>20.11</v>
      </c>
      <c r="F214" s="38">
        <v>5.925</v>
      </c>
      <c r="G214" s="38">
        <v>5.235</v>
      </c>
      <c r="H214" s="38">
        <v>8.95</v>
      </c>
      <c r="I214" s="68">
        <v>2715.4</v>
      </c>
      <c r="J214" s="69">
        <f>H214/I214*K214</f>
        <v>8.948681593871989</v>
      </c>
      <c r="K214" s="38">
        <v>2715</v>
      </c>
      <c r="L214" s="137">
        <f>J214/K214</f>
        <v>0.003296015320026515</v>
      </c>
      <c r="M214" s="40">
        <v>289.18</v>
      </c>
      <c r="N214" s="114">
        <f>L214*M214</f>
        <v>0.9531417102452676</v>
      </c>
      <c r="O214" s="114">
        <f>L214*60*1000</f>
        <v>197.7609192015909</v>
      </c>
      <c r="P214" s="115">
        <f>N214*60</f>
        <v>57.18850261471606</v>
      </c>
      <c r="Q214" s="11"/>
      <c r="R214" s="10"/>
      <c r="S214" s="10"/>
    </row>
    <row r="215" spans="1:19" s="9" customFormat="1" ht="12.75">
      <c r="A215" s="183"/>
      <c r="B215" s="329" t="s">
        <v>479</v>
      </c>
      <c r="C215" s="153">
        <v>50</v>
      </c>
      <c r="D215" s="39">
        <v>1970</v>
      </c>
      <c r="E215" s="114">
        <v>21.606</v>
      </c>
      <c r="F215" s="140">
        <v>5.1255</v>
      </c>
      <c r="G215" s="140">
        <v>8</v>
      </c>
      <c r="H215" s="114">
        <v>8.4805</v>
      </c>
      <c r="I215" s="140">
        <v>2565.37</v>
      </c>
      <c r="J215" s="140">
        <v>8.48</v>
      </c>
      <c r="K215" s="140">
        <v>2565.37</v>
      </c>
      <c r="L215" s="137">
        <f>J215/K215</f>
        <v>0.0033055660586971862</v>
      </c>
      <c r="M215" s="114">
        <v>335.175</v>
      </c>
      <c r="N215" s="114">
        <f>L215*M215</f>
        <v>1.1079431037238294</v>
      </c>
      <c r="O215" s="114">
        <f>L215*60*1000</f>
        <v>198.33396352183115</v>
      </c>
      <c r="P215" s="115">
        <f>N215*60</f>
        <v>66.47658622342976</v>
      </c>
      <c r="Q215" s="11"/>
      <c r="R215" s="10"/>
      <c r="S215" s="10"/>
    </row>
    <row r="216" spans="1:19" s="9" customFormat="1" ht="12.75">
      <c r="A216" s="183"/>
      <c r="B216" s="326" t="s">
        <v>716</v>
      </c>
      <c r="C216" s="235">
        <v>48</v>
      </c>
      <c r="D216" s="235">
        <v>1964</v>
      </c>
      <c r="E216" s="231">
        <v>20.09</v>
      </c>
      <c r="F216" s="231">
        <v>4.59</v>
      </c>
      <c r="G216" s="231">
        <v>7.68</v>
      </c>
      <c r="H216" s="231">
        <v>7.6</v>
      </c>
      <c r="I216" s="231">
        <v>2459</v>
      </c>
      <c r="J216" s="231">
        <v>7.6</v>
      </c>
      <c r="K216" s="231">
        <v>2296</v>
      </c>
      <c r="L216" s="137">
        <f>J216/K216</f>
        <v>0.0033101045296167245</v>
      </c>
      <c r="M216" s="223">
        <v>184.8</v>
      </c>
      <c r="N216" s="114">
        <f>L216*M216</f>
        <v>0.6117073170731707</v>
      </c>
      <c r="O216" s="114">
        <f>L216*60*1000</f>
        <v>198.60627177700346</v>
      </c>
      <c r="P216" s="115">
        <f>N216*60</f>
        <v>36.702439024390245</v>
      </c>
      <c r="R216" s="10"/>
      <c r="S216" s="10"/>
    </row>
    <row r="217" spans="1:19" s="9" customFormat="1" ht="12.75">
      <c r="A217" s="183"/>
      <c r="B217" s="326" t="s">
        <v>666</v>
      </c>
      <c r="C217" s="235">
        <v>51</v>
      </c>
      <c r="D217" s="235" t="s">
        <v>664</v>
      </c>
      <c r="E217" s="231">
        <v>20.7</v>
      </c>
      <c r="F217" s="231">
        <v>4.233</v>
      </c>
      <c r="G217" s="231">
        <v>7.84</v>
      </c>
      <c r="H217" s="231">
        <v>8.627</v>
      </c>
      <c r="I217" s="231">
        <v>2586.98</v>
      </c>
      <c r="J217" s="231">
        <v>8.6</v>
      </c>
      <c r="K217" s="231">
        <v>2587</v>
      </c>
      <c r="L217" s="137">
        <f>J217/K217</f>
        <v>0.0033243138770776962</v>
      </c>
      <c r="M217" s="223">
        <v>207.97</v>
      </c>
      <c r="N217" s="114">
        <f>L217*M217</f>
        <v>0.6913575570158484</v>
      </c>
      <c r="O217" s="114">
        <f>L217*60*1000</f>
        <v>199.45883262466177</v>
      </c>
      <c r="P217" s="115">
        <f>N217*60</f>
        <v>41.481453420950906</v>
      </c>
      <c r="R217" s="10"/>
      <c r="S217" s="10"/>
    </row>
    <row r="218" spans="1:19" s="9" customFormat="1" ht="12.75">
      <c r="A218" s="183"/>
      <c r="B218" s="324" t="s">
        <v>374</v>
      </c>
      <c r="C218" s="38">
        <v>44</v>
      </c>
      <c r="D218" s="38">
        <v>1984</v>
      </c>
      <c r="E218" s="112">
        <f>F218+G218+H218</f>
        <v>19.71</v>
      </c>
      <c r="F218" s="112">
        <v>5.2</v>
      </c>
      <c r="G218" s="112">
        <v>7.04</v>
      </c>
      <c r="H218" s="112">
        <v>7.47</v>
      </c>
      <c r="I218" s="112">
        <v>2309.1</v>
      </c>
      <c r="J218" s="112">
        <v>7.47</v>
      </c>
      <c r="K218" s="112">
        <v>2245.32</v>
      </c>
      <c r="L218" s="137">
        <f>J218/K218</f>
        <v>0.00332691999358666</v>
      </c>
      <c r="M218" s="114">
        <v>285</v>
      </c>
      <c r="N218" s="114">
        <f>L218*M218</f>
        <v>0.948172198172198</v>
      </c>
      <c r="O218" s="114">
        <f>L218*60*1000</f>
        <v>199.61519961519957</v>
      </c>
      <c r="P218" s="115">
        <f>N218*60</f>
        <v>56.89033189033188</v>
      </c>
      <c r="R218" s="10"/>
      <c r="S218" s="10"/>
    </row>
    <row r="219" spans="1:19" s="9" customFormat="1" ht="12.75">
      <c r="A219" s="183"/>
      <c r="B219" s="324" t="s">
        <v>636</v>
      </c>
      <c r="C219" s="38">
        <v>80</v>
      </c>
      <c r="D219" s="38" t="s">
        <v>24</v>
      </c>
      <c r="E219" s="164">
        <f>SUM(F219:H219)</f>
        <v>33.428</v>
      </c>
      <c r="F219" s="164">
        <v>7.125</v>
      </c>
      <c r="G219" s="164">
        <v>13.045</v>
      </c>
      <c r="H219" s="164">
        <v>13.258</v>
      </c>
      <c r="I219" s="38">
        <v>3925.41</v>
      </c>
      <c r="J219" s="164">
        <v>12.358</v>
      </c>
      <c r="K219" s="38">
        <v>3670.74</v>
      </c>
      <c r="L219" s="137">
        <f>J219/K219</f>
        <v>0.0033666236235745384</v>
      </c>
      <c r="M219" s="177">
        <v>208.7</v>
      </c>
      <c r="N219" s="114">
        <f>L219*M219</f>
        <v>0.7026143502400061</v>
      </c>
      <c r="O219" s="114">
        <f>L219*60*1000</f>
        <v>201.9974174144723</v>
      </c>
      <c r="P219" s="115">
        <f>N219*60</f>
        <v>42.15686101440036</v>
      </c>
      <c r="R219" s="10"/>
      <c r="S219" s="10"/>
    </row>
    <row r="220" spans="1:19" s="9" customFormat="1" ht="12.75">
      <c r="A220" s="183"/>
      <c r="B220" s="324" t="s">
        <v>377</v>
      </c>
      <c r="C220" s="38">
        <v>64</v>
      </c>
      <c r="D220" s="38">
        <v>1971</v>
      </c>
      <c r="E220" s="112">
        <f>F220+G220+H220</f>
        <v>25.46</v>
      </c>
      <c r="F220" s="112">
        <v>4.67</v>
      </c>
      <c r="G220" s="112">
        <v>10.24</v>
      </c>
      <c r="H220" s="112">
        <v>10.55</v>
      </c>
      <c r="I220" s="112">
        <v>3121</v>
      </c>
      <c r="J220" s="112">
        <v>10.55</v>
      </c>
      <c r="K220" s="112">
        <v>3131</v>
      </c>
      <c r="L220" s="137">
        <f>J220/K220</f>
        <v>0.0033695305014372406</v>
      </c>
      <c r="M220" s="114">
        <v>285</v>
      </c>
      <c r="N220" s="114">
        <f>L220*M220</f>
        <v>0.9603161929096136</v>
      </c>
      <c r="O220" s="114">
        <f>L220*60*1000</f>
        <v>202.17183008623442</v>
      </c>
      <c r="P220" s="115">
        <f>N220*60</f>
        <v>57.61897157457681</v>
      </c>
      <c r="R220" s="10"/>
      <c r="S220" s="10"/>
    </row>
    <row r="221" spans="1:19" s="9" customFormat="1" ht="12.75" customHeight="1">
      <c r="A221" s="183"/>
      <c r="B221" s="333" t="s">
        <v>404</v>
      </c>
      <c r="C221" s="138">
        <v>58</v>
      </c>
      <c r="D221" s="39">
        <v>1991</v>
      </c>
      <c r="E221" s="112">
        <f>F221+G221+H221</f>
        <v>21.498004</v>
      </c>
      <c r="F221" s="139">
        <v>3.7995</v>
      </c>
      <c r="G221" s="139">
        <v>9.44</v>
      </c>
      <c r="H221" s="139">
        <v>8.258504</v>
      </c>
      <c r="I221" s="139">
        <v>2439.79</v>
      </c>
      <c r="J221" s="139">
        <v>8.258504</v>
      </c>
      <c r="K221" s="139">
        <v>2439.79</v>
      </c>
      <c r="L221" s="137">
        <f>J221/K221</f>
        <v>0.0033849241123211425</v>
      </c>
      <c r="M221" s="114">
        <v>316.318</v>
      </c>
      <c r="N221" s="114">
        <f>L221*M221</f>
        <v>1.070712425361199</v>
      </c>
      <c r="O221" s="114">
        <f>L221*60*1000</f>
        <v>203.09544673926854</v>
      </c>
      <c r="P221" s="115">
        <f>N221*60</f>
        <v>64.24274552167194</v>
      </c>
      <c r="R221" s="10"/>
      <c r="S221" s="10"/>
    </row>
    <row r="222" spans="1:19" s="9" customFormat="1" ht="12.75">
      <c r="A222" s="183"/>
      <c r="B222" s="324" t="s">
        <v>597</v>
      </c>
      <c r="C222" s="38">
        <v>50</v>
      </c>
      <c r="D222" s="38">
        <v>1975</v>
      </c>
      <c r="E222" s="40">
        <v>21.5</v>
      </c>
      <c r="F222" s="159">
        <v>5.406</v>
      </c>
      <c r="G222" s="40">
        <v>7.68</v>
      </c>
      <c r="H222" s="159">
        <f>E222-F222-G222</f>
        <v>8.414000000000001</v>
      </c>
      <c r="I222" s="40">
        <v>2485.16</v>
      </c>
      <c r="J222" s="159">
        <f>H222</f>
        <v>8.414000000000001</v>
      </c>
      <c r="K222" s="40">
        <v>2485.16</v>
      </c>
      <c r="L222" s="137">
        <f>J222/K222</f>
        <v>0.0033856975003621506</v>
      </c>
      <c r="M222" s="69">
        <v>261.055</v>
      </c>
      <c r="N222" s="114">
        <f>L222*M222</f>
        <v>0.8838532609570412</v>
      </c>
      <c r="O222" s="114">
        <f>L222*60*1000</f>
        <v>203.14185002172906</v>
      </c>
      <c r="P222" s="115">
        <f>N222*60</f>
        <v>53.03119565742247</v>
      </c>
      <c r="R222" s="10"/>
      <c r="S222" s="10"/>
    </row>
    <row r="223" spans="1:19" s="9" customFormat="1" ht="12.75" customHeight="1">
      <c r="A223" s="183"/>
      <c r="B223" s="324" t="s">
        <v>553</v>
      </c>
      <c r="C223" s="227">
        <v>20</v>
      </c>
      <c r="D223" s="227" t="s">
        <v>24</v>
      </c>
      <c r="E223" s="228">
        <f>F223+G223+H223</f>
        <v>11.49</v>
      </c>
      <c r="F223" s="228">
        <v>4.5849</v>
      </c>
      <c r="G223" s="228">
        <v>3.2</v>
      </c>
      <c r="H223" s="228">
        <v>3.7051</v>
      </c>
      <c r="I223" s="228">
        <v>1094.33</v>
      </c>
      <c r="J223" s="228">
        <v>3.7051</v>
      </c>
      <c r="K223" s="228">
        <v>1094.33</v>
      </c>
      <c r="L223" s="137">
        <f>J223/K223</f>
        <v>0.00338572459861285</v>
      </c>
      <c r="M223" s="229">
        <v>211</v>
      </c>
      <c r="N223" s="114">
        <f>L223*M223</f>
        <v>0.7143878903073113</v>
      </c>
      <c r="O223" s="114">
        <f>L223*60*1000</f>
        <v>203.14347591677102</v>
      </c>
      <c r="P223" s="115">
        <f>N223*60</f>
        <v>42.86327341843868</v>
      </c>
      <c r="Q223" s="11"/>
      <c r="R223" s="10"/>
      <c r="S223" s="10"/>
    </row>
    <row r="224" spans="1:19" s="9" customFormat="1" ht="12.75">
      <c r="A224" s="183"/>
      <c r="B224" s="326" t="s">
        <v>717</v>
      </c>
      <c r="C224" s="235">
        <v>48</v>
      </c>
      <c r="D224" s="235">
        <v>1961</v>
      </c>
      <c r="E224" s="231">
        <v>19.97</v>
      </c>
      <c r="F224" s="231">
        <v>4.4</v>
      </c>
      <c r="G224" s="231">
        <v>7.68</v>
      </c>
      <c r="H224" s="231">
        <v>7.8</v>
      </c>
      <c r="I224" s="231">
        <v>2459</v>
      </c>
      <c r="J224" s="231">
        <v>7.8</v>
      </c>
      <c r="K224" s="231">
        <v>2297</v>
      </c>
      <c r="L224" s="137">
        <f>J224/K224</f>
        <v>0.0033957335655202437</v>
      </c>
      <c r="M224" s="223">
        <v>184.8</v>
      </c>
      <c r="N224" s="114">
        <f>L224*M224</f>
        <v>0.627531562908141</v>
      </c>
      <c r="O224" s="114">
        <f>L224*60*1000</f>
        <v>203.7440139312146</v>
      </c>
      <c r="P224" s="115">
        <f>N224*60</f>
        <v>37.651893774488464</v>
      </c>
      <c r="R224" s="10"/>
      <c r="S224" s="10"/>
    </row>
    <row r="225" spans="1:19" s="9" customFormat="1" ht="12.75">
      <c r="A225" s="183"/>
      <c r="B225" s="324" t="s">
        <v>39</v>
      </c>
      <c r="C225" s="38">
        <v>108</v>
      </c>
      <c r="D225" s="38" t="s">
        <v>24</v>
      </c>
      <c r="E225" s="39">
        <v>38</v>
      </c>
      <c r="F225" s="39">
        <v>12.071564</v>
      </c>
      <c r="G225" s="39">
        <v>17.13</v>
      </c>
      <c r="H225" s="39">
        <v>8.798436</v>
      </c>
      <c r="I225" s="114">
        <v>2584.79</v>
      </c>
      <c r="J225" s="39">
        <f>H225</f>
        <v>8.798436</v>
      </c>
      <c r="K225" s="39">
        <v>2584.79</v>
      </c>
      <c r="L225" s="137">
        <f>J225/K225</f>
        <v>0.003403926818039377</v>
      </c>
      <c r="M225" s="39">
        <v>301.603</v>
      </c>
      <c r="N225" s="114">
        <f>L225*M225</f>
        <v>1.0266345401011303</v>
      </c>
      <c r="O225" s="114">
        <f>L225*60*1000</f>
        <v>204.23560908236263</v>
      </c>
      <c r="P225" s="115">
        <f>N225*60</f>
        <v>61.59807240606782</v>
      </c>
      <c r="Q225" s="11"/>
      <c r="R225" s="10"/>
      <c r="S225" s="10"/>
    </row>
    <row r="226" spans="1:19" s="9" customFormat="1" ht="12.75">
      <c r="A226" s="183"/>
      <c r="B226" s="324" t="s">
        <v>515</v>
      </c>
      <c r="C226" s="38">
        <v>45</v>
      </c>
      <c r="D226" s="38" t="s">
        <v>24</v>
      </c>
      <c r="E226" s="40">
        <v>21.08</v>
      </c>
      <c r="F226" s="40">
        <v>3.67</v>
      </c>
      <c r="G226" s="40">
        <v>7.2</v>
      </c>
      <c r="H226" s="40">
        <v>10.21</v>
      </c>
      <c r="I226" s="158">
        <v>2994</v>
      </c>
      <c r="J226" s="40">
        <v>10.21</v>
      </c>
      <c r="K226" s="158">
        <v>2994</v>
      </c>
      <c r="L226" s="137">
        <f>J226/K226</f>
        <v>0.0034101536406145627</v>
      </c>
      <c r="M226" s="40">
        <v>215.3</v>
      </c>
      <c r="N226" s="114">
        <f>L226*M226</f>
        <v>0.7342060788243154</v>
      </c>
      <c r="O226" s="114">
        <f>L226*60*1000</f>
        <v>204.60921843687376</v>
      </c>
      <c r="P226" s="115">
        <f>N226*60</f>
        <v>44.05236472945893</v>
      </c>
      <c r="R226" s="10"/>
      <c r="S226" s="10"/>
    </row>
    <row r="227" spans="1:19" s="9" customFormat="1" ht="12.75">
      <c r="A227" s="183"/>
      <c r="B227" s="324" t="s">
        <v>340</v>
      </c>
      <c r="C227" s="39">
        <v>12</v>
      </c>
      <c r="D227" s="39">
        <v>1960</v>
      </c>
      <c r="E227" s="39">
        <v>4.281992</v>
      </c>
      <c r="F227" s="39">
        <v>0.663</v>
      </c>
      <c r="G227" s="39">
        <v>1.84</v>
      </c>
      <c r="H227" s="39">
        <v>1.778992</v>
      </c>
      <c r="I227" s="39">
        <v>536.88</v>
      </c>
      <c r="J227" s="39">
        <v>1.384123</v>
      </c>
      <c r="K227" s="39">
        <v>400.83</v>
      </c>
      <c r="L227" s="137">
        <f>J227/K227</f>
        <v>0.0034531422298730136</v>
      </c>
      <c r="M227" s="39">
        <v>242.6</v>
      </c>
      <c r="N227" s="114">
        <f>L227*M227</f>
        <v>0.8377323049671931</v>
      </c>
      <c r="O227" s="114">
        <f>L227*60*1000</f>
        <v>207.1885337923808</v>
      </c>
      <c r="P227" s="115">
        <f>N227*60</f>
        <v>50.26393829803158</v>
      </c>
      <c r="R227" s="10"/>
      <c r="S227" s="10"/>
    </row>
    <row r="228" spans="1:19" s="9" customFormat="1" ht="13.5" thickBot="1">
      <c r="A228" s="184"/>
      <c r="B228" s="334" t="s">
        <v>753</v>
      </c>
      <c r="C228" s="234">
        <v>29</v>
      </c>
      <c r="D228" s="234" t="s">
        <v>24</v>
      </c>
      <c r="E228" s="232">
        <f>F228+G228+H228</f>
        <v>13.129999999999999</v>
      </c>
      <c r="F228" s="232">
        <v>2.89</v>
      </c>
      <c r="G228" s="232">
        <v>4.64</v>
      </c>
      <c r="H228" s="232">
        <v>5.6</v>
      </c>
      <c r="I228" s="224">
        <v>1612.1</v>
      </c>
      <c r="J228" s="232">
        <v>5.6</v>
      </c>
      <c r="K228" s="224">
        <v>1612.1</v>
      </c>
      <c r="L228" s="280">
        <f>J228/K228</f>
        <v>0.0034737299174989146</v>
      </c>
      <c r="M228" s="224">
        <v>353.8</v>
      </c>
      <c r="N228" s="134">
        <f>L228*M228</f>
        <v>1.229005644811116</v>
      </c>
      <c r="O228" s="134">
        <f>L228*60*1000</f>
        <v>208.42379504993488</v>
      </c>
      <c r="P228" s="281">
        <f>N228*60</f>
        <v>73.74033868866695</v>
      </c>
      <c r="R228" s="335"/>
      <c r="S228" s="10"/>
    </row>
    <row r="229" spans="1:25" s="9" customFormat="1" ht="12.75" customHeight="1">
      <c r="A229" s="185" t="s">
        <v>82</v>
      </c>
      <c r="B229" s="321" t="s">
        <v>754</v>
      </c>
      <c r="C229" s="279">
        <v>23</v>
      </c>
      <c r="D229" s="279">
        <v>2009</v>
      </c>
      <c r="E229" s="81">
        <f>F229+G229+H229</f>
        <v>7.833</v>
      </c>
      <c r="F229" s="81">
        <v>2.153</v>
      </c>
      <c r="G229" s="81">
        <v>1.84</v>
      </c>
      <c r="H229" s="81">
        <v>3.84</v>
      </c>
      <c r="I229" s="82">
        <v>1098.31</v>
      </c>
      <c r="J229" s="81">
        <v>3.84</v>
      </c>
      <c r="K229" s="82">
        <v>1098.31</v>
      </c>
      <c r="L229" s="120">
        <f>J229/K229</f>
        <v>0.0034962806493612913</v>
      </c>
      <c r="M229" s="82">
        <v>353.8</v>
      </c>
      <c r="N229" s="119">
        <f>L229*M229</f>
        <v>1.2369840937440248</v>
      </c>
      <c r="O229" s="119">
        <f>L229*60*1000</f>
        <v>209.77683896167747</v>
      </c>
      <c r="P229" s="41">
        <f>N229*60</f>
        <v>74.2190456246415</v>
      </c>
      <c r="Q229" s="10"/>
      <c r="R229" s="10"/>
      <c r="S229" s="10"/>
      <c r="T229" s="12"/>
      <c r="U229" s="13"/>
      <c r="V229" s="13"/>
      <c r="X229" s="14"/>
      <c r="Y229" s="14"/>
    </row>
    <row r="230" spans="1:19" s="9" customFormat="1" ht="12.75" customHeight="1">
      <c r="A230" s="186"/>
      <c r="B230" s="313" t="s">
        <v>139</v>
      </c>
      <c r="C230" s="83">
        <v>27</v>
      </c>
      <c r="D230" s="83">
        <v>1952</v>
      </c>
      <c r="E230" s="84">
        <v>9.0103</v>
      </c>
      <c r="F230" s="84">
        <v>4.212</v>
      </c>
      <c r="G230" s="84">
        <v>0.265</v>
      </c>
      <c r="H230" s="84">
        <f>E230-F230-G230</f>
        <v>4.533300000000001</v>
      </c>
      <c r="I230" s="85">
        <v>1296.12</v>
      </c>
      <c r="J230" s="84">
        <f>H230</f>
        <v>4.533300000000001</v>
      </c>
      <c r="K230" s="85">
        <f>I230</f>
        <v>1296.12</v>
      </c>
      <c r="L230" s="45">
        <f>J230/K230</f>
        <v>0.0034975928154800497</v>
      </c>
      <c r="M230" s="84">
        <v>250.155</v>
      </c>
      <c r="N230" s="44">
        <f>L230*M230</f>
        <v>0.8749403307564119</v>
      </c>
      <c r="O230" s="44">
        <f>L230*60*1000</f>
        <v>209.85556892880297</v>
      </c>
      <c r="P230" s="46">
        <f>N230*60</f>
        <v>52.496419845384715</v>
      </c>
      <c r="R230" s="10"/>
      <c r="S230" s="10"/>
    </row>
    <row r="231" spans="1:19" s="9" customFormat="1" ht="12.75">
      <c r="A231" s="186"/>
      <c r="B231" s="313" t="s">
        <v>712</v>
      </c>
      <c r="C231" s="83">
        <v>30</v>
      </c>
      <c r="D231" s="83" t="s">
        <v>24</v>
      </c>
      <c r="E231" s="172">
        <v>13.263</v>
      </c>
      <c r="F231" s="172">
        <v>2.988</v>
      </c>
      <c r="G231" s="173">
        <v>4.8</v>
      </c>
      <c r="H231" s="172">
        <v>5.475</v>
      </c>
      <c r="I231" s="98"/>
      <c r="J231" s="172">
        <v>5.475</v>
      </c>
      <c r="K231" s="173">
        <v>1563.42</v>
      </c>
      <c r="L231" s="45">
        <f>J231/K231</f>
        <v>0.0035019380588709364</v>
      </c>
      <c r="M231" s="98">
        <v>259.42</v>
      </c>
      <c r="N231" s="44">
        <f>L231*M231</f>
        <v>0.9084727712322984</v>
      </c>
      <c r="O231" s="44">
        <f>L231*60*1000</f>
        <v>210.11628353225618</v>
      </c>
      <c r="P231" s="46">
        <f>N231*60</f>
        <v>54.5083662739379</v>
      </c>
      <c r="R231" s="10"/>
      <c r="S231" s="10"/>
    </row>
    <row r="232" spans="1:19" s="9" customFormat="1" ht="12.75" customHeight="1">
      <c r="A232" s="186"/>
      <c r="B232" s="314" t="s">
        <v>478</v>
      </c>
      <c r="C232" s="154">
        <v>74</v>
      </c>
      <c r="D232" s="43">
        <v>2007</v>
      </c>
      <c r="E232" s="44">
        <v>31.63</v>
      </c>
      <c r="F232" s="143">
        <v>4.794</v>
      </c>
      <c r="G232" s="143">
        <v>5.5207</v>
      </c>
      <c r="H232" s="44">
        <v>21.3153</v>
      </c>
      <c r="I232" s="143">
        <v>6756.28</v>
      </c>
      <c r="J232" s="143">
        <v>17.27</v>
      </c>
      <c r="K232" s="143">
        <v>4905.93</v>
      </c>
      <c r="L232" s="45">
        <f>J232/K232</f>
        <v>0.00352022959968854</v>
      </c>
      <c r="M232" s="44">
        <v>335.175</v>
      </c>
      <c r="N232" s="44">
        <f>L232*M232</f>
        <v>1.1798929560756064</v>
      </c>
      <c r="O232" s="44">
        <f>L232*60*1000</f>
        <v>211.21377598131238</v>
      </c>
      <c r="P232" s="46">
        <f>N232*60</f>
        <v>70.79357736453639</v>
      </c>
      <c r="R232" s="10"/>
      <c r="S232" s="10"/>
    </row>
    <row r="233" spans="1:19" s="9" customFormat="1" ht="12.75">
      <c r="A233" s="186"/>
      <c r="B233" s="315" t="s">
        <v>443</v>
      </c>
      <c r="C233" s="43">
        <v>13</v>
      </c>
      <c r="D233" s="43">
        <v>1981</v>
      </c>
      <c r="E233" s="118">
        <f>SUM(F233:H233)</f>
        <v>6.140000000000001</v>
      </c>
      <c r="F233" s="44">
        <v>1.2888</v>
      </c>
      <c r="G233" s="44">
        <v>2.08</v>
      </c>
      <c r="H233" s="44">
        <v>2.7712</v>
      </c>
      <c r="I233" s="44">
        <v>779.03</v>
      </c>
      <c r="J233" s="44">
        <v>2.7712</v>
      </c>
      <c r="K233" s="44">
        <v>779.03</v>
      </c>
      <c r="L233" s="45">
        <f>J233/K233</f>
        <v>0.0035572442653042887</v>
      </c>
      <c r="M233" s="44">
        <v>304.655</v>
      </c>
      <c r="N233" s="44">
        <f>L233*M233</f>
        <v>1.083732251646278</v>
      </c>
      <c r="O233" s="44">
        <f>L233*60*1000</f>
        <v>213.43465591825733</v>
      </c>
      <c r="P233" s="46">
        <f>N233*60</f>
        <v>65.02393509877668</v>
      </c>
      <c r="R233" s="10"/>
      <c r="S233" s="10"/>
    </row>
    <row r="234" spans="1:19" s="9" customFormat="1" ht="12.75">
      <c r="A234" s="186"/>
      <c r="B234" s="315" t="s">
        <v>96</v>
      </c>
      <c r="C234" s="42">
        <v>40</v>
      </c>
      <c r="D234" s="42">
        <v>1995</v>
      </c>
      <c r="E234" s="43">
        <v>23.655</v>
      </c>
      <c r="F234" s="43">
        <v>7.473224</v>
      </c>
      <c r="G234" s="43">
        <v>6.4</v>
      </c>
      <c r="H234" s="43">
        <v>9.781776</v>
      </c>
      <c r="I234" s="44">
        <v>2734.01</v>
      </c>
      <c r="J234" s="43">
        <f>H234</f>
        <v>9.781776</v>
      </c>
      <c r="K234" s="43">
        <v>2734.01</v>
      </c>
      <c r="L234" s="45">
        <f>J234/K234</f>
        <v>0.0035778128097556337</v>
      </c>
      <c r="M234" s="43">
        <v>301.603</v>
      </c>
      <c r="N234" s="44">
        <f>L234*M234</f>
        <v>1.0790790768607283</v>
      </c>
      <c r="O234" s="44">
        <f>L234*60*1000</f>
        <v>214.668768585338</v>
      </c>
      <c r="P234" s="46">
        <f>N234*60</f>
        <v>64.7447446116437</v>
      </c>
      <c r="R234" s="10"/>
      <c r="S234" s="10"/>
    </row>
    <row r="235" spans="1:19" s="9" customFormat="1" ht="12.75">
      <c r="A235" s="186"/>
      <c r="B235" s="316" t="s">
        <v>405</v>
      </c>
      <c r="C235" s="141">
        <v>48</v>
      </c>
      <c r="D235" s="43">
        <v>1970</v>
      </c>
      <c r="E235" s="118">
        <f>F235+G235+H235</f>
        <v>20.779232999999998</v>
      </c>
      <c r="F235" s="142">
        <v>4.284</v>
      </c>
      <c r="G235" s="142">
        <v>7.68</v>
      </c>
      <c r="H235" s="142">
        <v>8.815233</v>
      </c>
      <c r="I235" s="142">
        <v>2597.12</v>
      </c>
      <c r="J235" s="142">
        <v>8.815233</v>
      </c>
      <c r="K235" s="142">
        <v>2461.48</v>
      </c>
      <c r="L235" s="45">
        <f>J235/K235</f>
        <v>0.0035812734614947103</v>
      </c>
      <c r="M235" s="44">
        <v>316.318</v>
      </c>
      <c r="N235" s="44">
        <f>L235*M235</f>
        <v>1.1328212587930837</v>
      </c>
      <c r="O235" s="44">
        <f>L235*60*1000</f>
        <v>214.8764076896826</v>
      </c>
      <c r="P235" s="46">
        <f>N235*60</f>
        <v>67.96927552758503</v>
      </c>
      <c r="R235" s="10"/>
      <c r="S235" s="10"/>
    </row>
    <row r="236" spans="1:23" s="9" customFormat="1" ht="12.75">
      <c r="A236" s="186"/>
      <c r="B236" s="313" t="s">
        <v>792</v>
      </c>
      <c r="C236" s="83">
        <v>50</v>
      </c>
      <c r="D236" s="83">
        <v>1976</v>
      </c>
      <c r="E236" s="173">
        <v>19</v>
      </c>
      <c r="F236" s="173">
        <v>4.488</v>
      </c>
      <c r="G236" s="173">
        <v>8</v>
      </c>
      <c r="H236" s="173">
        <v>6.512</v>
      </c>
      <c r="I236" s="173"/>
      <c r="J236" s="173">
        <v>6.512</v>
      </c>
      <c r="K236" s="98">
        <v>1816.52</v>
      </c>
      <c r="L236" s="45">
        <f>J236/K236</f>
        <v>0.0035848765771915527</v>
      </c>
      <c r="M236" s="98">
        <v>335.83</v>
      </c>
      <c r="N236" s="44">
        <f>L236*M236</f>
        <v>1.203909100918239</v>
      </c>
      <c r="O236" s="44">
        <f>L236*60*1000</f>
        <v>215.09259463149317</v>
      </c>
      <c r="P236" s="46">
        <f>N236*60</f>
        <v>72.23454605509434</v>
      </c>
      <c r="Q236" s="10"/>
      <c r="R236" s="10"/>
      <c r="S236" s="10"/>
      <c r="T236" s="12"/>
      <c r="U236" s="15"/>
      <c r="V236" s="15"/>
      <c r="W236" s="16"/>
    </row>
    <row r="237" spans="1:19" s="9" customFormat="1" ht="12.75">
      <c r="A237" s="186"/>
      <c r="B237" s="314" t="s">
        <v>480</v>
      </c>
      <c r="C237" s="154">
        <v>12</v>
      </c>
      <c r="D237" s="43">
        <v>2007</v>
      </c>
      <c r="E237" s="44">
        <v>3.532</v>
      </c>
      <c r="F237" s="143">
        <v>0.357</v>
      </c>
      <c r="G237" s="143">
        <v>0.142</v>
      </c>
      <c r="H237" s="44">
        <v>3.033</v>
      </c>
      <c r="I237" s="143">
        <v>1168.64</v>
      </c>
      <c r="J237" s="143">
        <v>2.99</v>
      </c>
      <c r="K237" s="143">
        <v>833</v>
      </c>
      <c r="L237" s="45">
        <f>J237/K237</f>
        <v>0.003589435774309724</v>
      </c>
      <c r="M237" s="44">
        <v>316.863</v>
      </c>
      <c r="N237" s="44">
        <f>L237*M237</f>
        <v>1.137359387755102</v>
      </c>
      <c r="O237" s="44">
        <f>L237*60*1000</f>
        <v>215.36614645858344</v>
      </c>
      <c r="P237" s="46">
        <f>N237*60</f>
        <v>68.24156326530613</v>
      </c>
      <c r="R237" s="10"/>
      <c r="S237" s="10"/>
    </row>
    <row r="238" spans="1:19" s="9" customFormat="1" ht="12.75">
      <c r="A238" s="186"/>
      <c r="B238" s="315" t="s">
        <v>341</v>
      </c>
      <c r="C238" s="43">
        <v>53</v>
      </c>
      <c r="D238" s="43">
        <v>1973</v>
      </c>
      <c r="E238" s="43">
        <v>22.410974</v>
      </c>
      <c r="F238" s="43">
        <v>3.891045</v>
      </c>
      <c r="G238" s="43">
        <v>8.01</v>
      </c>
      <c r="H238" s="43">
        <v>10.509929</v>
      </c>
      <c r="I238" s="43">
        <v>2739.25</v>
      </c>
      <c r="J238" s="43">
        <v>9.474922</v>
      </c>
      <c r="K238" s="43">
        <v>2628.69</v>
      </c>
      <c r="L238" s="45">
        <f>J238/K238</f>
        <v>0.0036044273002902583</v>
      </c>
      <c r="M238" s="43">
        <v>242.6</v>
      </c>
      <c r="N238" s="44">
        <f>L238*M238</f>
        <v>0.8744340630504166</v>
      </c>
      <c r="O238" s="44">
        <f>L238*60*1000</f>
        <v>216.26563801741548</v>
      </c>
      <c r="P238" s="46">
        <f>N238*60</f>
        <v>52.46604378302499</v>
      </c>
      <c r="R238" s="10"/>
      <c r="S238" s="10"/>
    </row>
    <row r="239" spans="1:19" s="9" customFormat="1" ht="12.75">
      <c r="A239" s="186"/>
      <c r="B239" s="316" t="s">
        <v>406</v>
      </c>
      <c r="C239" s="141">
        <v>40</v>
      </c>
      <c r="D239" s="43">
        <v>1990</v>
      </c>
      <c r="E239" s="118">
        <f>F239+G239+H239</f>
        <v>18.800003</v>
      </c>
      <c r="F239" s="142">
        <v>4.207704</v>
      </c>
      <c r="G239" s="142">
        <v>6.3100000000000005</v>
      </c>
      <c r="H239" s="142">
        <v>8.282299</v>
      </c>
      <c r="I239" s="142">
        <v>2285.64</v>
      </c>
      <c r="J239" s="142">
        <v>8.282299</v>
      </c>
      <c r="K239" s="142">
        <v>2285.64</v>
      </c>
      <c r="L239" s="45">
        <f>J239/K239</f>
        <v>0.0036236235802663587</v>
      </c>
      <c r="M239" s="44">
        <v>316.318</v>
      </c>
      <c r="N239" s="44">
        <f>L239*M239</f>
        <v>1.146217363662694</v>
      </c>
      <c r="O239" s="44">
        <f>L239*60*1000</f>
        <v>217.41741481598154</v>
      </c>
      <c r="P239" s="46">
        <f>N239*60</f>
        <v>68.77304181976164</v>
      </c>
      <c r="Q239" s="11"/>
      <c r="R239" s="10"/>
      <c r="S239" s="10"/>
    </row>
    <row r="240" spans="1:19" s="9" customFormat="1" ht="12.75">
      <c r="A240" s="186"/>
      <c r="B240" s="313" t="s">
        <v>883</v>
      </c>
      <c r="C240" s="83">
        <v>22</v>
      </c>
      <c r="D240" s="83">
        <v>1985</v>
      </c>
      <c r="E240" s="173">
        <f>F240+G240+H240</f>
        <v>10.118005</v>
      </c>
      <c r="F240" s="173">
        <v>2.239466</v>
      </c>
      <c r="G240" s="173">
        <v>3.74</v>
      </c>
      <c r="H240" s="173">
        <v>4.138539</v>
      </c>
      <c r="I240" s="173">
        <v>1124.8</v>
      </c>
      <c r="J240" s="173">
        <f>H240</f>
        <v>4.138539</v>
      </c>
      <c r="K240" s="173">
        <f>I240</f>
        <v>1124.8</v>
      </c>
      <c r="L240" s="45">
        <f>J240/K240</f>
        <v>0.003679355440967283</v>
      </c>
      <c r="M240" s="98">
        <v>336.05</v>
      </c>
      <c r="N240" s="44">
        <f>L240*M240</f>
        <v>1.2364473959370554</v>
      </c>
      <c r="O240" s="44">
        <f>L240*60*1000</f>
        <v>220.761326458037</v>
      </c>
      <c r="P240" s="46">
        <f>N240*60</f>
        <v>74.18684375622333</v>
      </c>
      <c r="Q240" s="11"/>
      <c r="R240" s="10"/>
      <c r="S240" s="10"/>
    </row>
    <row r="241" spans="1:19" s="9" customFormat="1" ht="11.25" customHeight="1">
      <c r="A241" s="186"/>
      <c r="B241" s="313" t="s">
        <v>616</v>
      </c>
      <c r="C241" s="83">
        <v>45</v>
      </c>
      <c r="D241" s="83">
        <v>1972</v>
      </c>
      <c r="E241" s="167">
        <v>20.23</v>
      </c>
      <c r="F241" s="167">
        <v>4.52</v>
      </c>
      <c r="G241" s="167">
        <v>7.2</v>
      </c>
      <c r="H241" s="167">
        <v>8.51</v>
      </c>
      <c r="I241" s="167">
        <v>2311.28</v>
      </c>
      <c r="J241" s="167">
        <f>H241</f>
        <v>8.51</v>
      </c>
      <c r="K241" s="167">
        <f>I241</f>
        <v>2311.28</v>
      </c>
      <c r="L241" s="45">
        <f>J241/K241</f>
        <v>0.003681942473434633</v>
      </c>
      <c r="M241" s="85">
        <v>206.88</v>
      </c>
      <c r="N241" s="44">
        <f>L241*M241</f>
        <v>0.7617202589041568</v>
      </c>
      <c r="O241" s="44">
        <f>L241*60*1000</f>
        <v>220.916548406078</v>
      </c>
      <c r="P241" s="46">
        <f>N241*60</f>
        <v>45.70321553424941</v>
      </c>
      <c r="Q241" s="11"/>
      <c r="R241" s="10"/>
      <c r="S241" s="10"/>
    </row>
    <row r="242" spans="1:19" s="9" customFormat="1" ht="12.75" customHeight="1">
      <c r="A242" s="186"/>
      <c r="B242" s="313" t="s">
        <v>755</v>
      </c>
      <c r="C242" s="166">
        <v>9</v>
      </c>
      <c r="D242" s="166" t="s">
        <v>24</v>
      </c>
      <c r="E242" s="84">
        <f>F242+G242+H242</f>
        <v>4.7</v>
      </c>
      <c r="F242" s="84">
        <v>0.68</v>
      </c>
      <c r="G242" s="84">
        <v>1.6</v>
      </c>
      <c r="H242" s="84">
        <v>2.42</v>
      </c>
      <c r="I242" s="85">
        <v>656.14</v>
      </c>
      <c r="J242" s="84">
        <v>2.231</v>
      </c>
      <c r="K242" s="85">
        <v>604.77</v>
      </c>
      <c r="L242" s="45">
        <f>J242/K242</f>
        <v>0.0036890057377184714</v>
      </c>
      <c r="M242" s="85">
        <v>353.8</v>
      </c>
      <c r="N242" s="44">
        <f>L242*M242</f>
        <v>1.3051702300047952</v>
      </c>
      <c r="O242" s="44">
        <f>L242*60*1000</f>
        <v>221.34034426310828</v>
      </c>
      <c r="P242" s="46">
        <f>N242*60</f>
        <v>78.31021380028771</v>
      </c>
      <c r="R242" s="10"/>
      <c r="S242" s="10"/>
    </row>
    <row r="243" spans="1:19" s="9" customFormat="1" ht="12.75" customHeight="1">
      <c r="A243" s="186"/>
      <c r="B243" s="317" t="s">
        <v>176</v>
      </c>
      <c r="C243" s="213">
        <v>108</v>
      </c>
      <c r="D243" s="216" t="s">
        <v>24</v>
      </c>
      <c r="E243" s="217">
        <v>31.87</v>
      </c>
      <c r="F243" s="217">
        <v>5.03</v>
      </c>
      <c r="G243" s="217">
        <v>17.28</v>
      </c>
      <c r="H243" s="217">
        <v>9.56</v>
      </c>
      <c r="I243" s="219">
        <v>2582.45</v>
      </c>
      <c r="J243" s="217">
        <v>9.56</v>
      </c>
      <c r="K243" s="221">
        <v>2582.45</v>
      </c>
      <c r="L243" s="45">
        <f>J243/K243</f>
        <v>0.0037019109760111526</v>
      </c>
      <c r="M243" s="98">
        <v>240.45</v>
      </c>
      <c r="N243" s="44">
        <f>L243*M243</f>
        <v>0.8901244941818817</v>
      </c>
      <c r="O243" s="44">
        <f>L243*60*1000</f>
        <v>222.11465856066917</v>
      </c>
      <c r="P243" s="46">
        <f>N243*60</f>
        <v>53.4074696509129</v>
      </c>
      <c r="R243" s="10"/>
      <c r="S243" s="10"/>
    </row>
    <row r="244" spans="1:22" s="9" customFormat="1" ht="12.75" customHeight="1">
      <c r="A244" s="186"/>
      <c r="B244" s="313" t="s">
        <v>667</v>
      </c>
      <c r="C244" s="166">
        <v>40</v>
      </c>
      <c r="D244" s="166"/>
      <c r="E244" s="167">
        <v>20.8</v>
      </c>
      <c r="F244" s="167">
        <v>7.195</v>
      </c>
      <c r="G244" s="167">
        <v>6.4</v>
      </c>
      <c r="H244" s="167">
        <v>7.205</v>
      </c>
      <c r="I244" s="167">
        <v>1928.6</v>
      </c>
      <c r="J244" s="167">
        <v>7.2</v>
      </c>
      <c r="K244" s="167">
        <v>1928.6</v>
      </c>
      <c r="L244" s="45">
        <f>J244/K244</f>
        <v>0.0037332780255107333</v>
      </c>
      <c r="M244" s="85">
        <v>207.97</v>
      </c>
      <c r="N244" s="44">
        <f>L244*M244</f>
        <v>0.7764098309654672</v>
      </c>
      <c r="O244" s="44">
        <f>L244*60*1000</f>
        <v>223.996681530644</v>
      </c>
      <c r="P244" s="46">
        <f>N244*60</f>
        <v>46.58458985792804</v>
      </c>
      <c r="Q244" s="10"/>
      <c r="R244" s="10"/>
      <c r="S244" s="10"/>
      <c r="T244" s="12"/>
      <c r="U244" s="13"/>
      <c r="V244" s="13"/>
    </row>
    <row r="245" spans="1:19" s="9" customFormat="1" ht="12.75" customHeight="1">
      <c r="A245" s="186"/>
      <c r="B245" s="313" t="s">
        <v>140</v>
      </c>
      <c r="C245" s="83">
        <v>59</v>
      </c>
      <c r="D245" s="83">
        <v>1987</v>
      </c>
      <c r="E245" s="84">
        <v>24.555</v>
      </c>
      <c r="F245" s="84">
        <v>9.925</v>
      </c>
      <c r="G245" s="84">
        <v>5.9</v>
      </c>
      <c r="H245" s="84">
        <f>E245-F245-G245</f>
        <v>8.729999999999999</v>
      </c>
      <c r="I245" s="85">
        <v>2335.48</v>
      </c>
      <c r="J245" s="84">
        <f>H245</f>
        <v>8.729999999999999</v>
      </c>
      <c r="K245" s="85">
        <f>I245</f>
        <v>2335.48</v>
      </c>
      <c r="L245" s="45">
        <f>J245/K245</f>
        <v>0.003737989620977272</v>
      </c>
      <c r="M245" s="84">
        <v>250.155</v>
      </c>
      <c r="N245" s="44">
        <f>L245*M245</f>
        <v>0.9350767936355695</v>
      </c>
      <c r="O245" s="44">
        <f>L245*60*1000</f>
        <v>224.27937725863632</v>
      </c>
      <c r="P245" s="46">
        <f>N245*60</f>
        <v>56.10460761813417</v>
      </c>
      <c r="R245" s="10"/>
      <c r="S245" s="10"/>
    </row>
    <row r="246" spans="1:19" s="9" customFormat="1" ht="12.75" customHeight="1">
      <c r="A246" s="186"/>
      <c r="B246" s="313" t="s">
        <v>820</v>
      </c>
      <c r="C246" s="83">
        <v>18</v>
      </c>
      <c r="D246" s="83">
        <v>1967</v>
      </c>
      <c r="E246" s="172">
        <v>3.762</v>
      </c>
      <c r="F246" s="172">
        <v>1.294</v>
      </c>
      <c r="G246" s="172">
        <v>0.288</v>
      </c>
      <c r="H246" s="172">
        <v>2.18</v>
      </c>
      <c r="I246" s="172">
        <v>636.3</v>
      </c>
      <c r="J246" s="172">
        <v>1.994</v>
      </c>
      <c r="K246" s="172">
        <v>532.7</v>
      </c>
      <c r="L246" s="45">
        <f>J246/K246</f>
        <v>0.003743195044114886</v>
      </c>
      <c r="M246" s="98">
        <v>265.52</v>
      </c>
      <c r="N246" s="44">
        <f>L246*M246</f>
        <v>0.9938931481133845</v>
      </c>
      <c r="O246" s="44">
        <f>L246*60*1000</f>
        <v>224.59170264689317</v>
      </c>
      <c r="P246" s="46">
        <f>N246*60</f>
        <v>59.63358888680307</v>
      </c>
      <c r="R246" s="10"/>
      <c r="S246" s="10"/>
    </row>
    <row r="247" spans="1:19" s="9" customFormat="1" ht="12.75" customHeight="1">
      <c r="A247" s="186"/>
      <c r="B247" s="315" t="s">
        <v>342</v>
      </c>
      <c r="C247" s="43">
        <v>34</v>
      </c>
      <c r="D247" s="43">
        <v>1973</v>
      </c>
      <c r="E247" s="43">
        <v>13.928999</v>
      </c>
      <c r="F247" s="43">
        <v>2.193</v>
      </c>
      <c r="G247" s="43">
        <v>5.14</v>
      </c>
      <c r="H247" s="43">
        <v>6.595999</v>
      </c>
      <c r="I247" s="43">
        <v>1759.84</v>
      </c>
      <c r="J247" s="43">
        <v>6.595999</v>
      </c>
      <c r="K247" s="43">
        <v>1759.84</v>
      </c>
      <c r="L247" s="45">
        <f>J247/K247</f>
        <v>0.0037480674379489045</v>
      </c>
      <c r="M247" s="43">
        <v>242.6</v>
      </c>
      <c r="N247" s="44">
        <f>L247*M247</f>
        <v>0.9092811604464042</v>
      </c>
      <c r="O247" s="44">
        <f>L247*60*1000</f>
        <v>224.88404627693427</v>
      </c>
      <c r="P247" s="46">
        <f>N247*60</f>
        <v>54.55686962678425</v>
      </c>
      <c r="R247" s="10"/>
      <c r="S247" s="10"/>
    </row>
    <row r="248" spans="1:19" s="9" customFormat="1" ht="12.75" customHeight="1">
      <c r="A248" s="186"/>
      <c r="B248" s="313" t="s">
        <v>884</v>
      </c>
      <c r="C248" s="83">
        <v>22</v>
      </c>
      <c r="D248" s="83">
        <v>1987</v>
      </c>
      <c r="E248" s="173">
        <f>F248+G248+H248</f>
        <v>10.4195745</v>
      </c>
      <c r="F248" s="173">
        <v>2.092737</v>
      </c>
      <c r="G248" s="173">
        <v>3.80579</v>
      </c>
      <c r="H248" s="173">
        <v>4.5210475</v>
      </c>
      <c r="I248" s="83">
        <v>1205.64</v>
      </c>
      <c r="J248" s="173">
        <f>H248</f>
        <v>4.5210475</v>
      </c>
      <c r="K248" s="173">
        <f>I248</f>
        <v>1205.64</v>
      </c>
      <c r="L248" s="45">
        <f>J248/K248</f>
        <v>0.003749914982913639</v>
      </c>
      <c r="M248" s="98">
        <f>'[1]2011_spalis'!M866</f>
        <v>0.004549733291496705</v>
      </c>
      <c r="N248" s="44">
        <f>L248*M248</f>
        <v>1.706111303804448E-05</v>
      </c>
      <c r="O248" s="44">
        <f>L248*60*1000</f>
        <v>224.99489897481834</v>
      </c>
      <c r="P248" s="46">
        <f>N248*60</f>
        <v>0.0010236667822826687</v>
      </c>
      <c r="R248" s="10"/>
      <c r="S248" s="10"/>
    </row>
    <row r="249" spans="1:19" s="9" customFormat="1" ht="13.5" customHeight="1">
      <c r="A249" s="186"/>
      <c r="B249" s="313" t="s">
        <v>885</v>
      </c>
      <c r="C249" s="83">
        <v>30</v>
      </c>
      <c r="D249" s="83">
        <v>1990</v>
      </c>
      <c r="E249" s="173">
        <f>F249+G249+H249</f>
        <v>12.481005</v>
      </c>
      <c r="F249" s="173">
        <v>1.353213</v>
      </c>
      <c r="G249" s="173">
        <v>5.1</v>
      </c>
      <c r="H249" s="173">
        <v>6.027792</v>
      </c>
      <c r="I249" s="173">
        <v>1607</v>
      </c>
      <c r="J249" s="173">
        <f>H249</f>
        <v>6.027792</v>
      </c>
      <c r="K249" s="173">
        <f>I249</f>
        <v>1607</v>
      </c>
      <c r="L249" s="45">
        <f>J249/K249</f>
        <v>0.003750959551960174</v>
      </c>
      <c r="M249" s="98">
        <f>300*1.09</f>
        <v>327</v>
      </c>
      <c r="N249" s="44">
        <f>L249*M249</f>
        <v>1.226563773490977</v>
      </c>
      <c r="O249" s="44">
        <f>L249*60*1000</f>
        <v>225.05757311761045</v>
      </c>
      <c r="P249" s="46">
        <f>N249*60</f>
        <v>73.59382640945861</v>
      </c>
      <c r="R249" s="10"/>
      <c r="S249" s="10"/>
    </row>
    <row r="250" spans="1:23" s="9" customFormat="1" ht="13.5" customHeight="1">
      <c r="A250" s="186"/>
      <c r="B250" s="316" t="s">
        <v>407</v>
      </c>
      <c r="C250" s="141">
        <v>30</v>
      </c>
      <c r="D250" s="43">
        <v>1974</v>
      </c>
      <c r="E250" s="118">
        <f>F250+G250+H250</f>
        <v>13.499984000000001</v>
      </c>
      <c r="F250" s="142">
        <v>2.15985</v>
      </c>
      <c r="G250" s="142">
        <v>4.8</v>
      </c>
      <c r="H250" s="142">
        <v>6.540134000000001</v>
      </c>
      <c r="I250" s="142">
        <v>1743.53</v>
      </c>
      <c r="J250" s="142">
        <v>6.540134000000001</v>
      </c>
      <c r="K250" s="142">
        <v>1743.53</v>
      </c>
      <c r="L250" s="45">
        <f>J250/K250</f>
        <v>0.0037510877358003596</v>
      </c>
      <c r="M250" s="44">
        <v>316.318</v>
      </c>
      <c r="N250" s="44">
        <f>L250*M250</f>
        <v>1.186536570412898</v>
      </c>
      <c r="O250" s="44">
        <f>L250*60*1000</f>
        <v>225.06526414802158</v>
      </c>
      <c r="P250" s="46">
        <f>N250*60</f>
        <v>71.19219422477389</v>
      </c>
      <c r="Q250" s="10"/>
      <c r="R250" s="10"/>
      <c r="S250" s="10"/>
      <c r="T250" s="12"/>
      <c r="U250" s="13"/>
      <c r="V250" s="13"/>
      <c r="W250" s="14"/>
    </row>
    <row r="251" spans="1:19" s="9" customFormat="1" ht="12.75" customHeight="1">
      <c r="A251" s="186"/>
      <c r="B251" s="313" t="s">
        <v>886</v>
      </c>
      <c r="C251" s="83">
        <v>20</v>
      </c>
      <c r="D251" s="83">
        <v>1989</v>
      </c>
      <c r="E251" s="173">
        <f>F251+G251+H251</f>
        <v>8.630001</v>
      </c>
      <c r="F251" s="173">
        <v>1.2927</v>
      </c>
      <c r="G251" s="173">
        <v>3.4</v>
      </c>
      <c r="H251" s="173">
        <v>3.937301</v>
      </c>
      <c r="I251" s="173">
        <v>1048.7</v>
      </c>
      <c r="J251" s="173">
        <f>H251</f>
        <v>3.937301</v>
      </c>
      <c r="K251" s="173">
        <f>I251</f>
        <v>1048.7</v>
      </c>
      <c r="L251" s="45">
        <f>J251/K251</f>
        <v>0.003754458853819014</v>
      </c>
      <c r="M251" s="98">
        <f>308.3*1.09</f>
        <v>336.047</v>
      </c>
      <c r="N251" s="44">
        <f>L251*M251</f>
        <v>1.2616746344493184</v>
      </c>
      <c r="O251" s="44">
        <f>L251*60*1000</f>
        <v>225.26753122914084</v>
      </c>
      <c r="P251" s="46">
        <f>N251*60</f>
        <v>75.7004780669591</v>
      </c>
      <c r="R251" s="10"/>
      <c r="S251" s="10"/>
    </row>
    <row r="252" spans="1:16" s="9" customFormat="1" ht="12.75" customHeight="1">
      <c r="A252" s="186"/>
      <c r="B252" s="315" t="s">
        <v>34</v>
      </c>
      <c r="C252" s="42">
        <v>39</v>
      </c>
      <c r="D252" s="42">
        <v>1999</v>
      </c>
      <c r="E252" s="43">
        <v>19.635</v>
      </c>
      <c r="F252" s="43">
        <v>4.7532</v>
      </c>
      <c r="G252" s="43">
        <v>6.24</v>
      </c>
      <c r="H252" s="43">
        <v>8.6418</v>
      </c>
      <c r="I252" s="44">
        <v>2296.95</v>
      </c>
      <c r="J252" s="43">
        <f>H252</f>
        <v>8.6418</v>
      </c>
      <c r="K252" s="43">
        <v>2296.95</v>
      </c>
      <c r="L252" s="45">
        <f>J252/K252</f>
        <v>0.003762293476131392</v>
      </c>
      <c r="M252" s="43">
        <v>281.438</v>
      </c>
      <c r="N252" s="44">
        <f>L252*M252</f>
        <v>1.0588523513354666</v>
      </c>
      <c r="O252" s="44">
        <f>L252*60*1000</f>
        <v>225.7376085678835</v>
      </c>
      <c r="P252" s="46">
        <f>N252*60</f>
        <v>63.531141080127995</v>
      </c>
    </row>
    <row r="253" spans="1:19" s="9" customFormat="1" ht="12.75">
      <c r="A253" s="186"/>
      <c r="B253" s="316" t="s">
        <v>408</v>
      </c>
      <c r="C253" s="141">
        <v>59</v>
      </c>
      <c r="D253" s="43">
        <v>1974</v>
      </c>
      <c r="E253" s="118">
        <f>F253+G253+H253</f>
        <v>26.023001</v>
      </c>
      <c r="F253" s="142">
        <v>6.145499999999999</v>
      </c>
      <c r="G253" s="142">
        <v>9.6</v>
      </c>
      <c r="H253" s="142">
        <v>10.277500999999999</v>
      </c>
      <c r="I253" s="142">
        <v>2729.69</v>
      </c>
      <c r="J253" s="142">
        <v>10.277500999999999</v>
      </c>
      <c r="K253" s="142">
        <v>2729.69</v>
      </c>
      <c r="L253" s="45">
        <f>J253/K253</f>
        <v>0.003765079917499789</v>
      </c>
      <c r="M253" s="44">
        <v>316.318</v>
      </c>
      <c r="N253" s="44">
        <f>L253*M253</f>
        <v>1.1909625493436982</v>
      </c>
      <c r="O253" s="44">
        <f>L253*60*1000</f>
        <v>225.90479504998734</v>
      </c>
      <c r="P253" s="46">
        <f>N253*60</f>
        <v>71.45775296062189</v>
      </c>
      <c r="R253" s="10"/>
      <c r="S253" s="10"/>
    </row>
    <row r="254" spans="1:19" s="9" customFormat="1" ht="12.75">
      <c r="A254" s="186"/>
      <c r="B254" s="313" t="s">
        <v>713</v>
      </c>
      <c r="C254" s="83">
        <v>50</v>
      </c>
      <c r="D254" s="83" t="s">
        <v>24</v>
      </c>
      <c r="E254" s="172">
        <v>21.955</v>
      </c>
      <c r="F254" s="172">
        <v>4.11</v>
      </c>
      <c r="G254" s="173">
        <v>8</v>
      </c>
      <c r="H254" s="172">
        <v>9.845</v>
      </c>
      <c r="I254" s="98"/>
      <c r="J254" s="172">
        <v>9.845</v>
      </c>
      <c r="K254" s="173">
        <v>2614.21</v>
      </c>
      <c r="L254" s="45">
        <f>J254/K254</f>
        <v>0.003765956063208388</v>
      </c>
      <c r="M254" s="98">
        <v>259.42</v>
      </c>
      <c r="N254" s="44">
        <f>L254*M254</f>
        <v>0.9769643219175201</v>
      </c>
      <c r="O254" s="44">
        <f>L254*60*1000</f>
        <v>225.9573637925033</v>
      </c>
      <c r="P254" s="46">
        <f>N254*60</f>
        <v>58.617859315051206</v>
      </c>
      <c r="R254" s="10"/>
      <c r="S254" s="10"/>
    </row>
    <row r="255" spans="1:19" s="9" customFormat="1" ht="12.75">
      <c r="A255" s="186"/>
      <c r="B255" s="315" t="s">
        <v>637</v>
      </c>
      <c r="C255" s="42">
        <v>85</v>
      </c>
      <c r="D255" s="42" t="s">
        <v>24</v>
      </c>
      <c r="E255" s="237">
        <f>SUM(F255:H255)</f>
        <v>34.562</v>
      </c>
      <c r="F255" s="237">
        <v>5.993</v>
      </c>
      <c r="G255" s="237">
        <v>13.861</v>
      </c>
      <c r="H255" s="237">
        <v>14.708</v>
      </c>
      <c r="I255" s="42">
        <v>3854.08</v>
      </c>
      <c r="J255" s="237">
        <v>14.537</v>
      </c>
      <c r="K255" s="42">
        <v>3854.08</v>
      </c>
      <c r="L255" s="45">
        <f>J255/K255</f>
        <v>0.0037718469777482566</v>
      </c>
      <c r="M255" s="173">
        <v>208.7</v>
      </c>
      <c r="N255" s="44">
        <f>L255*M255</f>
        <v>0.7871844642560611</v>
      </c>
      <c r="O255" s="44">
        <f>L255*60*1000</f>
        <v>226.31081866489538</v>
      </c>
      <c r="P255" s="46">
        <f>N255*60</f>
        <v>47.23106785536367</v>
      </c>
      <c r="R255" s="10"/>
      <c r="S255" s="10"/>
    </row>
    <row r="256" spans="1:19" s="9" customFormat="1" ht="12.75">
      <c r="A256" s="186"/>
      <c r="B256" s="315" t="s">
        <v>444</v>
      </c>
      <c r="C256" s="43">
        <v>32</v>
      </c>
      <c r="D256" s="43">
        <v>1974</v>
      </c>
      <c r="E256" s="118">
        <f>SUM(F256:H256)</f>
        <v>14.983001</v>
      </c>
      <c r="F256" s="44">
        <v>3.14145</v>
      </c>
      <c r="G256" s="44">
        <v>4.96</v>
      </c>
      <c r="H256" s="44">
        <v>6.881551</v>
      </c>
      <c r="I256" s="44">
        <v>1820.68</v>
      </c>
      <c r="J256" s="44">
        <v>6.881551</v>
      </c>
      <c r="K256" s="44">
        <v>1820.68</v>
      </c>
      <c r="L256" s="45">
        <f>J256/K256</f>
        <v>0.0037796597974383197</v>
      </c>
      <c r="M256" s="44">
        <v>304.655</v>
      </c>
      <c r="N256" s="44">
        <f>L256*M256</f>
        <v>1.1514922555885712</v>
      </c>
      <c r="O256" s="44">
        <f>L256*60*1000</f>
        <v>226.77958784629917</v>
      </c>
      <c r="P256" s="46">
        <f>N256*60</f>
        <v>69.08953533531427</v>
      </c>
      <c r="R256" s="10"/>
      <c r="S256" s="10"/>
    </row>
    <row r="257" spans="1:19" s="9" customFormat="1" ht="12.75" customHeight="1">
      <c r="A257" s="186"/>
      <c r="B257" s="313" t="s">
        <v>756</v>
      </c>
      <c r="C257" s="166">
        <v>22</v>
      </c>
      <c r="D257" s="166" t="s">
        <v>24</v>
      </c>
      <c r="E257" s="84">
        <f>F257+G257+H257</f>
        <v>9.849</v>
      </c>
      <c r="F257" s="84">
        <v>2.04</v>
      </c>
      <c r="G257" s="84">
        <v>3.36</v>
      </c>
      <c r="H257" s="84">
        <v>4.449</v>
      </c>
      <c r="I257" s="85">
        <v>1176.81</v>
      </c>
      <c r="J257" s="84">
        <v>4.449</v>
      </c>
      <c r="K257" s="85">
        <v>1176.81</v>
      </c>
      <c r="L257" s="45">
        <f>J257/K257</f>
        <v>0.0037805593086394575</v>
      </c>
      <c r="M257" s="85">
        <v>353.8</v>
      </c>
      <c r="N257" s="44">
        <f>L257*M257</f>
        <v>1.33756188339664</v>
      </c>
      <c r="O257" s="44">
        <f>L257*60*1000</f>
        <v>226.83355851836745</v>
      </c>
      <c r="P257" s="46">
        <f>N257*60</f>
        <v>80.25371300379841</v>
      </c>
      <c r="R257" s="10"/>
      <c r="S257" s="10"/>
    </row>
    <row r="258" spans="1:19" s="9" customFormat="1" ht="12.75">
      <c r="A258" s="186"/>
      <c r="B258" s="313" t="s">
        <v>714</v>
      </c>
      <c r="C258" s="83">
        <v>60</v>
      </c>
      <c r="D258" s="83" t="s">
        <v>24</v>
      </c>
      <c r="E258" s="172">
        <v>29.972</v>
      </c>
      <c r="F258" s="172">
        <v>8.387</v>
      </c>
      <c r="G258" s="173">
        <v>9.6</v>
      </c>
      <c r="H258" s="172">
        <v>11.985</v>
      </c>
      <c r="I258" s="98"/>
      <c r="J258" s="172">
        <v>11.985</v>
      </c>
      <c r="K258" s="173">
        <v>3153.07</v>
      </c>
      <c r="L258" s="45">
        <f>J258/K258</f>
        <v>0.003801057382170392</v>
      </c>
      <c r="M258" s="98">
        <v>259.42</v>
      </c>
      <c r="N258" s="44">
        <f>L258*M258</f>
        <v>0.9860703060826432</v>
      </c>
      <c r="O258" s="44">
        <f>L258*60*1000</f>
        <v>228.06344293022354</v>
      </c>
      <c r="P258" s="46">
        <f>N258*60</f>
        <v>59.16421836495859</v>
      </c>
      <c r="R258" s="10"/>
      <c r="S258" s="10"/>
    </row>
    <row r="259" spans="1:19" s="9" customFormat="1" ht="12.75">
      <c r="A259" s="186"/>
      <c r="B259" s="313" t="s">
        <v>887</v>
      </c>
      <c r="C259" s="83">
        <v>50</v>
      </c>
      <c r="D259" s="83">
        <v>1972</v>
      </c>
      <c r="E259" s="173">
        <f>F259+G259+H259</f>
        <v>20.051012</v>
      </c>
      <c r="F259" s="173">
        <v>2.296235</v>
      </c>
      <c r="G259" s="173">
        <v>8</v>
      </c>
      <c r="H259" s="173">
        <v>9.754777</v>
      </c>
      <c r="I259" s="173">
        <v>2563.1</v>
      </c>
      <c r="J259" s="173">
        <f>H259</f>
        <v>9.754777</v>
      </c>
      <c r="K259" s="173">
        <f>I259</f>
        <v>2563.1</v>
      </c>
      <c r="L259" s="45">
        <f>J259/K259</f>
        <v>0.003805851117787055</v>
      </c>
      <c r="M259" s="98">
        <v>336.05</v>
      </c>
      <c r="N259" s="44">
        <f>L259*M259</f>
        <v>1.2789562681323399</v>
      </c>
      <c r="O259" s="44">
        <f>L259*60*1000</f>
        <v>228.3510670672233</v>
      </c>
      <c r="P259" s="46">
        <f>N259*60</f>
        <v>76.73737608794039</v>
      </c>
      <c r="R259" s="10"/>
      <c r="S259" s="10"/>
    </row>
    <row r="260" spans="1:19" s="9" customFormat="1" ht="12.75">
      <c r="A260" s="186"/>
      <c r="B260" s="316" t="s">
        <v>409</v>
      </c>
      <c r="C260" s="141">
        <v>50</v>
      </c>
      <c r="D260" s="43">
        <v>1971</v>
      </c>
      <c r="E260" s="118">
        <f>F260+G260+H260</f>
        <v>22.8</v>
      </c>
      <c r="F260" s="142">
        <v>5.0235</v>
      </c>
      <c r="G260" s="142">
        <v>8</v>
      </c>
      <c r="H260" s="142">
        <v>9.7765</v>
      </c>
      <c r="I260" s="142">
        <v>2564.8</v>
      </c>
      <c r="J260" s="142">
        <v>9.7765</v>
      </c>
      <c r="K260" s="142">
        <v>2564.8</v>
      </c>
      <c r="L260" s="45">
        <f>J260/K260</f>
        <v>0.0038117981908920772</v>
      </c>
      <c r="M260" s="44">
        <v>316.318</v>
      </c>
      <c r="N260" s="44">
        <f>L260*M260</f>
        <v>1.2057403801466</v>
      </c>
      <c r="O260" s="44">
        <f>L260*60*1000</f>
        <v>228.70789145352464</v>
      </c>
      <c r="P260" s="46">
        <f>N260*60</f>
        <v>72.344422808796</v>
      </c>
      <c r="R260" s="10"/>
      <c r="S260" s="10"/>
    </row>
    <row r="261" spans="1:19" s="9" customFormat="1" ht="12.75" customHeight="1">
      <c r="A261" s="186"/>
      <c r="B261" s="315" t="s">
        <v>516</v>
      </c>
      <c r="C261" s="42">
        <v>30</v>
      </c>
      <c r="D261" s="42" t="s">
        <v>24</v>
      </c>
      <c r="E261" s="72">
        <v>13.08</v>
      </c>
      <c r="F261" s="72">
        <v>2.96</v>
      </c>
      <c r="G261" s="72">
        <v>4.34</v>
      </c>
      <c r="H261" s="72">
        <v>5.78</v>
      </c>
      <c r="I261" s="160">
        <v>1514</v>
      </c>
      <c r="J261" s="72">
        <v>5.78</v>
      </c>
      <c r="K261" s="160">
        <v>1514</v>
      </c>
      <c r="L261" s="45">
        <f>J261/K261</f>
        <v>0.0038177014531043593</v>
      </c>
      <c r="M261" s="72">
        <v>215.3</v>
      </c>
      <c r="N261" s="44">
        <f>L261*M261</f>
        <v>0.8219511228533686</v>
      </c>
      <c r="O261" s="44">
        <f>L261*60*1000</f>
        <v>229.06208718626155</v>
      </c>
      <c r="P261" s="46">
        <f>N261*60</f>
        <v>49.317067371202114</v>
      </c>
      <c r="R261" s="10"/>
      <c r="S261" s="10"/>
    </row>
    <row r="262" spans="1:19" s="9" customFormat="1" ht="12.75">
      <c r="A262" s="186"/>
      <c r="B262" s="315" t="s">
        <v>445</v>
      </c>
      <c r="C262" s="43">
        <v>12</v>
      </c>
      <c r="D262" s="43">
        <v>1986</v>
      </c>
      <c r="E262" s="118">
        <f>SUM(F262:H262)</f>
        <v>6.04</v>
      </c>
      <c r="F262" s="44">
        <v>1.5036</v>
      </c>
      <c r="G262" s="44">
        <v>1.6</v>
      </c>
      <c r="H262" s="44">
        <v>2.9364</v>
      </c>
      <c r="I262" s="44">
        <v>744.54</v>
      </c>
      <c r="J262" s="44">
        <v>2.34912</v>
      </c>
      <c r="K262" s="44">
        <v>614.62</v>
      </c>
      <c r="L262" s="45">
        <f>J262/K262</f>
        <v>0.0038220689206338878</v>
      </c>
      <c r="M262" s="44">
        <v>316.209</v>
      </c>
      <c r="N262" s="44">
        <f>L262*M262</f>
        <v>1.208572591324721</v>
      </c>
      <c r="O262" s="44">
        <f>L262*60*1000</f>
        <v>229.32413523803328</v>
      </c>
      <c r="P262" s="46">
        <f>N262*60</f>
        <v>72.51435547948326</v>
      </c>
      <c r="Q262" s="11"/>
      <c r="R262" s="10"/>
      <c r="S262" s="10"/>
    </row>
    <row r="263" spans="1:19" s="9" customFormat="1" ht="12.75">
      <c r="A263" s="186"/>
      <c r="B263" s="316" t="s">
        <v>410</v>
      </c>
      <c r="C263" s="141">
        <v>35</v>
      </c>
      <c r="D263" s="43">
        <v>1968</v>
      </c>
      <c r="E263" s="118">
        <f>F263+G263+H263</f>
        <v>16.635716000000002</v>
      </c>
      <c r="F263" s="142">
        <v>3.927</v>
      </c>
      <c r="G263" s="142">
        <v>5.44</v>
      </c>
      <c r="H263" s="142">
        <v>7.2687159999999995</v>
      </c>
      <c r="I263" s="142">
        <v>1948.21</v>
      </c>
      <c r="J263" s="142">
        <v>7.2687159999999995</v>
      </c>
      <c r="K263" s="142">
        <v>1898.51</v>
      </c>
      <c r="L263" s="45">
        <f>J263/K263</f>
        <v>0.00382864246171998</v>
      </c>
      <c r="M263" s="44">
        <v>316.318</v>
      </c>
      <c r="N263" s="44">
        <f>L263*M263</f>
        <v>1.2110685262063405</v>
      </c>
      <c r="O263" s="44">
        <f>L263*60*1000</f>
        <v>229.7185477031988</v>
      </c>
      <c r="P263" s="46">
        <f>N263*60</f>
        <v>72.66411157238043</v>
      </c>
      <c r="R263" s="10"/>
      <c r="S263" s="10"/>
    </row>
    <row r="264" spans="1:19" s="9" customFormat="1" ht="12.75">
      <c r="A264" s="186"/>
      <c r="B264" s="316" t="s">
        <v>411</v>
      </c>
      <c r="C264" s="141">
        <v>24</v>
      </c>
      <c r="D264" s="43">
        <v>1963</v>
      </c>
      <c r="E264" s="118">
        <f>F264+G264+H264</f>
        <v>9.940354</v>
      </c>
      <c r="F264" s="142">
        <v>2.193</v>
      </c>
      <c r="G264" s="142">
        <v>3.68</v>
      </c>
      <c r="H264" s="142">
        <v>4.067354</v>
      </c>
      <c r="I264" s="142">
        <v>1110.41</v>
      </c>
      <c r="J264" s="142">
        <v>4.067354</v>
      </c>
      <c r="K264" s="142">
        <v>1062.19</v>
      </c>
      <c r="L264" s="45">
        <f>J264/K264</f>
        <v>0.0038292151121739047</v>
      </c>
      <c r="M264" s="44">
        <v>316.318</v>
      </c>
      <c r="N264" s="44">
        <f>L264*M264</f>
        <v>1.211249665852625</v>
      </c>
      <c r="O264" s="44">
        <f>L264*60*1000</f>
        <v>229.75290673043426</v>
      </c>
      <c r="P264" s="46">
        <f>N264*60</f>
        <v>72.6749799511575</v>
      </c>
      <c r="R264" s="10"/>
      <c r="S264" s="10"/>
    </row>
    <row r="265" spans="1:19" s="9" customFormat="1" ht="12.75" customHeight="1">
      <c r="A265" s="186"/>
      <c r="B265" s="315" t="s">
        <v>446</v>
      </c>
      <c r="C265" s="43">
        <v>36</v>
      </c>
      <c r="D265" s="43">
        <v>1984</v>
      </c>
      <c r="E265" s="118">
        <f>SUM(F265:H265)</f>
        <v>17.620001000000002</v>
      </c>
      <c r="F265" s="44">
        <v>3.743105</v>
      </c>
      <c r="G265" s="44">
        <v>5.76</v>
      </c>
      <c r="H265" s="44">
        <v>8.116896</v>
      </c>
      <c r="I265" s="44">
        <v>2108.99</v>
      </c>
      <c r="J265" s="44">
        <v>8.116896</v>
      </c>
      <c r="K265" s="44">
        <v>2108.99</v>
      </c>
      <c r="L265" s="45">
        <f>J265/K265</f>
        <v>0.0038487124168440825</v>
      </c>
      <c r="M265" s="44">
        <v>304.655</v>
      </c>
      <c r="N265" s="44">
        <f>L265*M265</f>
        <v>1.1725294813536338</v>
      </c>
      <c r="O265" s="44">
        <f>L265*60*1000</f>
        <v>230.92274501064495</v>
      </c>
      <c r="P265" s="46">
        <f>N265*60</f>
        <v>70.35176888121802</v>
      </c>
      <c r="R265" s="10"/>
      <c r="S265" s="10"/>
    </row>
    <row r="266" spans="1:23" s="9" customFormat="1" ht="12.75">
      <c r="A266" s="186"/>
      <c r="B266" s="313" t="s">
        <v>617</v>
      </c>
      <c r="C266" s="83">
        <v>45</v>
      </c>
      <c r="D266" s="83">
        <v>1973</v>
      </c>
      <c r="E266" s="167">
        <v>18.895</v>
      </c>
      <c r="F266" s="167">
        <v>4.415</v>
      </c>
      <c r="G266" s="167">
        <v>7.2</v>
      </c>
      <c r="H266" s="167">
        <v>7.28</v>
      </c>
      <c r="I266" s="167">
        <v>1888.34</v>
      </c>
      <c r="J266" s="167">
        <f>H266</f>
        <v>7.28</v>
      </c>
      <c r="K266" s="167">
        <f>I266</f>
        <v>1888.34</v>
      </c>
      <c r="L266" s="45">
        <f>J266/K266</f>
        <v>0.0038552379338466594</v>
      </c>
      <c r="M266" s="85">
        <v>206.88</v>
      </c>
      <c r="N266" s="44">
        <f>L266*M266</f>
        <v>0.7975716237541969</v>
      </c>
      <c r="O266" s="44">
        <f>L266*60*1000</f>
        <v>231.31427603079956</v>
      </c>
      <c r="P266" s="46">
        <f>N266*60</f>
        <v>47.854297425251815</v>
      </c>
      <c r="Q266" s="10"/>
      <c r="R266" s="10"/>
      <c r="S266" s="10"/>
      <c r="T266" s="12"/>
      <c r="U266" s="15"/>
      <c r="V266" s="15"/>
      <c r="W266" s="16"/>
    </row>
    <row r="267" spans="1:19" s="9" customFormat="1" ht="12.75">
      <c r="A267" s="186"/>
      <c r="B267" s="315" t="s">
        <v>554</v>
      </c>
      <c r="C267" s="243">
        <v>9</v>
      </c>
      <c r="D267" s="243" t="s">
        <v>24</v>
      </c>
      <c r="E267" s="238">
        <f>F267+G267+H267</f>
        <v>5.6609</v>
      </c>
      <c r="F267" s="238">
        <v>1.7936</v>
      </c>
      <c r="G267" s="238">
        <v>1.44</v>
      </c>
      <c r="H267" s="238">
        <v>2.4273</v>
      </c>
      <c r="I267" s="238">
        <v>624.82</v>
      </c>
      <c r="J267" s="238">
        <v>2.4273</v>
      </c>
      <c r="K267" s="238">
        <v>624.82</v>
      </c>
      <c r="L267" s="45">
        <f>J267/K267</f>
        <v>0.003884798822060753</v>
      </c>
      <c r="M267" s="239">
        <v>211</v>
      </c>
      <c r="N267" s="44">
        <f>L267*M267</f>
        <v>0.8196925514548189</v>
      </c>
      <c r="O267" s="44">
        <f>L267*60*1000</f>
        <v>233.08792932364517</v>
      </c>
      <c r="P267" s="46">
        <f>N267*60</f>
        <v>49.18155308728913</v>
      </c>
      <c r="R267" s="10"/>
      <c r="S267" s="10"/>
    </row>
    <row r="268" spans="1:19" s="9" customFormat="1" ht="12.75">
      <c r="A268" s="186"/>
      <c r="B268" s="316" t="s">
        <v>412</v>
      </c>
      <c r="C268" s="141">
        <v>40</v>
      </c>
      <c r="D268" s="43">
        <v>1986</v>
      </c>
      <c r="E268" s="118">
        <f>F268+G268+H268</f>
        <v>20.051999000000002</v>
      </c>
      <c r="F268" s="142">
        <v>4.7685</v>
      </c>
      <c r="G268" s="142">
        <v>6.4</v>
      </c>
      <c r="H268" s="142">
        <v>8.883499</v>
      </c>
      <c r="I268" s="142">
        <v>2285.9500000000003</v>
      </c>
      <c r="J268" s="142">
        <v>8.883499</v>
      </c>
      <c r="K268" s="142">
        <v>2285.9500000000003</v>
      </c>
      <c r="L268" s="45">
        <f>J268/K268</f>
        <v>0.003886130055338043</v>
      </c>
      <c r="M268" s="44">
        <v>316.318</v>
      </c>
      <c r="N268" s="44">
        <f>L268*M268</f>
        <v>1.229252886844419</v>
      </c>
      <c r="O268" s="44">
        <f>L268*60*1000</f>
        <v>233.1678033202826</v>
      </c>
      <c r="P268" s="46">
        <f>N268*60</f>
        <v>73.75517321066513</v>
      </c>
      <c r="R268" s="10"/>
      <c r="S268" s="10"/>
    </row>
    <row r="269" spans="1:19" s="9" customFormat="1" ht="12.75">
      <c r="A269" s="186"/>
      <c r="B269" s="313" t="s">
        <v>141</v>
      </c>
      <c r="C269" s="83">
        <v>90</v>
      </c>
      <c r="D269" s="83">
        <v>1978</v>
      </c>
      <c r="E269" s="84">
        <v>42.776</v>
      </c>
      <c r="F269" s="84">
        <v>16.012</v>
      </c>
      <c r="G269" s="84">
        <v>8.97</v>
      </c>
      <c r="H269" s="84">
        <f>E269-F269-G269</f>
        <v>17.794000000000004</v>
      </c>
      <c r="I269" s="85">
        <v>4571.5</v>
      </c>
      <c r="J269" s="84">
        <f>H269</f>
        <v>17.794000000000004</v>
      </c>
      <c r="K269" s="85">
        <f>I269</f>
        <v>4571.5</v>
      </c>
      <c r="L269" s="45">
        <f>J269/K269</f>
        <v>0.003892376681614351</v>
      </c>
      <c r="M269" s="84">
        <v>250.155</v>
      </c>
      <c r="N269" s="44">
        <f>L269*M269</f>
        <v>0.9736974887892379</v>
      </c>
      <c r="O269" s="44">
        <f>L269*60*1000</f>
        <v>233.54260089686105</v>
      </c>
      <c r="P269" s="46">
        <f>N269*60</f>
        <v>58.42184932735427</v>
      </c>
      <c r="R269" s="10"/>
      <c r="S269" s="10"/>
    </row>
    <row r="270" spans="1:19" s="9" customFormat="1" ht="12.75">
      <c r="A270" s="186"/>
      <c r="B270" s="315" t="s">
        <v>106</v>
      </c>
      <c r="C270" s="42">
        <v>72</v>
      </c>
      <c r="D270" s="42">
        <v>1973</v>
      </c>
      <c r="E270" s="42">
        <v>34.65</v>
      </c>
      <c r="F270" s="42">
        <v>8.391</v>
      </c>
      <c r="G270" s="42">
        <v>11.52</v>
      </c>
      <c r="H270" s="42">
        <f>E270-F270-G270</f>
        <v>14.739</v>
      </c>
      <c r="I270" s="70">
        <v>3785.4</v>
      </c>
      <c r="J270" s="71">
        <f>H270/I270*K270</f>
        <v>14.737442542399746</v>
      </c>
      <c r="K270" s="42">
        <v>3785</v>
      </c>
      <c r="L270" s="45">
        <f>J270/K270</f>
        <v>0.003893644000634015</v>
      </c>
      <c r="M270" s="72">
        <v>289.18</v>
      </c>
      <c r="N270" s="44">
        <f>L270*M270</f>
        <v>1.1259639721033445</v>
      </c>
      <c r="O270" s="44">
        <f>L270*60*1000</f>
        <v>233.6186400380409</v>
      </c>
      <c r="P270" s="46">
        <f>N270*60</f>
        <v>67.55783832620067</v>
      </c>
      <c r="R270" s="10"/>
      <c r="S270" s="10"/>
    </row>
    <row r="271" spans="1:19" s="9" customFormat="1" ht="12.75" customHeight="1">
      <c r="A271" s="186"/>
      <c r="B271" s="314" t="s">
        <v>481</v>
      </c>
      <c r="C271" s="154">
        <v>10</v>
      </c>
      <c r="D271" s="43">
        <v>1977</v>
      </c>
      <c r="E271" s="44">
        <v>5.3692</v>
      </c>
      <c r="F271" s="143">
        <v>1.581</v>
      </c>
      <c r="G271" s="143">
        <v>1.580645</v>
      </c>
      <c r="H271" s="44">
        <v>2.207555</v>
      </c>
      <c r="I271" s="143">
        <v>566</v>
      </c>
      <c r="J271" s="143">
        <v>2.21</v>
      </c>
      <c r="K271" s="143">
        <v>566</v>
      </c>
      <c r="L271" s="45">
        <f>J271/K271</f>
        <v>0.0039045936395759717</v>
      </c>
      <c r="M271" s="44">
        <v>335.175</v>
      </c>
      <c r="N271" s="44">
        <f>L271*M271</f>
        <v>1.3087221731448764</v>
      </c>
      <c r="O271" s="44">
        <f>L271*60*1000</f>
        <v>234.2756183745583</v>
      </c>
      <c r="P271" s="46">
        <f>N271*60</f>
        <v>78.52333038869259</v>
      </c>
      <c r="R271" s="10"/>
      <c r="S271" s="10"/>
    </row>
    <row r="272" spans="1:19" s="9" customFormat="1" ht="11.25" customHeight="1">
      <c r="A272" s="186"/>
      <c r="B272" s="315" t="s">
        <v>107</v>
      </c>
      <c r="C272" s="42">
        <v>61</v>
      </c>
      <c r="D272" s="42">
        <v>1975</v>
      </c>
      <c r="E272" s="42">
        <v>30.39</v>
      </c>
      <c r="F272" s="42">
        <v>6.581</v>
      </c>
      <c r="G272" s="42">
        <v>9.6</v>
      </c>
      <c r="H272" s="42">
        <f>E272-F272-G272</f>
        <v>14.209000000000001</v>
      </c>
      <c r="I272" s="70">
        <v>3636.9</v>
      </c>
      <c r="J272" s="71">
        <f>H272/I272*K272</f>
        <v>14.209390689873246</v>
      </c>
      <c r="K272" s="42">
        <v>3637</v>
      </c>
      <c r="L272" s="45">
        <f>J272/K272</f>
        <v>0.003906898732436966</v>
      </c>
      <c r="M272" s="72">
        <v>289.18</v>
      </c>
      <c r="N272" s="44">
        <f>L272*M272</f>
        <v>1.129796975446122</v>
      </c>
      <c r="O272" s="44">
        <f>L272*60*1000</f>
        <v>234.41392394621795</v>
      </c>
      <c r="P272" s="46">
        <f>N272*60</f>
        <v>67.78781852676731</v>
      </c>
      <c r="R272" s="10"/>
      <c r="S272" s="10"/>
    </row>
    <row r="273" spans="1:19" s="9" customFormat="1" ht="12.75" customHeight="1">
      <c r="A273" s="186"/>
      <c r="B273" s="313" t="s">
        <v>142</v>
      </c>
      <c r="C273" s="83">
        <v>120</v>
      </c>
      <c r="D273" s="83">
        <v>1991</v>
      </c>
      <c r="E273" s="84">
        <v>46.136</v>
      </c>
      <c r="F273" s="84">
        <v>15.198</v>
      </c>
      <c r="G273" s="84">
        <v>11.2</v>
      </c>
      <c r="H273" s="84">
        <f>E273-F273-G273</f>
        <v>19.738000000000003</v>
      </c>
      <c r="I273" s="85">
        <v>5050.4</v>
      </c>
      <c r="J273" s="84">
        <f>H273</f>
        <v>19.738000000000003</v>
      </c>
      <c r="K273" s="85">
        <f>I273</f>
        <v>5050.4</v>
      </c>
      <c r="L273" s="45">
        <f>J273/K273</f>
        <v>0.003908205290670047</v>
      </c>
      <c r="M273" s="84">
        <v>250.155</v>
      </c>
      <c r="N273" s="44">
        <f>L273*M273</f>
        <v>0.9776570944875655</v>
      </c>
      <c r="O273" s="44">
        <f>L273*60*1000</f>
        <v>234.49231744020278</v>
      </c>
      <c r="P273" s="46">
        <f>N273*60</f>
        <v>58.659425669253935</v>
      </c>
      <c r="R273" s="10"/>
      <c r="S273" s="10"/>
    </row>
    <row r="274" spans="1:19" s="9" customFormat="1" ht="12.75" customHeight="1">
      <c r="A274" s="186"/>
      <c r="B274" s="315" t="s">
        <v>85</v>
      </c>
      <c r="C274" s="42">
        <v>50</v>
      </c>
      <c r="D274" s="42">
        <v>2000</v>
      </c>
      <c r="E274" s="43">
        <v>24.129</v>
      </c>
      <c r="F274" s="43">
        <v>5.810175</v>
      </c>
      <c r="G274" s="43">
        <v>8</v>
      </c>
      <c r="H274" s="43">
        <v>10.318825</v>
      </c>
      <c r="I274" s="44">
        <v>2639.5</v>
      </c>
      <c r="J274" s="43">
        <f>H274</f>
        <v>10.318825</v>
      </c>
      <c r="K274" s="43">
        <v>2639.5</v>
      </c>
      <c r="L274" s="45">
        <f>J274/K274</f>
        <v>0.00390938624739534</v>
      </c>
      <c r="M274" s="43">
        <v>281.438</v>
      </c>
      <c r="N274" s="44">
        <f>L274*M274</f>
        <v>1.1002498466944497</v>
      </c>
      <c r="O274" s="44">
        <f>L274*60*1000</f>
        <v>234.56317484372042</v>
      </c>
      <c r="P274" s="46">
        <f>N274*60</f>
        <v>66.01499080166698</v>
      </c>
      <c r="R274" s="10"/>
      <c r="S274" s="10"/>
    </row>
    <row r="275" spans="1:19" s="9" customFormat="1" ht="12.75" customHeight="1">
      <c r="A275" s="186"/>
      <c r="B275" s="315" t="s">
        <v>518</v>
      </c>
      <c r="C275" s="42">
        <v>45</v>
      </c>
      <c r="D275" s="42" t="s">
        <v>24</v>
      </c>
      <c r="E275" s="72">
        <v>19.43</v>
      </c>
      <c r="F275" s="72">
        <v>3.06</v>
      </c>
      <c r="G275" s="72">
        <v>7.2</v>
      </c>
      <c r="H275" s="72">
        <v>9.17</v>
      </c>
      <c r="I275" s="160">
        <v>2344</v>
      </c>
      <c r="J275" s="72">
        <v>9.17</v>
      </c>
      <c r="K275" s="160">
        <v>2344</v>
      </c>
      <c r="L275" s="45">
        <f>J275/K275</f>
        <v>0.0039121160409556315</v>
      </c>
      <c r="M275" s="72">
        <v>215.3</v>
      </c>
      <c r="N275" s="44">
        <f>L275*M275</f>
        <v>0.8422785836177475</v>
      </c>
      <c r="O275" s="44">
        <f>L275*60*1000</f>
        <v>234.72696245733786</v>
      </c>
      <c r="P275" s="46">
        <f>N275*60</f>
        <v>50.53671501706485</v>
      </c>
      <c r="R275" s="10"/>
      <c r="S275" s="10"/>
    </row>
    <row r="276" spans="1:19" s="9" customFormat="1" ht="12.75" customHeight="1">
      <c r="A276" s="186"/>
      <c r="B276" s="315" t="s">
        <v>447</v>
      </c>
      <c r="C276" s="43">
        <v>13</v>
      </c>
      <c r="D276" s="43">
        <v>1980</v>
      </c>
      <c r="E276" s="118">
        <f>SUM(F276:H276)</f>
        <v>5.16</v>
      </c>
      <c r="F276" s="44">
        <v>0.4833</v>
      </c>
      <c r="G276" s="44">
        <v>1.92</v>
      </c>
      <c r="H276" s="44">
        <v>2.7567</v>
      </c>
      <c r="I276" s="44">
        <v>703.82</v>
      </c>
      <c r="J276" s="44">
        <v>2.7567</v>
      </c>
      <c r="K276" s="44">
        <v>703.82</v>
      </c>
      <c r="L276" s="45">
        <f>J276/K276</f>
        <v>0.003916768491943962</v>
      </c>
      <c r="M276" s="44">
        <v>316.209</v>
      </c>
      <c r="N276" s="44">
        <f>L276*M276</f>
        <v>1.2385174480691084</v>
      </c>
      <c r="O276" s="44">
        <f>L276*60*1000</f>
        <v>235.00610951663776</v>
      </c>
      <c r="P276" s="46">
        <f>N276*60</f>
        <v>74.3110468841465</v>
      </c>
      <c r="R276" s="10"/>
      <c r="S276" s="10"/>
    </row>
    <row r="277" spans="1:19" s="9" customFormat="1" ht="12.75" customHeight="1">
      <c r="A277" s="186"/>
      <c r="B277" s="315" t="s">
        <v>343</v>
      </c>
      <c r="C277" s="43">
        <v>32</v>
      </c>
      <c r="D277" s="43">
        <v>1977</v>
      </c>
      <c r="E277" s="43">
        <v>16.47299</v>
      </c>
      <c r="F277" s="43">
        <v>2.396133</v>
      </c>
      <c r="G277" s="43">
        <v>7.04</v>
      </c>
      <c r="H277" s="43">
        <v>7.036857</v>
      </c>
      <c r="I277" s="43">
        <v>1794.45</v>
      </c>
      <c r="J277" s="43">
        <v>7.036841</v>
      </c>
      <c r="K277" s="43">
        <v>1794.45</v>
      </c>
      <c r="L277" s="45">
        <f>J277/K277</f>
        <v>0.003921447240101424</v>
      </c>
      <c r="M277" s="43">
        <v>242.6</v>
      </c>
      <c r="N277" s="44">
        <f>L277*M277</f>
        <v>0.9513431004486054</v>
      </c>
      <c r="O277" s="44">
        <f>L277*60*1000</f>
        <v>235.2868344060854</v>
      </c>
      <c r="P277" s="46">
        <f>N277*60</f>
        <v>57.08058602691632</v>
      </c>
      <c r="R277" s="10"/>
      <c r="S277" s="10"/>
    </row>
    <row r="278" spans="1:22" s="9" customFormat="1" ht="12.75">
      <c r="A278" s="186"/>
      <c r="B278" s="313" t="s">
        <v>203</v>
      </c>
      <c r="C278" s="83">
        <v>108</v>
      </c>
      <c r="D278" s="83">
        <v>1985</v>
      </c>
      <c r="E278" s="85">
        <v>55.32</v>
      </c>
      <c r="F278" s="85">
        <v>13.47</v>
      </c>
      <c r="G278" s="85">
        <v>17.28</v>
      </c>
      <c r="H278" s="85">
        <v>24.57</v>
      </c>
      <c r="I278" s="85">
        <v>6256.05</v>
      </c>
      <c r="J278" s="85">
        <v>24.57</v>
      </c>
      <c r="K278" s="85">
        <v>6256.05</v>
      </c>
      <c r="L278" s="45">
        <f>J278/K278</f>
        <v>0.003927398278466445</v>
      </c>
      <c r="M278" s="85">
        <v>281.2</v>
      </c>
      <c r="N278" s="44">
        <f>L278*M278</f>
        <v>1.1043843959047641</v>
      </c>
      <c r="O278" s="44">
        <f>L278*60*1000</f>
        <v>235.6438967079867</v>
      </c>
      <c r="P278" s="46">
        <f>N278*60</f>
        <v>66.26306375428585</v>
      </c>
      <c r="Q278" s="10"/>
      <c r="R278" s="10"/>
      <c r="S278" s="10"/>
      <c r="T278" s="12"/>
      <c r="U278" s="13"/>
      <c r="V278" s="13"/>
    </row>
    <row r="279" spans="1:19" s="9" customFormat="1" ht="12.75">
      <c r="A279" s="186"/>
      <c r="B279" s="315" t="s">
        <v>38</v>
      </c>
      <c r="C279" s="42">
        <v>28</v>
      </c>
      <c r="D279" s="42">
        <v>1999</v>
      </c>
      <c r="E279" s="43">
        <v>17.444</v>
      </c>
      <c r="F279" s="43">
        <v>4.684452</v>
      </c>
      <c r="G279" s="43">
        <v>4.16</v>
      </c>
      <c r="H279" s="43">
        <v>8.599548</v>
      </c>
      <c r="I279" s="44">
        <v>2189.32</v>
      </c>
      <c r="J279" s="43">
        <f>H279</f>
        <v>8.599548</v>
      </c>
      <c r="K279" s="43">
        <v>2189.32</v>
      </c>
      <c r="L279" s="45">
        <f>J279/K279</f>
        <v>0.0039279538852246354</v>
      </c>
      <c r="M279" s="43">
        <v>281.438</v>
      </c>
      <c r="N279" s="44">
        <f>L279*M279</f>
        <v>1.105475485549851</v>
      </c>
      <c r="O279" s="44">
        <f>L279*60*1000</f>
        <v>235.67723311347814</v>
      </c>
      <c r="P279" s="46">
        <f>N279*60</f>
        <v>66.32852913299106</v>
      </c>
      <c r="Q279" s="11"/>
      <c r="R279" s="10"/>
      <c r="S279" s="10"/>
    </row>
    <row r="280" spans="1:19" s="9" customFormat="1" ht="12.75" customHeight="1">
      <c r="A280" s="186"/>
      <c r="B280" s="313" t="s">
        <v>204</v>
      </c>
      <c r="C280" s="83">
        <v>100</v>
      </c>
      <c r="D280" s="83">
        <v>1969</v>
      </c>
      <c r="E280" s="85">
        <v>42.5</v>
      </c>
      <c r="F280" s="85">
        <v>8.21</v>
      </c>
      <c r="G280" s="85">
        <v>16</v>
      </c>
      <c r="H280" s="85">
        <v>18.29</v>
      </c>
      <c r="I280" s="85">
        <v>4648.63</v>
      </c>
      <c r="J280" s="85">
        <v>18.29</v>
      </c>
      <c r="K280" s="85">
        <v>4648.63</v>
      </c>
      <c r="L280" s="45">
        <f>J280/K280</f>
        <v>0.003934492527906071</v>
      </c>
      <c r="M280" s="85">
        <v>281.2</v>
      </c>
      <c r="N280" s="44">
        <f>L280*M280</f>
        <v>1.106379298847187</v>
      </c>
      <c r="O280" s="44">
        <f>L280*60*1000</f>
        <v>236.06955167436425</v>
      </c>
      <c r="P280" s="46">
        <f>N280*60</f>
        <v>66.38275793083122</v>
      </c>
      <c r="R280" s="10"/>
      <c r="S280" s="10"/>
    </row>
    <row r="281" spans="1:19" s="9" customFormat="1" ht="12.75">
      <c r="A281" s="186"/>
      <c r="B281" s="318" t="s">
        <v>177</v>
      </c>
      <c r="C281" s="240">
        <v>48</v>
      </c>
      <c r="D281" s="241" t="s">
        <v>24</v>
      </c>
      <c r="E281" s="217">
        <v>11.66</v>
      </c>
      <c r="F281" s="217">
        <v>3.55</v>
      </c>
      <c r="G281" s="217">
        <v>0.5</v>
      </c>
      <c r="H281" s="217">
        <v>7.606</v>
      </c>
      <c r="I281" s="219">
        <v>1973.26</v>
      </c>
      <c r="J281" s="217">
        <v>7.45</v>
      </c>
      <c r="K281" s="221">
        <v>1889.6</v>
      </c>
      <c r="L281" s="45">
        <f>J281/K281</f>
        <v>0.003942633361558002</v>
      </c>
      <c r="M281" s="98">
        <v>240.45</v>
      </c>
      <c r="N281" s="44">
        <f>L281*M281</f>
        <v>0.9480061917866216</v>
      </c>
      <c r="O281" s="44">
        <f>L281*60*1000</f>
        <v>236.55800169348015</v>
      </c>
      <c r="P281" s="46">
        <f>N281*60</f>
        <v>56.880371507197296</v>
      </c>
      <c r="R281" s="10"/>
      <c r="S281" s="10"/>
    </row>
    <row r="282" spans="1:25" s="9" customFormat="1" ht="12.75">
      <c r="A282" s="186"/>
      <c r="B282" s="316" t="s">
        <v>413</v>
      </c>
      <c r="C282" s="141">
        <v>39</v>
      </c>
      <c r="D282" s="43">
        <v>1990</v>
      </c>
      <c r="E282" s="118">
        <f>F282+G282+H282</f>
        <v>18.700001</v>
      </c>
      <c r="F282" s="142">
        <v>3.2487</v>
      </c>
      <c r="G282" s="142">
        <v>6.4</v>
      </c>
      <c r="H282" s="142">
        <v>9.051301</v>
      </c>
      <c r="I282" s="142">
        <v>2295.46</v>
      </c>
      <c r="J282" s="142">
        <v>9.051301</v>
      </c>
      <c r="K282" s="142">
        <v>2295.46</v>
      </c>
      <c r="L282" s="45">
        <f>J282/K282</f>
        <v>0.003943131659885165</v>
      </c>
      <c r="M282" s="44">
        <v>316.318</v>
      </c>
      <c r="N282" s="44">
        <f>L282*M282</f>
        <v>1.2472835203915555</v>
      </c>
      <c r="O282" s="44">
        <f>L282*60*1000</f>
        <v>236.58789959310988</v>
      </c>
      <c r="P282" s="46">
        <f>N282*60</f>
        <v>74.83701122349333</v>
      </c>
      <c r="Q282" s="10"/>
      <c r="R282" s="10"/>
      <c r="S282" s="10"/>
      <c r="T282" s="12"/>
      <c r="U282" s="13"/>
      <c r="V282" s="13"/>
      <c r="X282" s="16"/>
      <c r="Y282" s="16"/>
    </row>
    <row r="283" spans="1:19" s="9" customFormat="1" ht="12.75">
      <c r="A283" s="186"/>
      <c r="B283" s="315" t="s">
        <v>638</v>
      </c>
      <c r="C283" s="42">
        <v>45</v>
      </c>
      <c r="D283" s="42" t="s">
        <v>24</v>
      </c>
      <c r="E283" s="237">
        <f>SUM(F283:H283)</f>
        <v>20.503999999999998</v>
      </c>
      <c r="F283" s="237">
        <v>3.825</v>
      </c>
      <c r="G283" s="237">
        <v>7.338</v>
      </c>
      <c r="H283" s="237">
        <v>9.341</v>
      </c>
      <c r="I283" s="42">
        <v>2363.02</v>
      </c>
      <c r="J283" s="237">
        <v>9.341</v>
      </c>
      <c r="K283" s="42">
        <v>2363.02</v>
      </c>
      <c r="L283" s="45">
        <f>J283/K283</f>
        <v>0.003952992357237772</v>
      </c>
      <c r="M283" s="173">
        <v>208.7</v>
      </c>
      <c r="N283" s="44">
        <f>L283*M283</f>
        <v>0.824989504955523</v>
      </c>
      <c r="O283" s="44">
        <f>L283*60*1000</f>
        <v>237.17954143426633</v>
      </c>
      <c r="P283" s="46">
        <f>N283*60</f>
        <v>49.49937029733138</v>
      </c>
      <c r="R283" s="10"/>
      <c r="S283" s="10"/>
    </row>
    <row r="284" spans="1:19" s="9" customFormat="1" ht="12.75">
      <c r="A284" s="186"/>
      <c r="B284" s="313" t="s">
        <v>205</v>
      </c>
      <c r="C284" s="83">
        <v>60</v>
      </c>
      <c r="D284" s="83">
        <v>1969</v>
      </c>
      <c r="E284" s="85">
        <v>25.22</v>
      </c>
      <c r="F284" s="85">
        <v>4.74</v>
      </c>
      <c r="G284" s="85">
        <v>9.6</v>
      </c>
      <c r="H284" s="85">
        <v>10.88</v>
      </c>
      <c r="I284" s="85">
        <v>2731.51</v>
      </c>
      <c r="J284" s="85">
        <v>10.88</v>
      </c>
      <c r="K284" s="85">
        <v>2731.51</v>
      </c>
      <c r="L284" s="45">
        <f>J284/K284</f>
        <v>0.003983144853945254</v>
      </c>
      <c r="M284" s="85">
        <v>281.2</v>
      </c>
      <c r="N284" s="44">
        <f>L284*M284</f>
        <v>1.1200603329294054</v>
      </c>
      <c r="O284" s="44">
        <f>L284*60*1000</f>
        <v>238.98869123671523</v>
      </c>
      <c r="P284" s="46">
        <f>N284*60</f>
        <v>67.20361997576433</v>
      </c>
      <c r="R284" s="10"/>
      <c r="S284" s="10"/>
    </row>
    <row r="285" spans="1:19" s="9" customFormat="1" ht="12.75">
      <c r="A285" s="186"/>
      <c r="B285" s="315" t="s">
        <v>448</v>
      </c>
      <c r="C285" s="43">
        <v>13</v>
      </c>
      <c r="D285" s="43">
        <v>1981</v>
      </c>
      <c r="E285" s="118">
        <f>SUM(F285:H285)</f>
        <v>6.0600000000000005</v>
      </c>
      <c r="F285" s="44">
        <v>1.2351</v>
      </c>
      <c r="G285" s="44">
        <v>1.92</v>
      </c>
      <c r="H285" s="44">
        <v>2.9049</v>
      </c>
      <c r="I285" s="44">
        <v>729.29</v>
      </c>
      <c r="J285" s="44">
        <v>2.9049</v>
      </c>
      <c r="K285" s="44">
        <v>729.29</v>
      </c>
      <c r="L285" s="45">
        <f>J285/K285</f>
        <v>0.003983189129153012</v>
      </c>
      <c r="M285" s="44">
        <v>316.209</v>
      </c>
      <c r="N285" s="44">
        <f>L285*M285</f>
        <v>1.2595202513403447</v>
      </c>
      <c r="O285" s="44">
        <f>L285*60*1000</f>
        <v>238.9913477491807</v>
      </c>
      <c r="P285" s="46">
        <f>N285*60</f>
        <v>75.57121508042069</v>
      </c>
      <c r="R285" s="10"/>
      <c r="S285" s="10"/>
    </row>
    <row r="286" spans="1:19" s="9" customFormat="1" ht="12.75">
      <c r="A286" s="186"/>
      <c r="B286" s="313" t="s">
        <v>793</v>
      </c>
      <c r="C286" s="83">
        <v>22</v>
      </c>
      <c r="D286" s="83">
        <v>1981</v>
      </c>
      <c r="E286" s="173">
        <v>11.723</v>
      </c>
      <c r="F286" s="173">
        <v>3.679</v>
      </c>
      <c r="G286" s="173">
        <v>3.179</v>
      </c>
      <c r="H286" s="173">
        <v>4.863</v>
      </c>
      <c r="I286" s="173"/>
      <c r="J286" s="173">
        <v>4.863</v>
      </c>
      <c r="K286" s="98">
        <v>1220.59</v>
      </c>
      <c r="L286" s="45">
        <f>J286/K286</f>
        <v>0.0039841388181125524</v>
      </c>
      <c r="M286" s="98">
        <v>335.83</v>
      </c>
      <c r="N286" s="44">
        <f>L286*M286</f>
        <v>1.3379933392867385</v>
      </c>
      <c r="O286" s="44">
        <f>L286*60*1000</f>
        <v>239.04832908675314</v>
      </c>
      <c r="P286" s="46">
        <f>N286*60</f>
        <v>80.2796003572043</v>
      </c>
      <c r="R286" s="10"/>
      <c r="S286" s="10"/>
    </row>
    <row r="287" spans="1:19" s="9" customFormat="1" ht="12.75" customHeight="1">
      <c r="A287" s="186"/>
      <c r="B287" s="313" t="s">
        <v>888</v>
      </c>
      <c r="C287" s="83">
        <v>44</v>
      </c>
      <c r="D287" s="83">
        <v>1968</v>
      </c>
      <c r="E287" s="173">
        <f>F287+G287+H287</f>
        <v>20.332011</v>
      </c>
      <c r="F287" s="173">
        <v>2.460634</v>
      </c>
      <c r="G287" s="173">
        <v>7.84</v>
      </c>
      <c r="H287" s="173">
        <v>10.031377</v>
      </c>
      <c r="I287" s="173">
        <v>2515.7</v>
      </c>
      <c r="J287" s="242">
        <f>H287</f>
        <v>10.031377</v>
      </c>
      <c r="K287" s="173">
        <f>I287</f>
        <v>2515.7</v>
      </c>
      <c r="L287" s="45">
        <f>J287/K287</f>
        <v>0.003987509241960489</v>
      </c>
      <c r="M287" s="98">
        <v>336.05</v>
      </c>
      <c r="N287" s="44">
        <f>L287*M287</f>
        <v>1.3400024807608224</v>
      </c>
      <c r="O287" s="44">
        <f>L287*60*1000</f>
        <v>239.25055451762935</v>
      </c>
      <c r="P287" s="46">
        <f>N287*60</f>
        <v>80.40014884564934</v>
      </c>
      <c r="R287" s="10"/>
      <c r="S287" s="10"/>
    </row>
    <row r="288" spans="1:19" s="9" customFormat="1" ht="12.75">
      <c r="A288" s="186"/>
      <c r="B288" s="313" t="s">
        <v>206</v>
      </c>
      <c r="C288" s="83">
        <v>100</v>
      </c>
      <c r="D288" s="83">
        <v>1974</v>
      </c>
      <c r="E288" s="85">
        <v>38.94</v>
      </c>
      <c r="F288" s="85">
        <v>8.3</v>
      </c>
      <c r="G288" s="85">
        <v>16</v>
      </c>
      <c r="H288" s="85">
        <v>14.64</v>
      </c>
      <c r="I288" s="85">
        <v>3655.06</v>
      </c>
      <c r="J288" s="85">
        <v>14.64</v>
      </c>
      <c r="K288" s="85">
        <v>3655.06</v>
      </c>
      <c r="L288" s="45">
        <f>J288/K288</f>
        <v>0.004005406204002123</v>
      </c>
      <c r="M288" s="85">
        <v>281.2</v>
      </c>
      <c r="N288" s="44">
        <f>L288*M288</f>
        <v>1.126320224565397</v>
      </c>
      <c r="O288" s="44">
        <f>L288*60*1000</f>
        <v>240.32437224012736</v>
      </c>
      <c r="P288" s="46">
        <f>N288*60</f>
        <v>67.57921347392382</v>
      </c>
      <c r="R288" s="10"/>
      <c r="S288" s="10"/>
    </row>
    <row r="289" spans="1:19" s="9" customFormat="1" ht="12.75">
      <c r="A289" s="186"/>
      <c r="B289" s="315" t="s">
        <v>598</v>
      </c>
      <c r="C289" s="42">
        <v>30</v>
      </c>
      <c r="D289" s="42">
        <v>1982</v>
      </c>
      <c r="E289" s="237">
        <v>15.3</v>
      </c>
      <c r="F289" s="161">
        <v>3.5648</v>
      </c>
      <c r="G289" s="237">
        <v>4.8</v>
      </c>
      <c r="H289" s="161">
        <f>E289-F289-G289</f>
        <v>6.935200000000001</v>
      </c>
      <c r="I289" s="72">
        <v>1725.45</v>
      </c>
      <c r="J289" s="161">
        <f>H289</f>
        <v>6.935200000000001</v>
      </c>
      <c r="K289" s="72">
        <v>1725.45</v>
      </c>
      <c r="L289" s="45">
        <f>J289/K289</f>
        <v>0.004019357269118201</v>
      </c>
      <c r="M289" s="71">
        <v>261.055</v>
      </c>
      <c r="N289" s="44">
        <f>L289*M289</f>
        <v>1.049273311889652</v>
      </c>
      <c r="O289" s="44">
        <f>L289*60*1000</f>
        <v>241.16143614709208</v>
      </c>
      <c r="P289" s="46">
        <f>N289*60</f>
        <v>62.95639871337912</v>
      </c>
      <c r="R289" s="10"/>
      <c r="S289" s="10"/>
    </row>
    <row r="290" spans="1:19" s="9" customFormat="1" ht="12.75">
      <c r="A290" s="186"/>
      <c r="B290" s="313" t="s">
        <v>794</v>
      </c>
      <c r="C290" s="83">
        <v>22</v>
      </c>
      <c r="D290" s="83">
        <v>1983</v>
      </c>
      <c r="E290" s="173">
        <v>10.32</v>
      </c>
      <c r="F290" s="173">
        <v>2.295</v>
      </c>
      <c r="G290" s="173">
        <v>3.179</v>
      </c>
      <c r="H290" s="173">
        <v>4.846</v>
      </c>
      <c r="I290" s="173"/>
      <c r="J290" s="173">
        <v>4.846</v>
      </c>
      <c r="K290" s="98">
        <v>1202.98</v>
      </c>
      <c r="L290" s="45">
        <f>J290/K290</f>
        <v>0.004028329648040699</v>
      </c>
      <c r="M290" s="98">
        <v>335.83</v>
      </c>
      <c r="N290" s="44">
        <f>L290*M290</f>
        <v>1.352833945701508</v>
      </c>
      <c r="O290" s="44">
        <f>L290*60*1000</f>
        <v>241.69977888244193</v>
      </c>
      <c r="P290" s="46">
        <f>N290*60</f>
        <v>81.17003674209047</v>
      </c>
      <c r="R290" s="10"/>
      <c r="S290" s="10"/>
    </row>
    <row r="291" spans="1:19" s="9" customFormat="1" ht="12.75">
      <c r="A291" s="186"/>
      <c r="B291" s="315" t="s">
        <v>270</v>
      </c>
      <c r="C291" s="42">
        <v>50</v>
      </c>
      <c r="D291" s="42">
        <v>1974</v>
      </c>
      <c r="E291" s="118">
        <v>22.858</v>
      </c>
      <c r="F291" s="118">
        <v>4.386</v>
      </c>
      <c r="G291" s="118">
        <v>8</v>
      </c>
      <c r="H291" s="118">
        <f>E291-F291-G291</f>
        <v>10.472000000000001</v>
      </c>
      <c r="I291" s="118">
        <v>2591.85</v>
      </c>
      <c r="J291" s="118">
        <v>10.472</v>
      </c>
      <c r="K291" s="118">
        <v>2591.85</v>
      </c>
      <c r="L291" s="45">
        <f>J291/K291</f>
        <v>0.004040357273761985</v>
      </c>
      <c r="M291" s="44">
        <v>332.886</v>
      </c>
      <c r="N291" s="44">
        <f>L291*M291</f>
        <v>1.3449783714335322</v>
      </c>
      <c r="O291" s="44">
        <f>L291*60*1000</f>
        <v>242.4214364257191</v>
      </c>
      <c r="P291" s="46">
        <f>N291*60</f>
        <v>80.69870228601192</v>
      </c>
      <c r="R291" s="10"/>
      <c r="S291" s="10"/>
    </row>
    <row r="292" spans="1:19" s="9" customFormat="1" ht="12.75">
      <c r="A292" s="186"/>
      <c r="B292" s="313" t="s">
        <v>207</v>
      </c>
      <c r="C292" s="83">
        <v>45</v>
      </c>
      <c r="D292" s="83">
        <v>1979</v>
      </c>
      <c r="E292" s="85">
        <v>22.44</v>
      </c>
      <c r="F292" s="85">
        <v>5.92</v>
      </c>
      <c r="G292" s="85">
        <v>7.12</v>
      </c>
      <c r="H292" s="85">
        <v>9.4</v>
      </c>
      <c r="I292" s="85">
        <v>2323.8</v>
      </c>
      <c r="J292" s="85">
        <v>8.94</v>
      </c>
      <c r="K292" s="85">
        <v>2209.73</v>
      </c>
      <c r="L292" s="45">
        <f>J292/K292</f>
        <v>0.004045743145090124</v>
      </c>
      <c r="M292" s="85">
        <v>281.2</v>
      </c>
      <c r="N292" s="44">
        <f>L292*M292</f>
        <v>1.1376629723993428</v>
      </c>
      <c r="O292" s="44">
        <f>L292*60*1000</f>
        <v>242.74458870540744</v>
      </c>
      <c r="P292" s="46">
        <f>N292*60</f>
        <v>68.25977834396056</v>
      </c>
      <c r="R292" s="10"/>
      <c r="S292" s="10"/>
    </row>
    <row r="293" spans="1:19" s="9" customFormat="1" ht="12.75">
      <c r="A293" s="186"/>
      <c r="B293" s="315" t="s">
        <v>344</v>
      </c>
      <c r="C293" s="43">
        <v>12</v>
      </c>
      <c r="D293" s="43">
        <v>1963</v>
      </c>
      <c r="E293" s="43">
        <v>5.166994</v>
      </c>
      <c r="F293" s="43">
        <v>1.0965</v>
      </c>
      <c r="G293" s="43">
        <v>1.92</v>
      </c>
      <c r="H293" s="43">
        <v>2.150494</v>
      </c>
      <c r="I293" s="43">
        <v>528.5</v>
      </c>
      <c r="J293" s="43">
        <v>2.150489</v>
      </c>
      <c r="K293" s="43">
        <v>528.5</v>
      </c>
      <c r="L293" s="45">
        <f>J293/K293</f>
        <v>0.004069042573320719</v>
      </c>
      <c r="M293" s="43">
        <v>242.6</v>
      </c>
      <c r="N293" s="44">
        <f>L293*M293</f>
        <v>0.9871497282876065</v>
      </c>
      <c r="O293" s="44">
        <f>L293*60*1000</f>
        <v>244.14255439924315</v>
      </c>
      <c r="P293" s="46">
        <f>N293*60</f>
        <v>59.22898369725639</v>
      </c>
      <c r="R293" s="10"/>
      <c r="S293" s="10"/>
    </row>
    <row r="294" spans="1:19" s="9" customFormat="1" ht="12.75">
      <c r="A294" s="186"/>
      <c r="B294" s="315" t="s">
        <v>556</v>
      </c>
      <c r="C294" s="243">
        <v>60</v>
      </c>
      <c r="D294" s="243" t="s">
        <v>24</v>
      </c>
      <c r="E294" s="238">
        <f>F294+G294+H294</f>
        <v>28.923900000000003</v>
      </c>
      <c r="F294" s="238">
        <v>6.5354</v>
      </c>
      <c r="G294" s="238">
        <v>9.6</v>
      </c>
      <c r="H294" s="238">
        <v>12.7885</v>
      </c>
      <c r="I294" s="238">
        <v>3130.63</v>
      </c>
      <c r="J294" s="238">
        <v>12.7885</v>
      </c>
      <c r="K294" s="238">
        <v>3130.63</v>
      </c>
      <c r="L294" s="45">
        <f>J294/K294</f>
        <v>0.004084960535099964</v>
      </c>
      <c r="M294" s="239">
        <v>211</v>
      </c>
      <c r="N294" s="44">
        <f>L294*M294</f>
        <v>0.8619266729060924</v>
      </c>
      <c r="O294" s="44">
        <f>L294*60*1000</f>
        <v>245.09763210599783</v>
      </c>
      <c r="P294" s="46">
        <f>N294*60</f>
        <v>51.71560037436554</v>
      </c>
      <c r="R294" s="10"/>
      <c r="S294" s="10"/>
    </row>
    <row r="295" spans="1:19" s="9" customFormat="1" ht="12.75">
      <c r="A295" s="186"/>
      <c r="B295" s="314" t="s">
        <v>482</v>
      </c>
      <c r="C295" s="154">
        <v>50</v>
      </c>
      <c r="D295" s="43">
        <v>1972</v>
      </c>
      <c r="E295" s="44">
        <v>13.349</v>
      </c>
      <c r="F295" s="143">
        <v>4.2075</v>
      </c>
      <c r="G295" s="143">
        <v>0.49665</v>
      </c>
      <c r="H295" s="44">
        <v>8.64485</v>
      </c>
      <c r="I295" s="143">
        <v>2113.85</v>
      </c>
      <c r="J295" s="143">
        <v>8.64</v>
      </c>
      <c r="K295" s="143">
        <v>2113.85</v>
      </c>
      <c r="L295" s="45">
        <f>J295/K295</f>
        <v>0.004087328807625896</v>
      </c>
      <c r="M295" s="44">
        <v>335.175</v>
      </c>
      <c r="N295" s="44">
        <f>L295*M295</f>
        <v>1.3699704330960099</v>
      </c>
      <c r="O295" s="44">
        <f>L295*60*1000</f>
        <v>245.23972845755375</v>
      </c>
      <c r="P295" s="46">
        <f>N295*60</f>
        <v>82.19822598576059</v>
      </c>
      <c r="R295" s="10"/>
      <c r="S295" s="10"/>
    </row>
    <row r="296" spans="1:19" s="9" customFormat="1" ht="12.75">
      <c r="A296" s="186"/>
      <c r="B296" s="313" t="s">
        <v>208</v>
      </c>
      <c r="C296" s="83">
        <v>48</v>
      </c>
      <c r="D296" s="83">
        <v>1994</v>
      </c>
      <c r="E296" s="85">
        <v>25</v>
      </c>
      <c r="F296" s="85">
        <v>5.76</v>
      </c>
      <c r="G296" s="85">
        <v>7.68</v>
      </c>
      <c r="H296" s="85">
        <v>11.56</v>
      </c>
      <c r="I296" s="85">
        <v>2827.09</v>
      </c>
      <c r="J296" s="85">
        <v>11.56</v>
      </c>
      <c r="K296" s="85">
        <v>2827.09</v>
      </c>
      <c r="L296" s="45">
        <f>J296/K296</f>
        <v>0.004089010254360491</v>
      </c>
      <c r="M296" s="85">
        <v>281.2</v>
      </c>
      <c r="N296" s="44">
        <f>L296*M296</f>
        <v>1.1498296835261699</v>
      </c>
      <c r="O296" s="44">
        <f>L296*60*1000</f>
        <v>245.34061526162947</v>
      </c>
      <c r="P296" s="46">
        <f>N296*60</f>
        <v>68.98978101157019</v>
      </c>
      <c r="R296" s="10"/>
      <c r="S296" s="10"/>
    </row>
    <row r="297" spans="1:19" s="9" customFormat="1" ht="11.25" customHeight="1">
      <c r="A297" s="186"/>
      <c r="B297" s="315" t="s">
        <v>639</v>
      </c>
      <c r="C297" s="42">
        <v>20</v>
      </c>
      <c r="D297" s="42" t="s">
        <v>24</v>
      </c>
      <c r="E297" s="237">
        <f>SUM(F297:H297)</f>
        <v>10.529</v>
      </c>
      <c r="F297" s="237">
        <v>2.938</v>
      </c>
      <c r="G297" s="237">
        <v>3.261</v>
      </c>
      <c r="H297" s="237">
        <v>4.33</v>
      </c>
      <c r="I297" s="42">
        <v>1055.4</v>
      </c>
      <c r="J297" s="237">
        <v>4.33</v>
      </c>
      <c r="K297" s="42">
        <v>1055.4</v>
      </c>
      <c r="L297" s="45">
        <f>J297/K297</f>
        <v>0.004102709873033921</v>
      </c>
      <c r="M297" s="173">
        <v>208.7</v>
      </c>
      <c r="N297" s="44">
        <f>L297*M297</f>
        <v>0.8562355505021793</v>
      </c>
      <c r="O297" s="44">
        <f>L297*60*1000</f>
        <v>246.16259238203526</v>
      </c>
      <c r="P297" s="46">
        <f>N297*60</f>
        <v>51.37413303013076</v>
      </c>
      <c r="R297" s="10"/>
      <c r="S297" s="10"/>
    </row>
    <row r="298" spans="1:19" s="9" customFormat="1" ht="12.75" customHeight="1">
      <c r="A298" s="186"/>
      <c r="B298" s="315" t="s">
        <v>557</v>
      </c>
      <c r="C298" s="243">
        <v>22</v>
      </c>
      <c r="D298" s="243" t="s">
        <v>24</v>
      </c>
      <c r="E298" s="238">
        <f>F298+G298+H298</f>
        <v>11.739899999999999</v>
      </c>
      <c r="F298" s="238">
        <v>2.937</v>
      </c>
      <c r="G298" s="238">
        <v>3.52</v>
      </c>
      <c r="H298" s="238">
        <v>5.2829</v>
      </c>
      <c r="I298" s="238">
        <v>1285.12</v>
      </c>
      <c r="J298" s="238">
        <v>5.2829</v>
      </c>
      <c r="K298" s="238">
        <v>1285.12</v>
      </c>
      <c r="L298" s="45">
        <f>J298/K298</f>
        <v>0.004110822335657371</v>
      </c>
      <c r="M298" s="239">
        <v>211</v>
      </c>
      <c r="N298" s="44">
        <f>L298*M298</f>
        <v>0.8673835128237053</v>
      </c>
      <c r="O298" s="44">
        <f>L298*60*1000</f>
        <v>246.64934013944224</v>
      </c>
      <c r="P298" s="46">
        <f>N298*60</f>
        <v>52.04301076942232</v>
      </c>
      <c r="R298" s="10"/>
      <c r="S298" s="10"/>
    </row>
    <row r="299" spans="1:19" s="9" customFormat="1" ht="12.75" customHeight="1">
      <c r="A299" s="186"/>
      <c r="B299" s="313" t="s">
        <v>795</v>
      </c>
      <c r="C299" s="83">
        <v>20</v>
      </c>
      <c r="D299" s="83">
        <v>1970</v>
      </c>
      <c r="E299" s="173">
        <v>8.695</v>
      </c>
      <c r="F299" s="173">
        <v>1.887</v>
      </c>
      <c r="G299" s="173">
        <v>2.89</v>
      </c>
      <c r="H299" s="173">
        <v>3.917</v>
      </c>
      <c r="I299" s="173"/>
      <c r="J299" s="173">
        <v>3.917</v>
      </c>
      <c r="K299" s="98">
        <v>952.48</v>
      </c>
      <c r="L299" s="45">
        <f>J299/K299</f>
        <v>0.004112422308079959</v>
      </c>
      <c r="M299" s="98">
        <v>335.83</v>
      </c>
      <c r="N299" s="44">
        <f>L299*M299</f>
        <v>1.3810747837224926</v>
      </c>
      <c r="O299" s="44">
        <f>L299*60*1000</f>
        <v>246.74533848479754</v>
      </c>
      <c r="P299" s="46">
        <f>N299*60</f>
        <v>82.86448702334955</v>
      </c>
      <c r="R299" s="10"/>
      <c r="S299" s="10"/>
    </row>
    <row r="300" spans="1:19" s="9" customFormat="1" ht="12.75" customHeight="1">
      <c r="A300" s="186"/>
      <c r="B300" s="316" t="s">
        <v>414</v>
      </c>
      <c r="C300" s="141">
        <v>49</v>
      </c>
      <c r="D300" s="43">
        <v>1984</v>
      </c>
      <c r="E300" s="118">
        <f>F300+G300+H300</f>
        <v>22.802213000000002</v>
      </c>
      <c r="F300" s="142">
        <v>4.59</v>
      </c>
      <c r="G300" s="142">
        <v>7.84</v>
      </c>
      <c r="H300" s="142">
        <v>10.372213</v>
      </c>
      <c r="I300" s="142">
        <v>2586</v>
      </c>
      <c r="J300" s="142">
        <v>10.372213</v>
      </c>
      <c r="K300" s="142">
        <v>2521.39</v>
      </c>
      <c r="L300" s="45">
        <f>J300/K300</f>
        <v>0.004113688481353539</v>
      </c>
      <c r="M300" s="44">
        <v>316.318</v>
      </c>
      <c r="N300" s="44">
        <f>L300*M300</f>
        <v>1.3012337130447889</v>
      </c>
      <c r="O300" s="44">
        <f>L300*60*1000</f>
        <v>246.82130888121236</v>
      </c>
      <c r="P300" s="46">
        <f>N300*60</f>
        <v>78.07402278268734</v>
      </c>
      <c r="R300" s="10"/>
      <c r="S300" s="10"/>
    </row>
    <row r="301" spans="1:19" s="9" customFormat="1" ht="12.75" customHeight="1">
      <c r="A301" s="186"/>
      <c r="B301" s="313" t="s">
        <v>718</v>
      </c>
      <c r="C301" s="166">
        <v>64</v>
      </c>
      <c r="D301" s="166">
        <v>1961</v>
      </c>
      <c r="E301" s="167">
        <v>28.78</v>
      </c>
      <c r="F301" s="167">
        <v>6.23</v>
      </c>
      <c r="G301" s="167">
        <v>10.24</v>
      </c>
      <c r="H301" s="167">
        <v>12.2</v>
      </c>
      <c r="I301" s="167">
        <v>3179</v>
      </c>
      <c r="J301" s="167">
        <v>12.2</v>
      </c>
      <c r="K301" s="167">
        <v>2956</v>
      </c>
      <c r="L301" s="45">
        <f>J301/K301</f>
        <v>0.004127198917456021</v>
      </c>
      <c r="M301" s="85">
        <v>184.8</v>
      </c>
      <c r="N301" s="44">
        <f>L301*M301</f>
        <v>0.7627063599458728</v>
      </c>
      <c r="O301" s="44">
        <f>L301*60*1000</f>
        <v>247.63193504736128</v>
      </c>
      <c r="P301" s="46">
        <f>N301*60</f>
        <v>45.76238159675236</v>
      </c>
      <c r="R301" s="10"/>
      <c r="S301" s="10"/>
    </row>
    <row r="302" spans="1:19" s="9" customFormat="1" ht="12.75" customHeight="1">
      <c r="A302" s="186"/>
      <c r="B302" s="313" t="s">
        <v>209</v>
      </c>
      <c r="C302" s="83">
        <v>45</v>
      </c>
      <c r="D302" s="83">
        <v>1983</v>
      </c>
      <c r="E302" s="85">
        <v>22.62</v>
      </c>
      <c r="F302" s="85">
        <v>5.81</v>
      </c>
      <c r="G302" s="85">
        <v>7.2</v>
      </c>
      <c r="H302" s="85">
        <v>9.61</v>
      </c>
      <c r="I302" s="85">
        <v>2328.18</v>
      </c>
      <c r="J302" s="85">
        <v>9.61</v>
      </c>
      <c r="K302" s="85">
        <v>2328.18</v>
      </c>
      <c r="L302" s="45">
        <f>J302/K302</f>
        <v>0.004127687721739728</v>
      </c>
      <c r="M302" s="85">
        <v>281.2</v>
      </c>
      <c r="N302" s="44">
        <f>L302*M302</f>
        <v>1.1607057873532116</v>
      </c>
      <c r="O302" s="44">
        <f>L302*60*1000</f>
        <v>247.6612633043837</v>
      </c>
      <c r="P302" s="46">
        <f>N302*60</f>
        <v>69.6423472411927</v>
      </c>
      <c r="R302" s="10"/>
      <c r="S302" s="10"/>
    </row>
    <row r="303" spans="1:19" s="9" customFormat="1" ht="12.75" customHeight="1">
      <c r="A303" s="186"/>
      <c r="B303" s="315" t="s">
        <v>517</v>
      </c>
      <c r="C303" s="42">
        <v>28</v>
      </c>
      <c r="D303" s="42" t="s">
        <v>24</v>
      </c>
      <c r="E303" s="72">
        <v>10.57</v>
      </c>
      <c r="F303" s="72">
        <v>1.38</v>
      </c>
      <c r="G303" s="72">
        <v>3.61</v>
      </c>
      <c r="H303" s="72">
        <v>5.58</v>
      </c>
      <c r="I303" s="160">
        <v>1349</v>
      </c>
      <c r="J303" s="72">
        <v>5.58</v>
      </c>
      <c r="K303" s="160">
        <v>1349</v>
      </c>
      <c r="L303" s="45">
        <f>J303/K303</f>
        <v>0.00413639733135656</v>
      </c>
      <c r="M303" s="72">
        <v>215.3</v>
      </c>
      <c r="N303" s="44">
        <f>L303*M303</f>
        <v>0.8905663454410675</v>
      </c>
      <c r="O303" s="44">
        <f>L303*60*1000</f>
        <v>248.18383988139362</v>
      </c>
      <c r="P303" s="46">
        <f>N303*60</f>
        <v>53.43398072646405</v>
      </c>
      <c r="R303" s="10"/>
      <c r="S303" s="10"/>
    </row>
    <row r="304" spans="1:19" s="9" customFormat="1" ht="12.75" customHeight="1">
      <c r="A304" s="186"/>
      <c r="B304" s="315" t="s">
        <v>555</v>
      </c>
      <c r="C304" s="243">
        <v>18</v>
      </c>
      <c r="D304" s="243" t="s">
        <v>24</v>
      </c>
      <c r="E304" s="238">
        <f>F304+G304+H304</f>
        <v>10.867899999999999</v>
      </c>
      <c r="F304" s="238">
        <v>2.4662</v>
      </c>
      <c r="G304" s="238">
        <v>2.88</v>
      </c>
      <c r="H304" s="238">
        <v>5.5217</v>
      </c>
      <c r="I304" s="238">
        <v>1330.03</v>
      </c>
      <c r="J304" s="238">
        <v>5.5217</v>
      </c>
      <c r="K304" s="238">
        <v>1330.03</v>
      </c>
      <c r="L304" s="45">
        <f>J304/K304</f>
        <v>0.004151560491116742</v>
      </c>
      <c r="M304" s="239">
        <v>206.2</v>
      </c>
      <c r="N304" s="44">
        <f>L304*M304</f>
        <v>0.8560517732682722</v>
      </c>
      <c r="O304" s="44">
        <f>L304*60*1000</f>
        <v>249.09362946700452</v>
      </c>
      <c r="P304" s="46">
        <f>N304*60</f>
        <v>51.363106396096335</v>
      </c>
      <c r="R304" s="10"/>
      <c r="S304" s="10"/>
    </row>
    <row r="305" spans="1:19" s="9" customFormat="1" ht="13.5" customHeight="1">
      <c r="A305" s="186"/>
      <c r="B305" s="313" t="s">
        <v>210</v>
      </c>
      <c r="C305" s="83">
        <v>100</v>
      </c>
      <c r="D305" s="83">
        <v>1971</v>
      </c>
      <c r="E305" s="85">
        <v>42.48</v>
      </c>
      <c r="F305" s="85">
        <v>8.11</v>
      </c>
      <c r="G305" s="85">
        <v>16</v>
      </c>
      <c r="H305" s="85">
        <v>18.37</v>
      </c>
      <c r="I305" s="85">
        <v>4417.82</v>
      </c>
      <c r="J305" s="85">
        <v>18.37</v>
      </c>
      <c r="K305" s="85">
        <v>4417.82</v>
      </c>
      <c r="L305" s="45">
        <f>J305/K305</f>
        <v>0.004158159454210449</v>
      </c>
      <c r="M305" s="85">
        <v>281.2</v>
      </c>
      <c r="N305" s="44">
        <f>L305*M305</f>
        <v>1.1692744385239782</v>
      </c>
      <c r="O305" s="44">
        <f>L305*60*1000</f>
        <v>249.48956725262693</v>
      </c>
      <c r="P305" s="46">
        <f>N305*60</f>
        <v>70.15646631143869</v>
      </c>
      <c r="R305" s="10"/>
      <c r="S305" s="10"/>
    </row>
    <row r="306" spans="1:19" s="9" customFormat="1" ht="13.5" customHeight="1">
      <c r="A306" s="186"/>
      <c r="B306" s="315" t="s">
        <v>108</v>
      </c>
      <c r="C306" s="42">
        <v>54</v>
      </c>
      <c r="D306" s="42">
        <v>1980</v>
      </c>
      <c r="E306" s="42">
        <v>35.54</v>
      </c>
      <c r="F306" s="42">
        <v>7.025</v>
      </c>
      <c r="G306" s="42">
        <v>13.915</v>
      </c>
      <c r="H306" s="42">
        <f>E306-F306-G306</f>
        <v>14.600000000000001</v>
      </c>
      <c r="I306" s="70">
        <v>3508.9</v>
      </c>
      <c r="J306" s="71">
        <f>H306/I306*K306</f>
        <v>14.600416084812904</v>
      </c>
      <c r="K306" s="42">
        <v>3509</v>
      </c>
      <c r="L306" s="45">
        <f>J306/K306</f>
        <v>0.00416084812904329</v>
      </c>
      <c r="M306" s="72">
        <v>289.18</v>
      </c>
      <c r="N306" s="44">
        <f>L306*M306</f>
        <v>1.2032340619567385</v>
      </c>
      <c r="O306" s="44">
        <f>L306*60*1000</f>
        <v>249.65088774259738</v>
      </c>
      <c r="P306" s="46">
        <f>N306*60</f>
        <v>72.19404371740431</v>
      </c>
      <c r="Q306" s="11"/>
      <c r="R306" s="10"/>
      <c r="S306" s="10"/>
    </row>
    <row r="307" spans="1:19" s="9" customFormat="1" ht="12.75" customHeight="1">
      <c r="A307" s="186"/>
      <c r="B307" s="315" t="s">
        <v>640</v>
      </c>
      <c r="C307" s="42">
        <v>45</v>
      </c>
      <c r="D307" s="42" t="s">
        <v>24</v>
      </c>
      <c r="E307" s="237">
        <f>SUM(F307:H307)</f>
        <v>20.630000000000003</v>
      </c>
      <c r="F307" s="237">
        <v>3.443</v>
      </c>
      <c r="G307" s="237">
        <v>7.338</v>
      </c>
      <c r="H307" s="237">
        <v>9.849</v>
      </c>
      <c r="I307" s="42">
        <v>2356.23</v>
      </c>
      <c r="J307" s="237">
        <v>9.849</v>
      </c>
      <c r="K307" s="42">
        <v>2356.23</v>
      </c>
      <c r="L307" s="45">
        <f>J307/K307</f>
        <v>0.004179982429559084</v>
      </c>
      <c r="M307" s="173">
        <v>208.7</v>
      </c>
      <c r="N307" s="44">
        <f>L307*M307</f>
        <v>0.8723623330489808</v>
      </c>
      <c r="O307" s="44">
        <f>L307*60*1000</f>
        <v>250.79894577354506</v>
      </c>
      <c r="P307" s="46">
        <f>N307*60</f>
        <v>52.34173998293885</v>
      </c>
      <c r="R307" s="10"/>
      <c r="S307" s="10"/>
    </row>
    <row r="308" spans="1:19" s="9" customFormat="1" ht="12.75">
      <c r="A308" s="186"/>
      <c r="B308" s="313" t="s">
        <v>668</v>
      </c>
      <c r="C308" s="166">
        <v>30</v>
      </c>
      <c r="D308" s="166"/>
      <c r="E308" s="167">
        <v>18</v>
      </c>
      <c r="F308" s="167">
        <v>6.494</v>
      </c>
      <c r="G308" s="167">
        <v>4.8</v>
      </c>
      <c r="H308" s="167">
        <v>6.706</v>
      </c>
      <c r="I308" s="167">
        <v>1590.54</v>
      </c>
      <c r="J308" s="167">
        <v>6.7</v>
      </c>
      <c r="K308" s="167">
        <v>1590.5</v>
      </c>
      <c r="L308" s="45">
        <f>J308/K308</f>
        <v>0.004212511788745678</v>
      </c>
      <c r="M308" s="85">
        <v>207.97</v>
      </c>
      <c r="N308" s="44">
        <f>L308*M308</f>
        <v>0.8760760767054386</v>
      </c>
      <c r="O308" s="44">
        <f>L308*60*1000</f>
        <v>252.75070732474063</v>
      </c>
      <c r="P308" s="46">
        <f>N308*60</f>
        <v>52.56456460232632</v>
      </c>
      <c r="R308" s="10"/>
      <c r="S308" s="10"/>
    </row>
    <row r="309" spans="1:19" s="9" customFormat="1" ht="12.75">
      <c r="A309" s="186"/>
      <c r="B309" s="318" t="s">
        <v>178</v>
      </c>
      <c r="C309" s="240">
        <v>31</v>
      </c>
      <c r="D309" s="241" t="s">
        <v>24</v>
      </c>
      <c r="E309" s="217">
        <v>14.62</v>
      </c>
      <c r="F309" s="217">
        <v>2.69</v>
      </c>
      <c r="G309" s="217">
        <v>4.96</v>
      </c>
      <c r="H309" s="217">
        <v>6.97</v>
      </c>
      <c r="I309" s="244">
        <v>1844.65</v>
      </c>
      <c r="J309" s="217">
        <v>6.97</v>
      </c>
      <c r="K309" s="221">
        <v>1653.89</v>
      </c>
      <c r="L309" s="45">
        <f>J309/K309</f>
        <v>0.0042143068765153665</v>
      </c>
      <c r="M309" s="98">
        <v>240.45</v>
      </c>
      <c r="N309" s="44">
        <f>L309*M309</f>
        <v>1.0133300884581198</v>
      </c>
      <c r="O309" s="44">
        <f>L309*60*1000</f>
        <v>252.858412590922</v>
      </c>
      <c r="P309" s="46">
        <f>N309*60</f>
        <v>60.79980530748719</v>
      </c>
      <c r="R309" s="10"/>
      <c r="S309" s="10"/>
    </row>
    <row r="310" spans="1:19" s="9" customFormat="1" ht="12.75" customHeight="1">
      <c r="A310" s="186"/>
      <c r="B310" s="315" t="s">
        <v>558</v>
      </c>
      <c r="C310" s="243">
        <v>50</v>
      </c>
      <c r="D310" s="243" t="s">
        <v>24</v>
      </c>
      <c r="E310" s="238">
        <f>F310+G310+H310</f>
        <v>23.9011</v>
      </c>
      <c r="F310" s="238">
        <v>5.0445</v>
      </c>
      <c r="G310" s="238">
        <v>8</v>
      </c>
      <c r="H310" s="238">
        <v>10.8566</v>
      </c>
      <c r="I310" s="238">
        <v>2575.53</v>
      </c>
      <c r="J310" s="238">
        <v>10.8566</v>
      </c>
      <c r="K310" s="238">
        <v>2575.53</v>
      </c>
      <c r="L310" s="45">
        <f>J310/K310</f>
        <v>0.004215287727186249</v>
      </c>
      <c r="M310" s="239">
        <v>211</v>
      </c>
      <c r="N310" s="44">
        <f>L310*M310</f>
        <v>0.8894257104362985</v>
      </c>
      <c r="O310" s="44">
        <f>L310*60*1000</f>
        <v>252.9172636311749</v>
      </c>
      <c r="P310" s="46">
        <f>N310*60</f>
        <v>53.365542626177906</v>
      </c>
      <c r="R310" s="10"/>
      <c r="S310" s="10"/>
    </row>
    <row r="311" spans="1:19" s="9" customFormat="1" ht="12.75">
      <c r="A311" s="186"/>
      <c r="B311" s="315" t="s">
        <v>559</v>
      </c>
      <c r="C311" s="243">
        <v>60</v>
      </c>
      <c r="D311" s="243" t="s">
        <v>24</v>
      </c>
      <c r="E311" s="238">
        <f>F311+G311+H311</f>
        <v>28.6319</v>
      </c>
      <c r="F311" s="238">
        <v>5.9133</v>
      </c>
      <c r="G311" s="238">
        <v>9.6</v>
      </c>
      <c r="H311" s="238">
        <v>13.1186</v>
      </c>
      <c r="I311" s="238">
        <v>3106.7</v>
      </c>
      <c r="J311" s="238">
        <v>13.1186</v>
      </c>
      <c r="K311" s="238">
        <v>3106.7</v>
      </c>
      <c r="L311" s="45">
        <f>J311/K311</f>
        <v>0.0042226800141629385</v>
      </c>
      <c r="M311" s="239">
        <v>211</v>
      </c>
      <c r="N311" s="44">
        <f>L311*M311</f>
        <v>0.89098548298838</v>
      </c>
      <c r="O311" s="44">
        <f>L311*60*1000</f>
        <v>253.3608008497763</v>
      </c>
      <c r="P311" s="46">
        <f>N311*60</f>
        <v>53.4591289793028</v>
      </c>
      <c r="R311" s="10"/>
      <c r="S311" s="10"/>
    </row>
    <row r="312" spans="1:19" s="9" customFormat="1" ht="12.75">
      <c r="A312" s="186"/>
      <c r="B312" s="316" t="s">
        <v>416</v>
      </c>
      <c r="C312" s="141">
        <v>54</v>
      </c>
      <c r="D312" s="43">
        <v>1965</v>
      </c>
      <c r="E312" s="118">
        <f>F312+G312+H312</f>
        <v>23.75216</v>
      </c>
      <c r="F312" s="142">
        <v>4.7175</v>
      </c>
      <c r="G312" s="142">
        <v>8.48</v>
      </c>
      <c r="H312" s="142">
        <v>10.554659999999998</v>
      </c>
      <c r="I312" s="142">
        <v>2546.69</v>
      </c>
      <c r="J312" s="142">
        <v>10.554659999999998</v>
      </c>
      <c r="K312" s="142">
        <v>2491.26</v>
      </c>
      <c r="L312" s="45">
        <f>J312/K312</f>
        <v>0.004236675417258736</v>
      </c>
      <c r="M312" s="44">
        <v>316.318</v>
      </c>
      <c r="N312" s="44">
        <f>L312*M312</f>
        <v>1.3401366946364488</v>
      </c>
      <c r="O312" s="44">
        <f>L312*60*1000</f>
        <v>254.20052503552415</v>
      </c>
      <c r="P312" s="46">
        <f>N312*60</f>
        <v>80.40820167818693</v>
      </c>
      <c r="R312" s="10"/>
      <c r="S312" s="10"/>
    </row>
    <row r="313" spans="1:19" s="9" customFormat="1" ht="12.75">
      <c r="A313" s="186"/>
      <c r="B313" s="313" t="s">
        <v>211</v>
      </c>
      <c r="C313" s="83">
        <v>54</v>
      </c>
      <c r="D313" s="83">
        <v>1977</v>
      </c>
      <c r="E313" s="85">
        <v>26.48</v>
      </c>
      <c r="F313" s="85">
        <v>5.1</v>
      </c>
      <c r="G313" s="85">
        <v>8.64</v>
      </c>
      <c r="H313" s="85">
        <v>12.74</v>
      </c>
      <c r="I313" s="85">
        <v>3005.82</v>
      </c>
      <c r="J313" s="85">
        <v>12.74</v>
      </c>
      <c r="K313" s="85">
        <v>3005.82</v>
      </c>
      <c r="L313" s="45">
        <f>J313/K313</f>
        <v>0.004238444085141492</v>
      </c>
      <c r="M313" s="85">
        <v>281.2</v>
      </c>
      <c r="N313" s="44">
        <f>L313*M313</f>
        <v>1.1918504767417875</v>
      </c>
      <c r="O313" s="44">
        <f>L313*60*1000</f>
        <v>254.30664510848956</v>
      </c>
      <c r="P313" s="46">
        <f>N313*60</f>
        <v>71.51102860450725</v>
      </c>
      <c r="R313" s="10"/>
      <c r="S313" s="10"/>
    </row>
    <row r="314" spans="1:19" s="9" customFormat="1" ht="12.75">
      <c r="A314" s="186"/>
      <c r="B314" s="315" t="s">
        <v>560</v>
      </c>
      <c r="C314" s="243">
        <v>60</v>
      </c>
      <c r="D314" s="243" t="s">
        <v>24</v>
      </c>
      <c r="E314" s="238">
        <f>F314+G314+H314</f>
        <v>29.6199</v>
      </c>
      <c r="F314" s="238">
        <v>6.698</v>
      </c>
      <c r="G314" s="238">
        <v>9.6</v>
      </c>
      <c r="H314" s="238">
        <v>13.3219</v>
      </c>
      <c r="I314" s="238">
        <v>3136.98</v>
      </c>
      <c r="J314" s="238">
        <v>13.3219</v>
      </c>
      <c r="K314" s="238">
        <v>3136.98</v>
      </c>
      <c r="L314" s="45">
        <f>J314/K314</f>
        <v>0.004246727744518613</v>
      </c>
      <c r="M314" s="239">
        <v>211</v>
      </c>
      <c r="N314" s="44">
        <f>L314*M314</f>
        <v>0.8960595540934273</v>
      </c>
      <c r="O314" s="44">
        <f>L314*60*1000</f>
        <v>254.80366467111676</v>
      </c>
      <c r="P314" s="46">
        <f>N314*60</f>
        <v>53.76357324560564</v>
      </c>
      <c r="R314" s="10"/>
      <c r="S314" s="10"/>
    </row>
    <row r="315" spans="1:19" s="9" customFormat="1" ht="12.75">
      <c r="A315" s="186"/>
      <c r="B315" s="315" t="s">
        <v>519</v>
      </c>
      <c r="C315" s="42">
        <v>75</v>
      </c>
      <c r="D315" s="42" t="s">
        <v>24</v>
      </c>
      <c r="E315" s="72">
        <v>33.37</v>
      </c>
      <c r="F315" s="72">
        <v>4.39</v>
      </c>
      <c r="G315" s="72">
        <v>12</v>
      </c>
      <c r="H315" s="72">
        <v>16.98</v>
      </c>
      <c r="I315" s="160">
        <v>3996</v>
      </c>
      <c r="J315" s="72">
        <v>16.98</v>
      </c>
      <c r="K315" s="160">
        <v>3996</v>
      </c>
      <c r="L315" s="45">
        <f>J315/K315</f>
        <v>0.004249249249249249</v>
      </c>
      <c r="M315" s="72">
        <v>215.3</v>
      </c>
      <c r="N315" s="44">
        <f>L315*M315</f>
        <v>0.9148633633633634</v>
      </c>
      <c r="O315" s="44">
        <f>L315*60*1000</f>
        <v>254.95495495495496</v>
      </c>
      <c r="P315" s="46">
        <f>N315*60</f>
        <v>54.891801801801805</v>
      </c>
      <c r="R315" s="10"/>
      <c r="S315" s="10"/>
    </row>
    <row r="316" spans="1:19" s="9" customFormat="1" ht="12.75">
      <c r="A316" s="186"/>
      <c r="B316" s="313" t="s">
        <v>212</v>
      </c>
      <c r="C316" s="83">
        <v>45</v>
      </c>
      <c r="D316" s="83">
        <v>1977</v>
      </c>
      <c r="E316" s="85">
        <v>21.96</v>
      </c>
      <c r="F316" s="85">
        <v>4.93</v>
      </c>
      <c r="G316" s="85">
        <v>7.2</v>
      </c>
      <c r="H316" s="85">
        <v>9.83</v>
      </c>
      <c r="I316" s="85">
        <v>2310.25</v>
      </c>
      <c r="J316" s="85">
        <v>9.83</v>
      </c>
      <c r="K316" s="85">
        <v>2310.25</v>
      </c>
      <c r="L316" s="45">
        <f>J316/K316</f>
        <v>0.0042549507629044475</v>
      </c>
      <c r="M316" s="85">
        <v>281.2</v>
      </c>
      <c r="N316" s="44">
        <f>L316*M316</f>
        <v>1.1964921545287306</v>
      </c>
      <c r="O316" s="44">
        <f>L316*60*1000</f>
        <v>255.29704577426688</v>
      </c>
      <c r="P316" s="46">
        <f>N316*60</f>
        <v>71.78952927172384</v>
      </c>
      <c r="Q316" s="11"/>
      <c r="R316" s="10"/>
      <c r="S316" s="10"/>
    </row>
    <row r="317" spans="1:19" s="9" customFormat="1" ht="12.75" customHeight="1">
      <c r="A317" s="186"/>
      <c r="B317" s="315" t="s">
        <v>561</v>
      </c>
      <c r="C317" s="243">
        <v>60</v>
      </c>
      <c r="D317" s="243" t="s">
        <v>24</v>
      </c>
      <c r="E317" s="238">
        <f>F317+G317+H317</f>
        <v>28.218899999999998</v>
      </c>
      <c r="F317" s="238">
        <v>5.2687</v>
      </c>
      <c r="G317" s="238">
        <v>9.6</v>
      </c>
      <c r="H317" s="238">
        <v>13.3502</v>
      </c>
      <c r="I317" s="238">
        <v>3137.37</v>
      </c>
      <c r="J317" s="238">
        <v>13.3502</v>
      </c>
      <c r="K317" s="238">
        <v>3137.37</v>
      </c>
      <c r="L317" s="45">
        <f>J317/K317</f>
        <v>0.004255220136611238</v>
      </c>
      <c r="M317" s="239">
        <v>211</v>
      </c>
      <c r="N317" s="44">
        <f>L317*M317</f>
        <v>0.8978514488249711</v>
      </c>
      <c r="O317" s="44">
        <f>L317*60*1000</f>
        <v>255.31320819667425</v>
      </c>
      <c r="P317" s="46">
        <f>N317*60</f>
        <v>53.87108692949827</v>
      </c>
      <c r="R317" s="10"/>
      <c r="S317" s="10"/>
    </row>
    <row r="318" spans="1:19" s="9" customFormat="1" ht="12.75">
      <c r="A318" s="186"/>
      <c r="B318" s="315" t="s">
        <v>562</v>
      </c>
      <c r="C318" s="243">
        <v>22</v>
      </c>
      <c r="D318" s="243" t="s">
        <v>24</v>
      </c>
      <c r="E318" s="238">
        <f>F318+G318+H318</f>
        <v>12.450099999999999</v>
      </c>
      <c r="F318" s="238">
        <v>3.6264</v>
      </c>
      <c r="G318" s="238">
        <v>3.52</v>
      </c>
      <c r="H318" s="238">
        <v>5.3037</v>
      </c>
      <c r="I318" s="238">
        <v>1237.62</v>
      </c>
      <c r="J318" s="238">
        <v>5.3037</v>
      </c>
      <c r="K318" s="238">
        <v>1237.62</v>
      </c>
      <c r="L318" s="45">
        <f>J318/K318</f>
        <v>0.004285402627623988</v>
      </c>
      <c r="M318" s="239">
        <v>211</v>
      </c>
      <c r="N318" s="44">
        <f>L318*M318</f>
        <v>0.9042199544286615</v>
      </c>
      <c r="O318" s="44">
        <f>L318*60*1000</f>
        <v>257.1241576574393</v>
      </c>
      <c r="P318" s="46">
        <f>N318*60</f>
        <v>54.25319726571969</v>
      </c>
      <c r="R318" s="10"/>
      <c r="S318" s="10"/>
    </row>
    <row r="319" spans="1:19" s="9" customFormat="1" ht="12.75">
      <c r="A319" s="186"/>
      <c r="B319" s="315" t="s">
        <v>520</v>
      </c>
      <c r="C319" s="42">
        <v>45</v>
      </c>
      <c r="D319" s="42" t="s">
        <v>24</v>
      </c>
      <c r="E319" s="72">
        <v>20.96</v>
      </c>
      <c r="F319" s="72">
        <v>3.62</v>
      </c>
      <c r="G319" s="72">
        <v>7.2</v>
      </c>
      <c r="H319" s="72">
        <v>10.14</v>
      </c>
      <c r="I319" s="160">
        <v>2352</v>
      </c>
      <c r="J319" s="72">
        <v>10.14</v>
      </c>
      <c r="K319" s="160">
        <v>2352</v>
      </c>
      <c r="L319" s="45">
        <f>J319/K319</f>
        <v>0.004311224489795919</v>
      </c>
      <c r="M319" s="72">
        <v>215.3</v>
      </c>
      <c r="N319" s="44">
        <f>L319*M319</f>
        <v>0.9282066326530614</v>
      </c>
      <c r="O319" s="44">
        <f>L319*60*1000</f>
        <v>258.6734693877552</v>
      </c>
      <c r="P319" s="46">
        <f>N319*60</f>
        <v>55.69239795918368</v>
      </c>
      <c r="R319" s="10"/>
      <c r="S319" s="10"/>
    </row>
    <row r="320" spans="1:19" s="9" customFormat="1" ht="12.75">
      <c r="A320" s="186"/>
      <c r="B320" s="316" t="s">
        <v>415</v>
      </c>
      <c r="C320" s="141">
        <v>39</v>
      </c>
      <c r="D320" s="43">
        <v>1990</v>
      </c>
      <c r="E320" s="118">
        <f>F320+G320+H320</f>
        <v>20.463002</v>
      </c>
      <c r="F320" s="142">
        <v>4.437</v>
      </c>
      <c r="G320" s="142">
        <v>6.4</v>
      </c>
      <c r="H320" s="142">
        <v>9.626002</v>
      </c>
      <c r="I320" s="142">
        <v>2231</v>
      </c>
      <c r="J320" s="142">
        <v>9.626002</v>
      </c>
      <c r="K320" s="142">
        <v>2231</v>
      </c>
      <c r="L320" s="45">
        <f>J320/K320</f>
        <v>0.004314658000896459</v>
      </c>
      <c r="M320" s="44">
        <v>304.982</v>
      </c>
      <c r="N320" s="44">
        <f>L320*M320</f>
        <v>1.315893026429404</v>
      </c>
      <c r="O320" s="44">
        <f>L320*60*1000</f>
        <v>258.8794800537875</v>
      </c>
      <c r="P320" s="46">
        <f>N320*60</f>
        <v>78.95358158576424</v>
      </c>
      <c r="R320" s="10"/>
      <c r="S320" s="10"/>
    </row>
    <row r="321" spans="1:19" s="9" customFormat="1" ht="12.75">
      <c r="A321" s="186"/>
      <c r="B321" s="315" t="s">
        <v>563</v>
      </c>
      <c r="C321" s="243">
        <v>20</v>
      </c>
      <c r="D321" s="243" t="s">
        <v>24</v>
      </c>
      <c r="E321" s="238">
        <f>F321+G321+H321</f>
        <v>9.779900000000001</v>
      </c>
      <c r="F321" s="238">
        <v>1.7936</v>
      </c>
      <c r="G321" s="238">
        <v>3.2</v>
      </c>
      <c r="H321" s="238">
        <v>4.7863</v>
      </c>
      <c r="I321" s="238">
        <v>1108.85</v>
      </c>
      <c r="J321" s="238">
        <v>4.7863</v>
      </c>
      <c r="K321" s="238">
        <v>1108.85</v>
      </c>
      <c r="L321" s="45">
        <f>J321/K321</f>
        <v>0.00431645398385715</v>
      </c>
      <c r="M321" s="239">
        <v>211</v>
      </c>
      <c r="N321" s="44">
        <f>L321*M321</f>
        <v>0.9107717905938586</v>
      </c>
      <c r="O321" s="44">
        <f>L321*60*1000</f>
        <v>258.987239031429</v>
      </c>
      <c r="P321" s="46">
        <f>N321*60</f>
        <v>54.64630743563151</v>
      </c>
      <c r="R321" s="10"/>
      <c r="S321" s="10"/>
    </row>
    <row r="322" spans="1:19" s="9" customFormat="1" ht="12.75" customHeight="1">
      <c r="A322" s="186"/>
      <c r="B322" s="315" t="s">
        <v>269</v>
      </c>
      <c r="C322" s="42">
        <v>40</v>
      </c>
      <c r="D322" s="42">
        <v>1981</v>
      </c>
      <c r="E322" s="118">
        <v>19.666</v>
      </c>
      <c r="F322" s="118">
        <v>3.519</v>
      </c>
      <c r="G322" s="118">
        <v>6.4</v>
      </c>
      <c r="H322" s="118">
        <f>E322-F322-G322</f>
        <v>9.746999999999998</v>
      </c>
      <c r="I322" s="118">
        <v>2251.3</v>
      </c>
      <c r="J322" s="118">
        <v>9.747</v>
      </c>
      <c r="K322" s="118">
        <v>2251.3</v>
      </c>
      <c r="L322" s="45">
        <f>J322/K322</f>
        <v>0.004329498511970861</v>
      </c>
      <c r="M322" s="44">
        <v>332.886</v>
      </c>
      <c r="N322" s="44">
        <f>L322*M322</f>
        <v>1.4412294416559321</v>
      </c>
      <c r="O322" s="44">
        <f>L322*60*1000</f>
        <v>259.76991071825165</v>
      </c>
      <c r="P322" s="46">
        <f>N322*60</f>
        <v>86.47376649935593</v>
      </c>
      <c r="R322" s="10"/>
      <c r="S322" s="10"/>
    </row>
    <row r="323" spans="1:19" s="9" customFormat="1" ht="12.75">
      <c r="A323" s="186"/>
      <c r="B323" s="313" t="s">
        <v>796</v>
      </c>
      <c r="C323" s="83">
        <v>40</v>
      </c>
      <c r="D323" s="83">
        <v>1983</v>
      </c>
      <c r="E323" s="173">
        <v>18</v>
      </c>
      <c r="F323" s="173">
        <v>4.073</v>
      </c>
      <c r="G323" s="173">
        <v>5.6</v>
      </c>
      <c r="H323" s="173">
        <v>8.326</v>
      </c>
      <c r="I323" s="173"/>
      <c r="J323" s="173">
        <v>8.325</v>
      </c>
      <c r="K323" s="98">
        <v>1922.77</v>
      </c>
      <c r="L323" s="45">
        <f>J323/K323</f>
        <v>0.004329691018686582</v>
      </c>
      <c r="M323" s="98">
        <v>324.17</v>
      </c>
      <c r="N323" s="44">
        <f>L323*M323</f>
        <v>1.4035559375276294</v>
      </c>
      <c r="O323" s="44">
        <f>L323*60*1000</f>
        <v>259.7814611211949</v>
      </c>
      <c r="P323" s="46">
        <f>N323*60</f>
        <v>84.21335625165777</v>
      </c>
      <c r="R323" s="10"/>
      <c r="S323" s="10"/>
    </row>
    <row r="324" spans="1:19" s="9" customFormat="1" ht="12.75">
      <c r="A324" s="186"/>
      <c r="B324" s="315" t="s">
        <v>564</v>
      </c>
      <c r="C324" s="243">
        <v>45</v>
      </c>
      <c r="D324" s="243" t="s">
        <v>24</v>
      </c>
      <c r="E324" s="238">
        <f>F324+G324+H324</f>
        <v>11.9849</v>
      </c>
      <c r="F324" s="238">
        <v>4.5961</v>
      </c>
      <c r="G324" s="238">
        <v>0</v>
      </c>
      <c r="H324" s="238">
        <v>7.3888</v>
      </c>
      <c r="I324" s="238">
        <v>1695.38</v>
      </c>
      <c r="J324" s="238">
        <v>7.3888</v>
      </c>
      <c r="K324" s="238">
        <v>1695.38</v>
      </c>
      <c r="L324" s="45">
        <f>J324/K324</f>
        <v>0.004358196982387429</v>
      </c>
      <c r="M324" s="239">
        <v>211</v>
      </c>
      <c r="N324" s="44">
        <f>L324*M324</f>
        <v>0.9195795632837476</v>
      </c>
      <c r="O324" s="44">
        <f>L324*60*1000</f>
        <v>261.49181894324573</v>
      </c>
      <c r="P324" s="46">
        <f>N324*60</f>
        <v>55.174773797024855</v>
      </c>
      <c r="R324" s="10"/>
      <c r="S324" s="10"/>
    </row>
    <row r="325" spans="1:19" s="9" customFormat="1" ht="12.75">
      <c r="A325" s="186"/>
      <c r="B325" s="316" t="s">
        <v>417</v>
      </c>
      <c r="C325" s="141">
        <v>78</v>
      </c>
      <c r="D325" s="43">
        <v>1971</v>
      </c>
      <c r="E325" s="118">
        <f>F325+G325+H325</f>
        <v>35.768001999999996</v>
      </c>
      <c r="F325" s="142">
        <v>6.375</v>
      </c>
      <c r="G325" s="142">
        <v>12.64</v>
      </c>
      <c r="H325" s="142">
        <v>16.753002</v>
      </c>
      <c r="I325" s="142">
        <v>3899.79</v>
      </c>
      <c r="J325" s="142">
        <v>16.753002</v>
      </c>
      <c r="K325" s="142">
        <v>3829.34</v>
      </c>
      <c r="L325" s="45">
        <f>J325/K325</f>
        <v>0.004374905858450803</v>
      </c>
      <c r="M325" s="44">
        <v>316.318</v>
      </c>
      <c r="N325" s="44">
        <f>L325*M325</f>
        <v>1.383861471333441</v>
      </c>
      <c r="O325" s="44">
        <f>L325*60*1000</f>
        <v>262.4943515070481</v>
      </c>
      <c r="P325" s="46">
        <f>N325*60</f>
        <v>83.03168828000646</v>
      </c>
      <c r="R325" s="10"/>
      <c r="S325" s="10"/>
    </row>
    <row r="326" spans="1:19" s="9" customFormat="1" ht="12.75" customHeight="1">
      <c r="A326" s="186"/>
      <c r="B326" s="315" t="s">
        <v>565</v>
      </c>
      <c r="C326" s="243">
        <v>40</v>
      </c>
      <c r="D326" s="243">
        <v>1993</v>
      </c>
      <c r="E326" s="238">
        <f>F326+G326+H326</f>
        <v>21.5461</v>
      </c>
      <c r="F326" s="238">
        <v>5.3808</v>
      </c>
      <c r="G326" s="238">
        <v>6.4</v>
      </c>
      <c r="H326" s="238">
        <v>9.7653</v>
      </c>
      <c r="I326" s="238">
        <v>2229.96</v>
      </c>
      <c r="J326" s="238">
        <v>9.7653</v>
      </c>
      <c r="K326" s="238">
        <v>2229.96</v>
      </c>
      <c r="L326" s="45">
        <f>J326/K326</f>
        <v>0.0043791368455039555</v>
      </c>
      <c r="M326" s="239">
        <v>211</v>
      </c>
      <c r="N326" s="44">
        <f>L326*M326</f>
        <v>0.9239978744013346</v>
      </c>
      <c r="O326" s="44">
        <f>L326*60*1000</f>
        <v>262.74821073023736</v>
      </c>
      <c r="P326" s="46">
        <f>N326*60</f>
        <v>55.439872464080075</v>
      </c>
      <c r="R326" s="10"/>
      <c r="S326" s="10"/>
    </row>
    <row r="327" spans="1:19" s="9" customFormat="1" ht="12.75">
      <c r="A327" s="186"/>
      <c r="B327" s="315" t="s">
        <v>42</v>
      </c>
      <c r="C327" s="42">
        <v>40</v>
      </c>
      <c r="D327" s="42">
        <v>1985</v>
      </c>
      <c r="E327" s="43">
        <v>22.785</v>
      </c>
      <c r="F327" s="43">
        <v>6.913733</v>
      </c>
      <c r="G327" s="43">
        <v>6.4</v>
      </c>
      <c r="H327" s="43">
        <v>9.471267</v>
      </c>
      <c r="I327" s="44">
        <v>2161.15</v>
      </c>
      <c r="J327" s="43">
        <f>H327</f>
        <v>9.471267</v>
      </c>
      <c r="K327" s="43">
        <v>2161.15</v>
      </c>
      <c r="L327" s="45">
        <f>J327/K327</f>
        <v>0.004382512551188025</v>
      </c>
      <c r="M327" s="43">
        <v>301.603</v>
      </c>
      <c r="N327" s="44">
        <f>L327*M327</f>
        <v>1.321778932975962</v>
      </c>
      <c r="O327" s="44">
        <f>L327*60*1000</f>
        <v>262.95075307128144</v>
      </c>
      <c r="P327" s="46">
        <f>N327*60</f>
        <v>79.30673597855771</v>
      </c>
      <c r="R327" s="10"/>
      <c r="S327" s="10"/>
    </row>
    <row r="328" spans="1:19" s="9" customFormat="1" ht="12.75">
      <c r="A328" s="186"/>
      <c r="B328" s="315" t="s">
        <v>566</v>
      </c>
      <c r="C328" s="243">
        <v>22</v>
      </c>
      <c r="D328" s="243" t="s">
        <v>24</v>
      </c>
      <c r="E328" s="238">
        <f>F328+G328+H328</f>
        <v>10.969899999999999</v>
      </c>
      <c r="F328" s="238">
        <v>2.214</v>
      </c>
      <c r="G328" s="238">
        <v>3.52</v>
      </c>
      <c r="H328" s="238">
        <v>5.2359</v>
      </c>
      <c r="I328" s="238">
        <v>1189.94</v>
      </c>
      <c r="J328" s="238">
        <v>5.2359</v>
      </c>
      <c r="K328" s="238">
        <v>1189.94</v>
      </c>
      <c r="L328" s="45">
        <f>J328/K328</f>
        <v>0.004400137822075063</v>
      </c>
      <c r="M328" s="239">
        <v>211</v>
      </c>
      <c r="N328" s="44">
        <f>L328*M328</f>
        <v>0.9284290804578382</v>
      </c>
      <c r="O328" s="44">
        <f>L328*60*1000</f>
        <v>264.0082693245038</v>
      </c>
      <c r="P328" s="46">
        <f>N328*60</f>
        <v>55.70574482747029</v>
      </c>
      <c r="R328" s="10"/>
      <c r="S328" s="10"/>
    </row>
    <row r="329" spans="1:19" s="9" customFormat="1" ht="12.75" customHeight="1">
      <c r="A329" s="186"/>
      <c r="B329" s="313" t="s">
        <v>719</v>
      </c>
      <c r="C329" s="166">
        <v>60</v>
      </c>
      <c r="D329" s="166">
        <v>1966</v>
      </c>
      <c r="E329" s="167">
        <v>25.99</v>
      </c>
      <c r="F329" s="167">
        <v>4.08</v>
      </c>
      <c r="G329" s="167">
        <v>9.6</v>
      </c>
      <c r="H329" s="167">
        <v>12.03</v>
      </c>
      <c r="I329" s="167">
        <v>2880</v>
      </c>
      <c r="J329" s="167">
        <v>12</v>
      </c>
      <c r="K329" s="167">
        <v>2723</v>
      </c>
      <c r="L329" s="45">
        <f>J329/K329</f>
        <v>0.0044069041498347415</v>
      </c>
      <c r="M329" s="85">
        <v>184.8</v>
      </c>
      <c r="N329" s="44">
        <f>L329*M329</f>
        <v>0.8143958868894603</v>
      </c>
      <c r="O329" s="44">
        <f>L329*60*1000</f>
        <v>264.4142489900845</v>
      </c>
      <c r="P329" s="46">
        <f>N329*60</f>
        <v>48.863753213367616</v>
      </c>
      <c r="R329" s="10"/>
      <c r="S329" s="10"/>
    </row>
    <row r="330" spans="1:19" s="9" customFormat="1" ht="12.75" customHeight="1">
      <c r="A330" s="186"/>
      <c r="B330" s="313" t="s">
        <v>143</v>
      </c>
      <c r="C330" s="83">
        <v>50</v>
      </c>
      <c r="D330" s="83">
        <v>1973</v>
      </c>
      <c r="E330" s="84">
        <v>18.824</v>
      </c>
      <c r="F330" s="84">
        <v>7.074</v>
      </c>
      <c r="G330" s="84">
        <v>0.5</v>
      </c>
      <c r="H330" s="84">
        <f>E330-F330-G330</f>
        <v>11.250000000000002</v>
      </c>
      <c r="I330" s="85">
        <v>2545.84</v>
      </c>
      <c r="J330" s="84">
        <f>H330</f>
        <v>11.250000000000002</v>
      </c>
      <c r="K330" s="85">
        <f>I330</f>
        <v>2545.84</v>
      </c>
      <c r="L330" s="45">
        <f>J330/K330</f>
        <v>0.0044189736982685485</v>
      </c>
      <c r="M330" s="84">
        <v>250.155</v>
      </c>
      <c r="N330" s="44">
        <f>L330*M330</f>
        <v>1.1054283654903687</v>
      </c>
      <c r="O330" s="44">
        <f>L330*60*1000</f>
        <v>265.1384218961129</v>
      </c>
      <c r="P330" s="46">
        <f>N330*60</f>
        <v>66.32570192942212</v>
      </c>
      <c r="R330" s="10"/>
      <c r="S330" s="10"/>
    </row>
    <row r="331" spans="1:19" s="9" customFormat="1" ht="12.75">
      <c r="A331" s="186"/>
      <c r="B331" s="313" t="s">
        <v>889</v>
      </c>
      <c r="C331" s="83">
        <v>22</v>
      </c>
      <c r="D331" s="83">
        <v>1987</v>
      </c>
      <c r="E331" s="173">
        <f>F331+G331+H331</f>
        <v>9.069006000000002</v>
      </c>
      <c r="F331" s="173">
        <v>0.880903</v>
      </c>
      <c r="G331" s="173">
        <v>3.4</v>
      </c>
      <c r="H331" s="173">
        <v>4.788103</v>
      </c>
      <c r="I331" s="83">
        <v>1081.63</v>
      </c>
      <c r="J331" s="173">
        <f>H331</f>
        <v>4.788103</v>
      </c>
      <c r="K331" s="173">
        <f>I331</f>
        <v>1081.63</v>
      </c>
      <c r="L331" s="45">
        <f>J331/K331</f>
        <v>0.004426747593909193</v>
      </c>
      <c r="M331" s="98">
        <v>336.05</v>
      </c>
      <c r="N331" s="44">
        <f>L331*M331</f>
        <v>1.4876085289331842</v>
      </c>
      <c r="O331" s="44">
        <f>L331*60*1000</f>
        <v>265.60485563455154</v>
      </c>
      <c r="P331" s="46">
        <f>N331*60</f>
        <v>89.25651173599105</v>
      </c>
      <c r="R331" s="10"/>
      <c r="S331" s="10"/>
    </row>
    <row r="332" spans="1:19" s="9" customFormat="1" ht="12.75">
      <c r="A332" s="186"/>
      <c r="B332" s="315" t="s">
        <v>599</v>
      </c>
      <c r="C332" s="42">
        <v>60</v>
      </c>
      <c r="D332" s="42">
        <v>1980</v>
      </c>
      <c r="E332" s="72">
        <v>30.8</v>
      </c>
      <c r="F332" s="161">
        <v>7.6866</v>
      </c>
      <c r="G332" s="72">
        <v>9.44</v>
      </c>
      <c r="H332" s="161">
        <f>E332-F332-G332</f>
        <v>13.673399999999999</v>
      </c>
      <c r="I332" s="72">
        <v>3087.75</v>
      </c>
      <c r="J332" s="161">
        <f>H332</f>
        <v>13.673399999999999</v>
      </c>
      <c r="K332" s="72">
        <v>3087.75</v>
      </c>
      <c r="L332" s="45">
        <f>J332/K332</f>
        <v>0.004428273014330823</v>
      </c>
      <c r="M332" s="71">
        <v>261.055</v>
      </c>
      <c r="N332" s="44">
        <f>L332*M332</f>
        <v>1.156022811756133</v>
      </c>
      <c r="O332" s="44">
        <f>L332*60*1000</f>
        <v>265.69638085984934</v>
      </c>
      <c r="P332" s="46">
        <f>N332*60</f>
        <v>69.36136870536798</v>
      </c>
      <c r="R332" s="10"/>
      <c r="S332" s="10"/>
    </row>
    <row r="333" spans="1:19" s="9" customFormat="1" ht="11.25" customHeight="1">
      <c r="A333" s="186"/>
      <c r="B333" s="313" t="s">
        <v>669</v>
      </c>
      <c r="C333" s="166">
        <v>40</v>
      </c>
      <c r="D333" s="166">
        <v>1979</v>
      </c>
      <c r="E333" s="167">
        <v>19.6</v>
      </c>
      <c r="F333" s="167">
        <v>3.26</v>
      </c>
      <c r="G333" s="167">
        <v>6.4</v>
      </c>
      <c r="H333" s="167">
        <v>9.94</v>
      </c>
      <c r="I333" s="167">
        <v>2233.39</v>
      </c>
      <c r="J333" s="167">
        <v>9.9</v>
      </c>
      <c r="K333" s="167">
        <v>2233.4</v>
      </c>
      <c r="L333" s="45">
        <f>J333/K333</f>
        <v>0.004432703501388018</v>
      </c>
      <c r="M333" s="85">
        <v>207.97</v>
      </c>
      <c r="N333" s="44">
        <f>L333*M333</f>
        <v>0.9218693471836662</v>
      </c>
      <c r="O333" s="44">
        <f>L333*60*1000</f>
        <v>265.9622100832811</v>
      </c>
      <c r="P333" s="46">
        <f>N333*60</f>
        <v>55.31216083101997</v>
      </c>
      <c r="R333" s="10"/>
      <c r="S333" s="10"/>
    </row>
    <row r="334" spans="1:19" s="9" customFormat="1" ht="12.75" customHeight="1">
      <c r="A334" s="186"/>
      <c r="B334" s="315" t="s">
        <v>40</v>
      </c>
      <c r="C334" s="42">
        <v>60</v>
      </c>
      <c r="D334" s="42">
        <v>1981</v>
      </c>
      <c r="E334" s="43">
        <v>32</v>
      </c>
      <c r="F334" s="43">
        <v>7.802449</v>
      </c>
      <c r="G334" s="43">
        <v>9.6</v>
      </c>
      <c r="H334" s="43">
        <v>14.597551</v>
      </c>
      <c r="I334" s="44">
        <v>3285.91</v>
      </c>
      <c r="J334" s="43">
        <f>H334</f>
        <v>14.597551</v>
      </c>
      <c r="K334" s="43">
        <v>3285.91</v>
      </c>
      <c r="L334" s="45">
        <f>J334/K334</f>
        <v>0.004442468296453646</v>
      </c>
      <c r="M334" s="43">
        <v>301.603</v>
      </c>
      <c r="N334" s="44">
        <f>L334*M334</f>
        <v>1.3398617656153091</v>
      </c>
      <c r="O334" s="44">
        <f>L334*60*1000</f>
        <v>266.54809778721875</v>
      </c>
      <c r="P334" s="46">
        <f>N334*60</f>
        <v>80.39170593691854</v>
      </c>
      <c r="Q334" s="11"/>
      <c r="R334" s="10"/>
      <c r="S334" s="10"/>
    </row>
    <row r="335" spans="1:19" s="9" customFormat="1" ht="12.75" customHeight="1">
      <c r="A335" s="186"/>
      <c r="B335" s="313" t="s">
        <v>757</v>
      </c>
      <c r="C335" s="166">
        <v>16</v>
      </c>
      <c r="D335" s="166" t="s">
        <v>24</v>
      </c>
      <c r="E335" s="84">
        <f>F335+G335+H335</f>
        <v>8.562000000000001</v>
      </c>
      <c r="F335" s="84">
        <v>1.7</v>
      </c>
      <c r="G335" s="84">
        <v>2.281</v>
      </c>
      <c r="H335" s="84">
        <v>4.581</v>
      </c>
      <c r="I335" s="85">
        <v>1031.12</v>
      </c>
      <c r="J335" s="84">
        <v>4.581</v>
      </c>
      <c r="K335" s="85">
        <v>1031.12</v>
      </c>
      <c r="L335" s="45">
        <f>J335/K335</f>
        <v>0.00444274187291489</v>
      </c>
      <c r="M335" s="85">
        <v>353.8</v>
      </c>
      <c r="N335" s="44">
        <f>L335*M335</f>
        <v>1.571842074637288</v>
      </c>
      <c r="O335" s="44">
        <f>L335*60*1000</f>
        <v>266.56451237489335</v>
      </c>
      <c r="P335" s="46">
        <f>N335*60</f>
        <v>94.31052447823728</v>
      </c>
      <c r="Q335" s="11"/>
      <c r="R335" s="10"/>
      <c r="S335" s="10"/>
    </row>
    <row r="336" spans="1:19" s="9" customFormat="1" ht="12.75" customHeight="1">
      <c r="A336" s="186"/>
      <c r="B336" s="313" t="s">
        <v>144</v>
      </c>
      <c r="C336" s="83">
        <v>31</v>
      </c>
      <c r="D336" s="83">
        <v>1981</v>
      </c>
      <c r="E336" s="84">
        <v>9.252</v>
      </c>
      <c r="F336" s="84">
        <v>2.774</v>
      </c>
      <c r="G336" s="84">
        <v>0.31</v>
      </c>
      <c r="H336" s="84">
        <f>E336-F336-G336</f>
        <v>6.168000000000001</v>
      </c>
      <c r="I336" s="85">
        <v>1384.01</v>
      </c>
      <c r="J336" s="84">
        <f>H336</f>
        <v>6.168000000000001</v>
      </c>
      <c r="K336" s="85">
        <f>I336</f>
        <v>1384.01</v>
      </c>
      <c r="L336" s="45">
        <f>J336/K336</f>
        <v>0.004456615197867068</v>
      </c>
      <c r="M336" s="84">
        <v>250.155</v>
      </c>
      <c r="N336" s="44">
        <f>L336*M336</f>
        <v>1.1148445748224365</v>
      </c>
      <c r="O336" s="44">
        <f>L336*60*1000</f>
        <v>267.3969118720241</v>
      </c>
      <c r="P336" s="46">
        <f>N336*60</f>
        <v>66.8906744893462</v>
      </c>
      <c r="R336" s="10"/>
      <c r="S336" s="10"/>
    </row>
    <row r="337" spans="1:19" s="9" customFormat="1" ht="12.75" customHeight="1">
      <c r="A337" s="186"/>
      <c r="B337" s="314" t="s">
        <v>483</v>
      </c>
      <c r="C337" s="154">
        <v>42</v>
      </c>
      <c r="D337" s="43">
        <v>2005</v>
      </c>
      <c r="E337" s="44">
        <v>19.251</v>
      </c>
      <c r="F337" s="143">
        <v>1.8258</v>
      </c>
      <c r="G337" s="143">
        <v>7.44</v>
      </c>
      <c r="H337" s="44">
        <v>9.9852</v>
      </c>
      <c r="I337" s="143">
        <v>2222.7</v>
      </c>
      <c r="J337" s="143">
        <v>9.99</v>
      </c>
      <c r="K337" s="143">
        <v>2222.7</v>
      </c>
      <c r="L337" s="45">
        <f>J337/K337</f>
        <v>0.00449453367525982</v>
      </c>
      <c r="M337" s="44">
        <v>335.175</v>
      </c>
      <c r="N337" s="44">
        <f>L337*M337</f>
        <v>1.5064553246052101</v>
      </c>
      <c r="O337" s="44">
        <f>L337*60*1000</f>
        <v>269.67202051558917</v>
      </c>
      <c r="P337" s="46">
        <f>N337*60</f>
        <v>90.38731947631261</v>
      </c>
      <c r="R337" s="10"/>
      <c r="S337" s="10"/>
    </row>
    <row r="338" spans="1:19" s="9" customFormat="1" ht="12.75" customHeight="1">
      <c r="A338" s="186"/>
      <c r="B338" s="315" t="s">
        <v>600</v>
      </c>
      <c r="C338" s="42">
        <v>60</v>
      </c>
      <c r="D338" s="42">
        <v>1968</v>
      </c>
      <c r="E338" s="72">
        <v>26.2</v>
      </c>
      <c r="F338" s="161">
        <v>4.3446</v>
      </c>
      <c r="G338" s="237">
        <v>9.6</v>
      </c>
      <c r="H338" s="161">
        <f>E338-F338-G338</f>
        <v>12.2554</v>
      </c>
      <c r="I338" s="72">
        <v>2726.22</v>
      </c>
      <c r="J338" s="161">
        <f>H338</f>
        <v>12.2554</v>
      </c>
      <c r="K338" s="72">
        <v>2726.22</v>
      </c>
      <c r="L338" s="45">
        <f>J338/K338</f>
        <v>0.00449538188407392</v>
      </c>
      <c r="M338" s="71">
        <v>261.055</v>
      </c>
      <c r="N338" s="44">
        <f>L338*M338</f>
        <v>1.173541917746917</v>
      </c>
      <c r="O338" s="44">
        <f>L338*60*1000</f>
        <v>269.7229130444352</v>
      </c>
      <c r="P338" s="46">
        <f>N338*60</f>
        <v>70.41251506481503</v>
      </c>
      <c r="R338" s="10"/>
      <c r="S338" s="10"/>
    </row>
    <row r="339" spans="1:19" s="9" customFormat="1" ht="12.75" customHeight="1">
      <c r="A339" s="186"/>
      <c r="B339" s="313" t="s">
        <v>670</v>
      </c>
      <c r="C339" s="166">
        <v>50</v>
      </c>
      <c r="D339" s="166"/>
      <c r="E339" s="167">
        <v>24.2</v>
      </c>
      <c r="F339" s="167">
        <v>4.62</v>
      </c>
      <c r="G339" s="167">
        <v>8</v>
      </c>
      <c r="H339" s="167">
        <v>11.58</v>
      </c>
      <c r="I339" s="167">
        <v>2578.98</v>
      </c>
      <c r="J339" s="167">
        <v>11.6</v>
      </c>
      <c r="K339" s="167">
        <v>2579</v>
      </c>
      <c r="L339" s="45">
        <f>J339/K339</f>
        <v>0.004497867390461419</v>
      </c>
      <c r="M339" s="85">
        <v>207.97</v>
      </c>
      <c r="N339" s="44">
        <f>L339*M339</f>
        <v>0.9354214811942614</v>
      </c>
      <c r="O339" s="44">
        <f>L339*60*1000</f>
        <v>269.8720434276852</v>
      </c>
      <c r="P339" s="46">
        <f>N339*60</f>
        <v>56.125288871655684</v>
      </c>
      <c r="R339" s="10"/>
      <c r="S339" s="10"/>
    </row>
    <row r="340" spans="1:19" s="9" customFormat="1" ht="12.75" customHeight="1">
      <c r="A340" s="186"/>
      <c r="B340" s="313" t="s">
        <v>671</v>
      </c>
      <c r="C340" s="166">
        <v>48</v>
      </c>
      <c r="D340" s="166" t="s">
        <v>664</v>
      </c>
      <c r="E340" s="167">
        <v>21.1</v>
      </c>
      <c r="F340" s="167">
        <v>3.158</v>
      </c>
      <c r="G340" s="167">
        <v>7.28</v>
      </c>
      <c r="H340" s="167">
        <v>11.662</v>
      </c>
      <c r="I340" s="167">
        <v>2591.49</v>
      </c>
      <c r="J340" s="167">
        <v>11.7</v>
      </c>
      <c r="K340" s="167">
        <v>2591.5</v>
      </c>
      <c r="L340" s="45">
        <f>J340/K340</f>
        <v>0.004514759791626471</v>
      </c>
      <c r="M340" s="85">
        <v>207.97</v>
      </c>
      <c r="N340" s="44">
        <f>L340*M340</f>
        <v>0.9389345938645572</v>
      </c>
      <c r="O340" s="44">
        <f>L340*60*1000</f>
        <v>270.8855874975883</v>
      </c>
      <c r="P340" s="46">
        <f>N340*60</f>
        <v>56.336075631873435</v>
      </c>
      <c r="R340" s="10"/>
      <c r="S340" s="10"/>
    </row>
    <row r="341" spans="1:19" s="9" customFormat="1" ht="12.75" customHeight="1">
      <c r="A341" s="186"/>
      <c r="B341" s="315" t="s">
        <v>521</v>
      </c>
      <c r="C341" s="42">
        <v>30</v>
      </c>
      <c r="D341" s="42" t="s">
        <v>24</v>
      </c>
      <c r="E341" s="72">
        <v>14.23</v>
      </c>
      <c r="F341" s="72">
        <v>2.6</v>
      </c>
      <c r="G341" s="72">
        <v>4.8</v>
      </c>
      <c r="H341" s="72">
        <v>6.83</v>
      </c>
      <c r="I341" s="160">
        <v>1507</v>
      </c>
      <c r="J341" s="72">
        <v>6.83</v>
      </c>
      <c r="K341" s="160">
        <v>1507</v>
      </c>
      <c r="L341" s="45">
        <f>J341/K341</f>
        <v>0.004532183145321831</v>
      </c>
      <c r="M341" s="72">
        <v>215.3</v>
      </c>
      <c r="N341" s="44">
        <f>L341*M341</f>
        <v>0.9757790311877903</v>
      </c>
      <c r="O341" s="44">
        <f>L341*60*1000</f>
        <v>271.9309887193099</v>
      </c>
      <c r="P341" s="46">
        <f>N341*60</f>
        <v>58.546741871267415</v>
      </c>
      <c r="R341" s="10"/>
      <c r="S341" s="10"/>
    </row>
    <row r="342" spans="1:19" s="9" customFormat="1" ht="12.75" customHeight="1">
      <c r="A342" s="186"/>
      <c r="B342" s="315" t="s">
        <v>109</v>
      </c>
      <c r="C342" s="42">
        <v>60</v>
      </c>
      <c r="D342" s="42">
        <v>1965</v>
      </c>
      <c r="E342" s="42">
        <v>28.07</v>
      </c>
      <c r="F342" s="42">
        <v>6.306</v>
      </c>
      <c r="G342" s="42">
        <v>9.456</v>
      </c>
      <c r="H342" s="42">
        <f>E342-F342-G342</f>
        <v>12.308</v>
      </c>
      <c r="I342" s="70">
        <v>2708.9</v>
      </c>
      <c r="J342" s="71">
        <f>H342/I342*K342</f>
        <v>12.308454354165898</v>
      </c>
      <c r="K342" s="42">
        <v>2709</v>
      </c>
      <c r="L342" s="45">
        <f>J342/K342</f>
        <v>0.004543541658975968</v>
      </c>
      <c r="M342" s="72">
        <v>311.09</v>
      </c>
      <c r="N342" s="44">
        <f>L342*M342</f>
        <v>1.4134503746908338</v>
      </c>
      <c r="O342" s="44">
        <f>L342*60*1000</f>
        <v>272.6124995385581</v>
      </c>
      <c r="P342" s="46">
        <f>N342*60</f>
        <v>84.80702248145003</v>
      </c>
      <c r="R342" s="10"/>
      <c r="S342" s="10"/>
    </row>
    <row r="343" spans="1:19" s="9" customFormat="1" ht="12.75" customHeight="1">
      <c r="A343" s="186"/>
      <c r="B343" s="313" t="s">
        <v>672</v>
      </c>
      <c r="C343" s="166">
        <v>40</v>
      </c>
      <c r="D343" s="166">
        <v>1973</v>
      </c>
      <c r="E343" s="167">
        <v>18.2</v>
      </c>
      <c r="F343" s="167">
        <v>3.143</v>
      </c>
      <c r="G343" s="167">
        <v>6.4</v>
      </c>
      <c r="H343" s="167">
        <v>8.657</v>
      </c>
      <c r="I343" s="167">
        <v>1912.23</v>
      </c>
      <c r="J343" s="167">
        <v>8.7</v>
      </c>
      <c r="K343" s="167">
        <v>1912.2</v>
      </c>
      <c r="L343" s="45">
        <f>J343/K343</f>
        <v>0.004549733291496705</v>
      </c>
      <c r="M343" s="85">
        <v>207.97</v>
      </c>
      <c r="N343" s="44">
        <f>L343*M343</f>
        <v>0.9462080326325697</v>
      </c>
      <c r="O343" s="44">
        <f>L343*60*1000</f>
        <v>272.9839974898023</v>
      </c>
      <c r="P343" s="46">
        <f>N343*60</f>
        <v>56.772481957954184</v>
      </c>
      <c r="R343" s="10"/>
      <c r="S343" s="10"/>
    </row>
    <row r="344" spans="1:19" s="9" customFormat="1" ht="12.75">
      <c r="A344" s="186"/>
      <c r="B344" s="315" t="s">
        <v>601</v>
      </c>
      <c r="C344" s="42">
        <v>50</v>
      </c>
      <c r="D344" s="42">
        <v>1988</v>
      </c>
      <c r="E344" s="72">
        <v>24.8</v>
      </c>
      <c r="F344" s="161">
        <v>5.7928</v>
      </c>
      <c r="G344" s="72">
        <v>7.92</v>
      </c>
      <c r="H344" s="161">
        <f>E344-F344-G344</f>
        <v>11.087200000000001</v>
      </c>
      <c r="I344" s="72">
        <v>2419.63</v>
      </c>
      <c r="J344" s="161">
        <f>H344</f>
        <v>11.087200000000001</v>
      </c>
      <c r="K344" s="72">
        <v>2419.63</v>
      </c>
      <c r="L344" s="45">
        <f>J344/K344</f>
        <v>0.004582188185797002</v>
      </c>
      <c r="M344" s="71">
        <v>261.055</v>
      </c>
      <c r="N344" s="44">
        <f>L344*M344</f>
        <v>1.1962031368432364</v>
      </c>
      <c r="O344" s="44">
        <f>L344*60*1000</f>
        <v>274.9312911478201</v>
      </c>
      <c r="P344" s="46">
        <f>N344*60</f>
        <v>71.77218821059418</v>
      </c>
      <c r="R344" s="10"/>
      <c r="S344" s="10"/>
    </row>
    <row r="345" spans="1:19" s="9" customFormat="1" ht="12.75" customHeight="1">
      <c r="A345" s="186"/>
      <c r="B345" s="315" t="s">
        <v>271</v>
      </c>
      <c r="C345" s="42">
        <v>40</v>
      </c>
      <c r="D345" s="42">
        <v>1984</v>
      </c>
      <c r="E345" s="118">
        <v>19.626</v>
      </c>
      <c r="F345" s="118">
        <v>2.805</v>
      </c>
      <c r="G345" s="118">
        <v>6.4</v>
      </c>
      <c r="H345" s="118">
        <f>E345-F345-G345</f>
        <v>10.421000000000001</v>
      </c>
      <c r="I345" s="118">
        <v>2269.42</v>
      </c>
      <c r="J345" s="118">
        <v>10.421</v>
      </c>
      <c r="K345" s="118">
        <v>2269.42</v>
      </c>
      <c r="L345" s="45">
        <f>J345/K345</f>
        <v>0.004591922165134704</v>
      </c>
      <c r="M345" s="44">
        <v>332.886</v>
      </c>
      <c r="N345" s="44">
        <f>L345*M345</f>
        <v>1.528586601863031</v>
      </c>
      <c r="O345" s="44">
        <f>L345*60*1000</f>
        <v>275.5153299080822</v>
      </c>
      <c r="P345" s="46">
        <f>N345*60</f>
        <v>91.71519611178186</v>
      </c>
      <c r="R345" s="10"/>
      <c r="S345" s="10"/>
    </row>
    <row r="346" spans="1:19" s="9" customFormat="1" ht="12.75">
      <c r="A346" s="186"/>
      <c r="B346" s="313" t="s">
        <v>145</v>
      </c>
      <c r="C346" s="83">
        <v>40</v>
      </c>
      <c r="D346" s="83">
        <v>1978</v>
      </c>
      <c r="E346" s="84">
        <v>21.41</v>
      </c>
      <c r="F346" s="84">
        <v>7.171</v>
      </c>
      <c r="G346" s="84">
        <v>4</v>
      </c>
      <c r="H346" s="84">
        <f>E346-F346-G346</f>
        <v>10.239</v>
      </c>
      <c r="I346" s="85">
        <v>2227.94</v>
      </c>
      <c r="J346" s="84">
        <f>H346</f>
        <v>10.239</v>
      </c>
      <c r="K346" s="85">
        <f>I346</f>
        <v>2227.94</v>
      </c>
      <c r="L346" s="45">
        <f>J346/K346</f>
        <v>0.0045957251990628115</v>
      </c>
      <c r="M346" s="84">
        <v>250.155</v>
      </c>
      <c r="N346" s="44">
        <f>L346*M346</f>
        <v>1.1496436371715577</v>
      </c>
      <c r="O346" s="44">
        <f>L346*60*1000</f>
        <v>275.7435119437687</v>
      </c>
      <c r="P346" s="46">
        <f>N346*60</f>
        <v>68.97861823029346</v>
      </c>
      <c r="R346" s="10"/>
      <c r="S346" s="10"/>
    </row>
    <row r="347" spans="1:19" s="9" customFormat="1" ht="12.75">
      <c r="A347" s="186"/>
      <c r="B347" s="313" t="s">
        <v>797</v>
      </c>
      <c r="C347" s="83">
        <v>40</v>
      </c>
      <c r="D347" s="83">
        <v>1976</v>
      </c>
      <c r="E347" s="173">
        <v>20.4</v>
      </c>
      <c r="F347" s="173">
        <v>3.519</v>
      </c>
      <c r="G347" s="173">
        <v>6.4</v>
      </c>
      <c r="H347" s="173">
        <v>10.481</v>
      </c>
      <c r="I347" s="173"/>
      <c r="J347" s="173">
        <v>10.479</v>
      </c>
      <c r="K347" s="98">
        <v>2272.19</v>
      </c>
      <c r="L347" s="45">
        <f>J347/K347</f>
        <v>0.004611850241397066</v>
      </c>
      <c r="M347" s="98">
        <v>324.17</v>
      </c>
      <c r="N347" s="44">
        <f>L347*M347</f>
        <v>1.495023492753687</v>
      </c>
      <c r="O347" s="44">
        <f>L347*60*1000</f>
        <v>276.71101448382393</v>
      </c>
      <c r="P347" s="46">
        <f>N347*60</f>
        <v>89.70140956522121</v>
      </c>
      <c r="R347" s="10"/>
      <c r="S347" s="10"/>
    </row>
    <row r="348" spans="1:19" s="9" customFormat="1" ht="12.75">
      <c r="A348" s="186"/>
      <c r="B348" s="315" t="s">
        <v>641</v>
      </c>
      <c r="C348" s="42">
        <v>20</v>
      </c>
      <c r="D348" s="42" t="s">
        <v>24</v>
      </c>
      <c r="E348" s="237">
        <f>SUM(F348:H348)</f>
        <v>9.659</v>
      </c>
      <c r="F348" s="237">
        <v>1.581</v>
      </c>
      <c r="G348" s="237">
        <v>3.261</v>
      </c>
      <c r="H348" s="237">
        <v>4.817</v>
      </c>
      <c r="I348" s="42">
        <v>1042.41</v>
      </c>
      <c r="J348" s="237">
        <v>4.817</v>
      </c>
      <c r="K348" s="42">
        <v>1042.41</v>
      </c>
      <c r="L348" s="45">
        <f>J348/K348</f>
        <v>0.004621022438387966</v>
      </c>
      <c r="M348" s="173">
        <v>208.7</v>
      </c>
      <c r="N348" s="44">
        <f>L348*M348</f>
        <v>0.9644073828915686</v>
      </c>
      <c r="O348" s="44">
        <f>L348*60*1000</f>
        <v>277.261346303278</v>
      </c>
      <c r="P348" s="46">
        <f>N348*60</f>
        <v>57.864442973494114</v>
      </c>
      <c r="R348" s="10"/>
      <c r="S348" s="10"/>
    </row>
    <row r="349" spans="1:19" s="9" customFormat="1" ht="12.75">
      <c r="A349" s="186"/>
      <c r="B349" s="315" t="s">
        <v>37</v>
      </c>
      <c r="C349" s="42">
        <v>49</v>
      </c>
      <c r="D349" s="42">
        <v>1986</v>
      </c>
      <c r="E349" s="43">
        <v>27.545</v>
      </c>
      <c r="F349" s="43">
        <v>6.811356</v>
      </c>
      <c r="G349" s="43">
        <v>7.68</v>
      </c>
      <c r="H349" s="43">
        <v>13.053644</v>
      </c>
      <c r="I349" s="44">
        <v>2820.68</v>
      </c>
      <c r="J349" s="43">
        <f>H349</f>
        <v>13.053644</v>
      </c>
      <c r="K349" s="43">
        <v>2820.68</v>
      </c>
      <c r="L349" s="45">
        <f>J349/K349</f>
        <v>0.004627835841002879</v>
      </c>
      <c r="M349" s="43">
        <v>301.603</v>
      </c>
      <c r="N349" s="44">
        <f>L349*M349</f>
        <v>1.3957691731539912</v>
      </c>
      <c r="O349" s="44">
        <f>L349*60*1000</f>
        <v>277.67015046017275</v>
      </c>
      <c r="P349" s="46">
        <f>N349*60</f>
        <v>83.74615038923947</v>
      </c>
      <c r="R349" s="10"/>
      <c r="S349" s="10"/>
    </row>
    <row r="350" spans="1:19" s="9" customFormat="1" ht="12.75">
      <c r="A350" s="186"/>
      <c r="B350" s="319" t="s">
        <v>179</v>
      </c>
      <c r="C350" s="95">
        <v>88</v>
      </c>
      <c r="D350" s="43">
        <v>2007</v>
      </c>
      <c r="E350" s="96">
        <v>29.25</v>
      </c>
      <c r="F350" s="96">
        <v>0</v>
      </c>
      <c r="G350" s="97">
        <v>0</v>
      </c>
      <c r="H350" s="96">
        <v>29.25</v>
      </c>
      <c r="I350" s="44">
        <v>6315.31</v>
      </c>
      <c r="J350" s="96">
        <v>29.25</v>
      </c>
      <c r="K350" s="43">
        <v>6315.31</v>
      </c>
      <c r="L350" s="45">
        <f>J350/K350</f>
        <v>0.004631601615755996</v>
      </c>
      <c r="M350" s="98">
        <v>240.45</v>
      </c>
      <c r="N350" s="44">
        <f>L350*M350</f>
        <v>1.113668608508529</v>
      </c>
      <c r="O350" s="44">
        <f>L350*60*1000</f>
        <v>277.8960969453597</v>
      </c>
      <c r="P350" s="46">
        <f>N350*60</f>
        <v>66.82011651051174</v>
      </c>
      <c r="R350" s="10"/>
      <c r="S350" s="10"/>
    </row>
    <row r="351" spans="1:19" s="9" customFormat="1" ht="12.75" customHeight="1">
      <c r="A351" s="186"/>
      <c r="B351" s="315" t="s">
        <v>272</v>
      </c>
      <c r="C351" s="42">
        <v>38</v>
      </c>
      <c r="D351" s="42">
        <v>1982</v>
      </c>
      <c r="E351" s="118">
        <v>20.083</v>
      </c>
      <c r="F351" s="118">
        <v>2.881</v>
      </c>
      <c r="G351" s="118">
        <v>6.4</v>
      </c>
      <c r="H351" s="118">
        <f>E351-F351-G351</f>
        <v>10.801999999999998</v>
      </c>
      <c r="I351" s="118">
        <v>2278.82</v>
      </c>
      <c r="J351" s="118">
        <v>10.02</v>
      </c>
      <c r="K351" s="118">
        <v>2160.52</v>
      </c>
      <c r="L351" s="45">
        <f>J351/K351</f>
        <v>0.0046377723881287835</v>
      </c>
      <c r="M351" s="44">
        <v>332.886</v>
      </c>
      <c r="N351" s="44">
        <f>L351*M351</f>
        <v>1.5438494991946383</v>
      </c>
      <c r="O351" s="44">
        <f>L351*60*1000</f>
        <v>278.266343287727</v>
      </c>
      <c r="P351" s="46">
        <f>N351*60</f>
        <v>92.6309699516783</v>
      </c>
      <c r="R351" s="10"/>
      <c r="S351" s="10"/>
    </row>
    <row r="352" spans="1:19" s="9" customFormat="1" ht="12.75">
      <c r="A352" s="186"/>
      <c r="B352" s="315" t="s">
        <v>522</v>
      </c>
      <c r="C352" s="42">
        <v>45</v>
      </c>
      <c r="D352" s="42" t="s">
        <v>24</v>
      </c>
      <c r="E352" s="72">
        <v>22.01</v>
      </c>
      <c r="F352" s="72">
        <v>3.88</v>
      </c>
      <c r="G352" s="72">
        <v>7.2</v>
      </c>
      <c r="H352" s="72">
        <v>10.93</v>
      </c>
      <c r="I352" s="160">
        <v>2356</v>
      </c>
      <c r="J352" s="72">
        <v>10.93</v>
      </c>
      <c r="K352" s="160">
        <v>2356</v>
      </c>
      <c r="L352" s="45">
        <f>J352/K352</f>
        <v>0.004639219015280136</v>
      </c>
      <c r="M352" s="72">
        <v>215.3</v>
      </c>
      <c r="N352" s="44">
        <f>L352*M352</f>
        <v>0.9988238539898132</v>
      </c>
      <c r="O352" s="44">
        <f>L352*60*1000</f>
        <v>278.3531409168081</v>
      </c>
      <c r="P352" s="46">
        <f>N352*60</f>
        <v>59.92943123938879</v>
      </c>
      <c r="Q352" s="11"/>
      <c r="R352" s="10"/>
      <c r="S352" s="10"/>
    </row>
    <row r="353" spans="1:19" s="9" customFormat="1" ht="12.75" customHeight="1">
      <c r="A353" s="186"/>
      <c r="B353" s="318" t="s">
        <v>180</v>
      </c>
      <c r="C353" s="213">
        <v>106</v>
      </c>
      <c r="D353" s="216" t="s">
        <v>24</v>
      </c>
      <c r="E353" s="217">
        <v>37.29</v>
      </c>
      <c r="F353" s="217">
        <v>7.8</v>
      </c>
      <c r="G353" s="217">
        <v>17.28</v>
      </c>
      <c r="H353" s="217">
        <v>12.21</v>
      </c>
      <c r="I353" s="244">
        <v>2631.27</v>
      </c>
      <c r="J353" s="217">
        <v>12.02</v>
      </c>
      <c r="K353" s="221">
        <v>2590.66</v>
      </c>
      <c r="L353" s="45">
        <f>J353/K353</f>
        <v>0.004639744312260196</v>
      </c>
      <c r="M353" s="98">
        <v>240.45</v>
      </c>
      <c r="N353" s="44">
        <f>L353*M353</f>
        <v>1.1156265198829642</v>
      </c>
      <c r="O353" s="44">
        <f>L353*60*1000</f>
        <v>278.3846587356118</v>
      </c>
      <c r="P353" s="46">
        <f>N353*60</f>
        <v>66.93759119297785</v>
      </c>
      <c r="R353" s="10"/>
      <c r="S353" s="10"/>
    </row>
    <row r="354" spans="1:19" s="9" customFormat="1" ht="12.75">
      <c r="A354" s="186"/>
      <c r="B354" s="313" t="s">
        <v>673</v>
      </c>
      <c r="C354" s="166">
        <v>46</v>
      </c>
      <c r="D354" s="166"/>
      <c r="E354" s="167">
        <v>21.5</v>
      </c>
      <c r="F354" s="167">
        <v>4.33</v>
      </c>
      <c r="G354" s="167">
        <v>7.2</v>
      </c>
      <c r="H354" s="167">
        <v>9.97</v>
      </c>
      <c r="I354" s="167">
        <v>2147.49</v>
      </c>
      <c r="J354" s="167">
        <v>10</v>
      </c>
      <c r="K354" s="167">
        <v>2147.5</v>
      </c>
      <c r="L354" s="45">
        <f>J354/K354</f>
        <v>0.004656577415599534</v>
      </c>
      <c r="M354" s="85">
        <v>207.97</v>
      </c>
      <c r="N354" s="44">
        <f>L354*M354</f>
        <v>0.9684284051222352</v>
      </c>
      <c r="O354" s="44">
        <f>L354*60*1000</f>
        <v>279.39464493597205</v>
      </c>
      <c r="P354" s="46">
        <f>N354*60</f>
        <v>58.10570430733411</v>
      </c>
      <c r="R354" s="10"/>
      <c r="S354" s="10"/>
    </row>
    <row r="355" spans="1:19" s="9" customFormat="1" ht="12.75">
      <c r="A355" s="186"/>
      <c r="B355" s="313" t="s">
        <v>146</v>
      </c>
      <c r="C355" s="83">
        <v>40</v>
      </c>
      <c r="D355" s="83">
        <v>1980</v>
      </c>
      <c r="E355" s="84">
        <v>20.26</v>
      </c>
      <c r="F355" s="84">
        <v>5.55</v>
      </c>
      <c r="G355" s="84">
        <v>4</v>
      </c>
      <c r="H355" s="84">
        <f>E355-F355-G355</f>
        <v>10.71</v>
      </c>
      <c r="I355" s="85">
        <v>2283.03</v>
      </c>
      <c r="J355" s="84">
        <f>H355</f>
        <v>10.71</v>
      </c>
      <c r="K355" s="85">
        <f>I355</f>
        <v>2283.03</v>
      </c>
      <c r="L355" s="45">
        <f>J355/K355</f>
        <v>0.004691134150668191</v>
      </c>
      <c r="M355" s="84">
        <v>250.155</v>
      </c>
      <c r="N355" s="44">
        <f>L355*M355</f>
        <v>1.1735106634604013</v>
      </c>
      <c r="O355" s="44">
        <f>L355*60*1000</f>
        <v>281.4680490400915</v>
      </c>
      <c r="P355" s="46">
        <f>N355*60</f>
        <v>70.41063980762408</v>
      </c>
      <c r="R355" s="10"/>
      <c r="S355" s="10"/>
    </row>
    <row r="356" spans="1:19" s="9" customFormat="1" ht="12.75">
      <c r="A356" s="186"/>
      <c r="B356" s="315" t="s">
        <v>642</v>
      </c>
      <c r="C356" s="42">
        <v>80</v>
      </c>
      <c r="D356" s="42" t="s">
        <v>24</v>
      </c>
      <c r="E356" s="237">
        <f>SUM(F356:H356)</f>
        <v>36.23</v>
      </c>
      <c r="F356" s="237">
        <v>4.939</v>
      </c>
      <c r="G356" s="237">
        <v>12.882</v>
      </c>
      <c r="H356" s="237">
        <v>18.409</v>
      </c>
      <c r="I356" s="72">
        <v>3898.3</v>
      </c>
      <c r="J356" s="237">
        <v>16.129</v>
      </c>
      <c r="K356" s="72">
        <v>3435.94</v>
      </c>
      <c r="L356" s="45">
        <f>J356/K356</f>
        <v>0.0046942030419623165</v>
      </c>
      <c r="M356" s="173">
        <v>208.7</v>
      </c>
      <c r="N356" s="44">
        <f>L356*M356</f>
        <v>0.9796801748575354</v>
      </c>
      <c r="O356" s="44">
        <f>L356*60*1000</f>
        <v>281.652182517739</v>
      </c>
      <c r="P356" s="46">
        <f>N356*60</f>
        <v>58.78081049145213</v>
      </c>
      <c r="Q356" s="11"/>
      <c r="R356" s="10"/>
      <c r="S356" s="10"/>
    </row>
    <row r="357" spans="1:19" s="9" customFormat="1" ht="12.75" customHeight="1">
      <c r="A357" s="186"/>
      <c r="B357" s="318" t="s">
        <v>77</v>
      </c>
      <c r="C357" s="245">
        <v>70</v>
      </c>
      <c r="D357" s="216" t="s">
        <v>24</v>
      </c>
      <c r="E357" s="217">
        <v>22.48</v>
      </c>
      <c r="F357" s="217">
        <v>7.378</v>
      </c>
      <c r="G357" s="217">
        <v>0.68</v>
      </c>
      <c r="H357" s="217">
        <v>14.42</v>
      </c>
      <c r="I357" s="219">
        <v>3063.74</v>
      </c>
      <c r="J357" s="217">
        <v>14.42</v>
      </c>
      <c r="K357" s="221">
        <v>3063.74</v>
      </c>
      <c r="L357" s="45">
        <f>J357/K357</f>
        <v>0.004706665709231201</v>
      </c>
      <c r="M357" s="98">
        <v>240.45</v>
      </c>
      <c r="N357" s="44">
        <f>L357*M357</f>
        <v>1.1317177697846423</v>
      </c>
      <c r="O357" s="44">
        <f>L357*60*1000</f>
        <v>282.39994255387205</v>
      </c>
      <c r="P357" s="46">
        <f>N357*60</f>
        <v>67.90306618707854</v>
      </c>
      <c r="R357" s="10"/>
      <c r="S357" s="10"/>
    </row>
    <row r="358" spans="1:19" s="9" customFormat="1" ht="12.75">
      <c r="A358" s="186"/>
      <c r="B358" s="315" t="s">
        <v>36</v>
      </c>
      <c r="C358" s="42">
        <v>38</v>
      </c>
      <c r="D358" s="42" t="s">
        <v>24</v>
      </c>
      <c r="E358" s="43">
        <v>21.104</v>
      </c>
      <c r="F358" s="43">
        <v>4.359398</v>
      </c>
      <c r="G358" s="43">
        <v>6</v>
      </c>
      <c r="H358" s="43">
        <v>10.744602</v>
      </c>
      <c r="I358" s="44">
        <v>2277.52</v>
      </c>
      <c r="J358" s="43">
        <f>H358</f>
        <v>10.744602</v>
      </c>
      <c r="K358" s="43">
        <v>2277.52</v>
      </c>
      <c r="L358" s="45">
        <f>J358/K358</f>
        <v>0.004717676244335944</v>
      </c>
      <c r="M358" s="43">
        <v>301.603</v>
      </c>
      <c r="N358" s="44">
        <f>L358*M358</f>
        <v>1.4228653083204539</v>
      </c>
      <c r="O358" s="44">
        <f>L358*60*1000</f>
        <v>283.06057466015665</v>
      </c>
      <c r="P358" s="46">
        <f>N358*60</f>
        <v>85.37191849922723</v>
      </c>
      <c r="R358" s="10"/>
      <c r="S358" s="10"/>
    </row>
    <row r="359" spans="1:19" s="9" customFormat="1" ht="12.75" customHeight="1">
      <c r="A359" s="186"/>
      <c r="B359" s="313" t="s">
        <v>798</v>
      </c>
      <c r="C359" s="83">
        <v>22</v>
      </c>
      <c r="D359" s="83">
        <v>1983</v>
      </c>
      <c r="E359" s="173">
        <v>11.056</v>
      </c>
      <c r="F359" s="173">
        <v>2.244</v>
      </c>
      <c r="G359" s="173">
        <v>3.179</v>
      </c>
      <c r="H359" s="173">
        <v>5.633</v>
      </c>
      <c r="I359" s="173"/>
      <c r="J359" s="173">
        <v>5.633</v>
      </c>
      <c r="K359" s="98">
        <v>1192.34</v>
      </c>
      <c r="L359" s="45">
        <f>J359/K359</f>
        <v>0.004724323598973447</v>
      </c>
      <c r="M359" s="98">
        <v>335.83</v>
      </c>
      <c r="N359" s="44">
        <f>L359*M359</f>
        <v>1.5865695942432527</v>
      </c>
      <c r="O359" s="44">
        <f>L359*60*1000</f>
        <v>283.45941593840683</v>
      </c>
      <c r="P359" s="46">
        <f>N359*60</f>
        <v>95.19417565459517</v>
      </c>
      <c r="Q359" s="11"/>
      <c r="R359" s="10"/>
      <c r="S359" s="10"/>
    </row>
    <row r="360" spans="1:19" s="9" customFormat="1" ht="12.75" customHeight="1">
      <c r="A360" s="186"/>
      <c r="B360" s="314" t="s">
        <v>484</v>
      </c>
      <c r="C360" s="154">
        <v>55</v>
      </c>
      <c r="D360" s="43">
        <v>1968</v>
      </c>
      <c r="E360" s="44">
        <v>24.483</v>
      </c>
      <c r="F360" s="143">
        <v>3.57</v>
      </c>
      <c r="G360" s="143">
        <v>8.8</v>
      </c>
      <c r="H360" s="44">
        <v>12.113</v>
      </c>
      <c r="I360" s="143">
        <v>2555.52</v>
      </c>
      <c r="J360" s="143">
        <v>12.11</v>
      </c>
      <c r="K360" s="143">
        <v>2555.52</v>
      </c>
      <c r="L360" s="45">
        <f>J360/K360</f>
        <v>0.004738761582769847</v>
      </c>
      <c r="M360" s="44">
        <v>335.175</v>
      </c>
      <c r="N360" s="44">
        <f>L360*M360</f>
        <v>1.5883144135048837</v>
      </c>
      <c r="O360" s="44">
        <f>L360*60*1000</f>
        <v>284.3256949661909</v>
      </c>
      <c r="P360" s="46">
        <f>N360*60</f>
        <v>95.29886481029303</v>
      </c>
      <c r="R360" s="10"/>
      <c r="S360" s="10"/>
    </row>
    <row r="361" spans="1:19" s="9" customFormat="1" ht="12.75" customHeight="1">
      <c r="A361" s="186"/>
      <c r="B361" s="315" t="s">
        <v>643</v>
      </c>
      <c r="C361" s="42">
        <v>40</v>
      </c>
      <c r="D361" s="42" t="s">
        <v>24</v>
      </c>
      <c r="E361" s="237">
        <f>SUM(F361:H361)</f>
        <v>22.762999999999998</v>
      </c>
      <c r="F361" s="237">
        <v>4.233</v>
      </c>
      <c r="G361" s="237">
        <v>6.523</v>
      </c>
      <c r="H361" s="237">
        <v>12.007</v>
      </c>
      <c r="I361" s="42">
        <v>2512.91</v>
      </c>
      <c r="J361" s="237">
        <v>12.007</v>
      </c>
      <c r="K361" s="42">
        <v>2512.91</v>
      </c>
      <c r="L361" s="45">
        <f>J361/K361</f>
        <v>0.0047781257585826796</v>
      </c>
      <c r="M361" s="173">
        <v>208.7</v>
      </c>
      <c r="N361" s="44">
        <f>L361*M361</f>
        <v>0.9971948458162052</v>
      </c>
      <c r="O361" s="44">
        <f>L361*60*1000</f>
        <v>286.6875455149608</v>
      </c>
      <c r="P361" s="46">
        <f>N361*60</f>
        <v>59.83169074897231</v>
      </c>
      <c r="R361" s="10"/>
      <c r="S361" s="10"/>
    </row>
    <row r="362" spans="1:19" s="9" customFormat="1" ht="12.75" customHeight="1">
      <c r="A362" s="186"/>
      <c r="B362" s="317" t="s">
        <v>181</v>
      </c>
      <c r="C362" s="213">
        <v>60</v>
      </c>
      <c r="D362" s="216" t="s">
        <v>24</v>
      </c>
      <c r="E362" s="217">
        <v>25.8</v>
      </c>
      <c r="F362" s="217">
        <v>4.54</v>
      </c>
      <c r="G362" s="217">
        <v>9.6</v>
      </c>
      <c r="H362" s="217">
        <v>11.66</v>
      </c>
      <c r="I362" s="244">
        <v>2425.09</v>
      </c>
      <c r="J362" s="217">
        <v>11.66</v>
      </c>
      <c r="K362" s="221">
        <v>2425.09</v>
      </c>
      <c r="L362" s="45">
        <f>J362/K362</f>
        <v>0.004808068978883258</v>
      </c>
      <c r="M362" s="98">
        <v>240.45</v>
      </c>
      <c r="N362" s="44">
        <f>L362*M362</f>
        <v>1.1561001859724793</v>
      </c>
      <c r="O362" s="44">
        <f>L362*60*1000</f>
        <v>288.4841387329955</v>
      </c>
      <c r="P362" s="46">
        <f>N362*60</f>
        <v>69.36601115834875</v>
      </c>
      <c r="R362" s="10"/>
      <c r="S362" s="10"/>
    </row>
    <row r="363" spans="1:19" s="9" customFormat="1" ht="12.75" customHeight="1">
      <c r="A363" s="186"/>
      <c r="B363" s="313" t="s">
        <v>758</v>
      </c>
      <c r="C363" s="166">
        <v>20</v>
      </c>
      <c r="D363" s="166" t="s">
        <v>24</v>
      </c>
      <c r="E363" s="84">
        <f>F363+G363+H363</f>
        <v>8.304</v>
      </c>
      <c r="F363" s="84">
        <v>0</v>
      </c>
      <c r="G363" s="84">
        <v>3.12</v>
      </c>
      <c r="H363" s="84">
        <v>5.184</v>
      </c>
      <c r="I363" s="85">
        <v>1078.13</v>
      </c>
      <c r="J363" s="84">
        <v>5.184</v>
      </c>
      <c r="K363" s="85">
        <v>1078.13</v>
      </c>
      <c r="L363" s="45">
        <f>J363/K363</f>
        <v>0.004808325526606253</v>
      </c>
      <c r="M363" s="85">
        <v>353.8</v>
      </c>
      <c r="N363" s="44">
        <f>L363*M363</f>
        <v>1.7011855713132924</v>
      </c>
      <c r="O363" s="44">
        <f>L363*60*1000</f>
        <v>288.4995315963752</v>
      </c>
      <c r="P363" s="46">
        <f>N363*60</f>
        <v>102.07113427879754</v>
      </c>
      <c r="R363" s="10"/>
      <c r="S363" s="10"/>
    </row>
    <row r="364" spans="1:19" s="9" customFormat="1" ht="12.75">
      <c r="A364" s="186"/>
      <c r="B364" s="313" t="s">
        <v>890</v>
      </c>
      <c r="C364" s="83">
        <v>44</v>
      </c>
      <c r="D364" s="83">
        <v>1970</v>
      </c>
      <c r="E364" s="173">
        <f>F364+G364+H364</f>
        <v>20.498010999999998</v>
      </c>
      <c r="F364" s="173">
        <v>2.329971</v>
      </c>
      <c r="G364" s="173">
        <v>7.04</v>
      </c>
      <c r="H364" s="173">
        <v>11.12804</v>
      </c>
      <c r="I364" s="173">
        <v>2310.7</v>
      </c>
      <c r="J364" s="242">
        <f>H364</f>
        <v>11.12804</v>
      </c>
      <c r="K364" s="173">
        <f>I364</f>
        <v>2310.7</v>
      </c>
      <c r="L364" s="45">
        <f>J364/K364</f>
        <v>0.004815873977582551</v>
      </c>
      <c r="M364" s="98">
        <v>327</v>
      </c>
      <c r="N364" s="44">
        <f>L364*M364</f>
        <v>1.5747907906694942</v>
      </c>
      <c r="O364" s="44">
        <f>L364*60*1000</f>
        <v>288.9524386549531</v>
      </c>
      <c r="P364" s="46">
        <f>N364*60</f>
        <v>94.48744744016966</v>
      </c>
      <c r="R364" s="10"/>
      <c r="S364" s="10"/>
    </row>
    <row r="365" spans="1:19" s="9" customFormat="1" ht="11.25" customHeight="1">
      <c r="A365" s="186"/>
      <c r="B365" s="314" t="s">
        <v>485</v>
      </c>
      <c r="C365" s="154">
        <v>50</v>
      </c>
      <c r="D365" s="43">
        <v>1970</v>
      </c>
      <c r="E365" s="44">
        <v>25.394</v>
      </c>
      <c r="F365" s="143">
        <v>4.488</v>
      </c>
      <c r="G365" s="143">
        <v>8</v>
      </c>
      <c r="H365" s="44">
        <v>12.906</v>
      </c>
      <c r="I365" s="143">
        <v>2665.28</v>
      </c>
      <c r="J365" s="143">
        <v>12.91</v>
      </c>
      <c r="K365" s="143">
        <v>2665.28</v>
      </c>
      <c r="L365" s="45">
        <f>J365/K365</f>
        <v>0.004843768759755072</v>
      </c>
      <c r="M365" s="44">
        <v>335.175</v>
      </c>
      <c r="N365" s="44">
        <f>L365*M365</f>
        <v>1.6235101940509065</v>
      </c>
      <c r="O365" s="44">
        <f>L365*60*1000</f>
        <v>290.6261255853043</v>
      </c>
      <c r="P365" s="46">
        <f>N365*60</f>
        <v>97.41061164305438</v>
      </c>
      <c r="Q365" s="11"/>
      <c r="R365" s="10"/>
      <c r="S365" s="10"/>
    </row>
    <row r="366" spans="1:19" s="9" customFormat="1" ht="12.75" customHeight="1">
      <c r="A366" s="186"/>
      <c r="B366" s="313" t="s">
        <v>147</v>
      </c>
      <c r="C366" s="83">
        <v>30</v>
      </c>
      <c r="D366" s="83">
        <v>1976</v>
      </c>
      <c r="E366" s="84">
        <v>16.82</v>
      </c>
      <c r="F366" s="84">
        <v>5.287</v>
      </c>
      <c r="G366" s="84">
        <v>3</v>
      </c>
      <c r="H366" s="84">
        <f>E366-F366-G366</f>
        <v>8.533000000000001</v>
      </c>
      <c r="I366" s="85">
        <v>1735.43</v>
      </c>
      <c r="J366" s="84">
        <f>H366</f>
        <v>8.533000000000001</v>
      </c>
      <c r="K366" s="85">
        <f>I366</f>
        <v>1735.43</v>
      </c>
      <c r="L366" s="45">
        <f>J366/K366</f>
        <v>0.004916937012728834</v>
      </c>
      <c r="M366" s="84">
        <v>250.155</v>
      </c>
      <c r="N366" s="44">
        <f>L366*M366</f>
        <v>1.2299963784191814</v>
      </c>
      <c r="O366" s="44">
        <f>L366*60*1000</f>
        <v>295.0162207637301</v>
      </c>
      <c r="P366" s="46">
        <f>N366*60</f>
        <v>73.79978270515089</v>
      </c>
      <c r="Q366" s="11"/>
      <c r="R366" s="10"/>
      <c r="S366" s="10"/>
    </row>
    <row r="367" spans="1:19" s="9" customFormat="1" ht="12.75" customHeight="1">
      <c r="A367" s="186"/>
      <c r="B367" s="314" t="s">
        <v>486</v>
      </c>
      <c r="C367" s="154">
        <v>32</v>
      </c>
      <c r="D367" s="43"/>
      <c r="E367" s="44">
        <v>14.136</v>
      </c>
      <c r="F367" s="143">
        <v>3.817452</v>
      </c>
      <c r="G367" s="143">
        <v>4.64</v>
      </c>
      <c r="H367" s="44">
        <v>5.678548</v>
      </c>
      <c r="I367" s="143">
        <v>1155.18</v>
      </c>
      <c r="J367" s="143">
        <v>5.68</v>
      </c>
      <c r="K367" s="143">
        <v>1155.18</v>
      </c>
      <c r="L367" s="45">
        <f>J367/K367</f>
        <v>0.004916982634740906</v>
      </c>
      <c r="M367" s="44">
        <v>335.175</v>
      </c>
      <c r="N367" s="44">
        <f>L367*M367</f>
        <v>1.6480496545992833</v>
      </c>
      <c r="O367" s="44">
        <f>L367*60*1000</f>
        <v>295.0189580844543</v>
      </c>
      <c r="P367" s="46">
        <f>N367*60</f>
        <v>98.882979275957</v>
      </c>
      <c r="R367" s="10"/>
      <c r="S367" s="10"/>
    </row>
    <row r="368" spans="1:16" s="9" customFormat="1" ht="12.75" customHeight="1">
      <c r="A368" s="186"/>
      <c r="B368" s="313" t="s">
        <v>799</v>
      </c>
      <c r="C368" s="83">
        <v>12</v>
      </c>
      <c r="D368" s="83">
        <v>1986</v>
      </c>
      <c r="E368" s="173">
        <v>5.735</v>
      </c>
      <c r="F368" s="173">
        <v>0.561</v>
      </c>
      <c r="G368" s="173">
        <v>1.796</v>
      </c>
      <c r="H368" s="173">
        <v>3.378</v>
      </c>
      <c r="I368" s="173"/>
      <c r="J368" s="173">
        <v>3.378</v>
      </c>
      <c r="K368" s="98">
        <v>686.25</v>
      </c>
      <c r="L368" s="45">
        <f>J368/K368</f>
        <v>0.0049224043715847</v>
      </c>
      <c r="M368" s="98">
        <v>335.83</v>
      </c>
      <c r="N368" s="44">
        <f>L368*M368</f>
        <v>1.6530910601092896</v>
      </c>
      <c r="O368" s="44">
        <f>L368*60*1000</f>
        <v>295.344262295082</v>
      </c>
      <c r="P368" s="46">
        <f>N368*60</f>
        <v>99.18546360655738</v>
      </c>
    </row>
    <row r="369" spans="1:19" s="9" customFormat="1" ht="12.75" customHeight="1">
      <c r="A369" s="186"/>
      <c r="B369" s="314" t="s">
        <v>487</v>
      </c>
      <c r="C369" s="154">
        <v>50</v>
      </c>
      <c r="D369" s="43">
        <v>1971</v>
      </c>
      <c r="E369" s="44">
        <v>25.61</v>
      </c>
      <c r="F369" s="143">
        <v>4.6104</v>
      </c>
      <c r="G369" s="143">
        <v>8</v>
      </c>
      <c r="H369" s="44">
        <v>12.9996</v>
      </c>
      <c r="I369" s="143">
        <v>2635.3</v>
      </c>
      <c r="J369" s="143">
        <v>13</v>
      </c>
      <c r="K369" s="143">
        <v>2635.3</v>
      </c>
      <c r="L369" s="45">
        <f>J369/K369</f>
        <v>0.004933024703069859</v>
      </c>
      <c r="M369" s="44">
        <v>316.863</v>
      </c>
      <c r="N369" s="44">
        <f>L369*M369</f>
        <v>1.5630930064888247</v>
      </c>
      <c r="O369" s="44">
        <f>L369*60*1000</f>
        <v>295.9814821841915</v>
      </c>
      <c r="P369" s="46">
        <f>N369*60</f>
        <v>93.78558038932948</v>
      </c>
      <c r="R369" s="10"/>
      <c r="S369" s="10"/>
    </row>
    <row r="370" spans="1:19" s="9" customFormat="1" ht="12.75" customHeight="1">
      <c r="A370" s="186"/>
      <c r="B370" s="315" t="s">
        <v>523</v>
      </c>
      <c r="C370" s="42">
        <v>75</v>
      </c>
      <c r="D370" s="42" t="s">
        <v>24</v>
      </c>
      <c r="E370" s="72">
        <v>37.13</v>
      </c>
      <c r="F370" s="72">
        <v>5.2</v>
      </c>
      <c r="G370" s="72">
        <v>12</v>
      </c>
      <c r="H370" s="72">
        <v>19.93</v>
      </c>
      <c r="I370" s="160">
        <v>4020</v>
      </c>
      <c r="J370" s="72">
        <v>19.93</v>
      </c>
      <c r="K370" s="160">
        <v>4020</v>
      </c>
      <c r="L370" s="45">
        <f>J370/K370</f>
        <v>0.004957711442786069</v>
      </c>
      <c r="M370" s="72">
        <v>215.3</v>
      </c>
      <c r="N370" s="44">
        <f>L370*M370</f>
        <v>1.0673952736318408</v>
      </c>
      <c r="O370" s="44">
        <f>L370*60*1000</f>
        <v>297.4626865671641</v>
      </c>
      <c r="P370" s="46">
        <f>N370*60</f>
        <v>64.04371641791045</v>
      </c>
      <c r="R370" s="10"/>
      <c r="S370" s="10"/>
    </row>
    <row r="371" spans="1:19" s="9" customFormat="1" ht="12.75" customHeight="1">
      <c r="A371" s="186"/>
      <c r="B371" s="315" t="s">
        <v>110</v>
      </c>
      <c r="C371" s="42">
        <v>54</v>
      </c>
      <c r="D371" s="42">
        <v>1985</v>
      </c>
      <c r="E371" s="42">
        <v>32.12</v>
      </c>
      <c r="F371" s="42">
        <v>6.375</v>
      </c>
      <c r="G371" s="42">
        <v>8.48</v>
      </c>
      <c r="H371" s="72">
        <f>E371-F371-G371</f>
        <v>17.264999999999997</v>
      </c>
      <c r="I371" s="70">
        <v>3480</v>
      </c>
      <c r="J371" s="71">
        <f>H371/I371*K371</f>
        <v>17.264999999999997</v>
      </c>
      <c r="K371" s="42">
        <v>3480</v>
      </c>
      <c r="L371" s="45">
        <f>J371/K371</f>
        <v>0.004961206896551724</v>
      </c>
      <c r="M371" s="72">
        <v>289.18</v>
      </c>
      <c r="N371" s="44">
        <f>L371*M371</f>
        <v>1.4346818103448276</v>
      </c>
      <c r="O371" s="44">
        <f>L371*60*1000</f>
        <v>297.67241379310343</v>
      </c>
      <c r="P371" s="46">
        <f>N371*60</f>
        <v>86.08090862068966</v>
      </c>
      <c r="R371" s="10"/>
      <c r="S371" s="10"/>
    </row>
    <row r="372" spans="1:19" s="9" customFormat="1" ht="12.75" customHeight="1">
      <c r="A372" s="186"/>
      <c r="B372" s="313" t="s">
        <v>674</v>
      </c>
      <c r="C372" s="166">
        <v>40</v>
      </c>
      <c r="D372" s="166">
        <v>1992</v>
      </c>
      <c r="E372" s="167">
        <v>5.1</v>
      </c>
      <c r="F372" s="167">
        <v>4.881</v>
      </c>
      <c r="G372" s="167">
        <v>6.4</v>
      </c>
      <c r="H372" s="167">
        <v>9.519</v>
      </c>
      <c r="I372" s="167">
        <v>1916.2</v>
      </c>
      <c r="J372" s="167">
        <v>9.519</v>
      </c>
      <c r="K372" s="167">
        <v>1916.2</v>
      </c>
      <c r="L372" s="45">
        <f>J372/K372</f>
        <v>0.004967644296002505</v>
      </c>
      <c r="M372" s="85">
        <v>207.97</v>
      </c>
      <c r="N372" s="44">
        <f>L372*M372</f>
        <v>1.033120984239641</v>
      </c>
      <c r="O372" s="44">
        <f>L372*60*1000</f>
        <v>298.05865776015025</v>
      </c>
      <c r="P372" s="46">
        <f>N372*60</f>
        <v>61.987259054378455</v>
      </c>
      <c r="R372" s="10"/>
      <c r="S372" s="10"/>
    </row>
    <row r="373" spans="1:19" s="9" customFormat="1" ht="13.5" customHeight="1" thickBot="1">
      <c r="A373" s="187"/>
      <c r="B373" s="320" t="s">
        <v>273</v>
      </c>
      <c r="C373" s="47">
        <v>22</v>
      </c>
      <c r="D373" s="47">
        <v>1992</v>
      </c>
      <c r="E373" s="128">
        <v>11.97</v>
      </c>
      <c r="F373" s="128">
        <v>2.448</v>
      </c>
      <c r="G373" s="128">
        <v>3.52</v>
      </c>
      <c r="H373" s="128">
        <f>E373-F373-G373</f>
        <v>6.002000000000001</v>
      </c>
      <c r="I373" s="128">
        <v>1204.19</v>
      </c>
      <c r="J373" s="128">
        <v>6.002</v>
      </c>
      <c r="K373" s="128">
        <v>1204.19</v>
      </c>
      <c r="L373" s="49">
        <f>J373/K373</f>
        <v>0.004984263280711515</v>
      </c>
      <c r="M373" s="48">
        <v>332.886</v>
      </c>
      <c r="N373" s="48">
        <f>L373*M373</f>
        <v>1.6591914664629335</v>
      </c>
      <c r="O373" s="48">
        <f>L373*60*1000</f>
        <v>299.0557968426909</v>
      </c>
      <c r="P373" s="50">
        <f>N373*60</f>
        <v>99.55148798777601</v>
      </c>
      <c r="Q373" s="11"/>
      <c r="R373" s="10"/>
      <c r="S373" s="10"/>
    </row>
    <row r="374" spans="1:19" s="9" customFormat="1" ht="13.5" customHeight="1">
      <c r="A374" s="188" t="s">
        <v>83</v>
      </c>
      <c r="B374" s="301" t="s">
        <v>720</v>
      </c>
      <c r="C374" s="174">
        <v>48</v>
      </c>
      <c r="D374" s="174">
        <v>1961</v>
      </c>
      <c r="E374" s="171">
        <v>22.8</v>
      </c>
      <c r="F374" s="171">
        <v>3.7</v>
      </c>
      <c r="G374" s="171">
        <v>7.68</v>
      </c>
      <c r="H374" s="171">
        <v>11.48</v>
      </c>
      <c r="I374" s="171">
        <v>2459</v>
      </c>
      <c r="J374" s="171">
        <v>11.5</v>
      </c>
      <c r="K374" s="171">
        <v>2297</v>
      </c>
      <c r="L374" s="282">
        <f>J374/K374</f>
        <v>0.00500653025685677</v>
      </c>
      <c r="M374" s="86">
        <v>184.8</v>
      </c>
      <c r="N374" s="75">
        <f>L374*M374</f>
        <v>0.9252067914671311</v>
      </c>
      <c r="O374" s="75">
        <f>L374*60*1000</f>
        <v>300.3918154114062</v>
      </c>
      <c r="P374" s="129">
        <f>N374*60</f>
        <v>55.51240748802787</v>
      </c>
      <c r="R374" s="10"/>
      <c r="S374" s="10"/>
    </row>
    <row r="375" spans="1:19" s="9" customFormat="1" ht="12.75" customHeight="1">
      <c r="A375" s="189"/>
      <c r="B375" s="302" t="s">
        <v>48</v>
      </c>
      <c r="C375" s="51">
        <v>24</v>
      </c>
      <c r="D375" s="51">
        <v>1961</v>
      </c>
      <c r="E375" s="52">
        <v>7</v>
      </c>
      <c r="F375" s="52">
        <v>2.433955</v>
      </c>
      <c r="G375" s="52">
        <v>0</v>
      </c>
      <c r="H375" s="52">
        <v>4.566045</v>
      </c>
      <c r="I375" s="53">
        <v>911.79</v>
      </c>
      <c r="J375" s="52">
        <f>H375</f>
        <v>4.566045</v>
      </c>
      <c r="K375" s="52">
        <v>911.79</v>
      </c>
      <c r="L375" s="54">
        <f>J375/K375</f>
        <v>0.005007781397032211</v>
      </c>
      <c r="M375" s="52">
        <v>301.603</v>
      </c>
      <c r="N375" s="53">
        <f>L375*M375</f>
        <v>1.510361892689106</v>
      </c>
      <c r="O375" s="53">
        <f>L375*60*1000</f>
        <v>300.46688382193264</v>
      </c>
      <c r="P375" s="55">
        <f>N375*60</f>
        <v>90.62171356134637</v>
      </c>
      <c r="R375" s="10"/>
      <c r="S375" s="10"/>
    </row>
    <row r="376" spans="1:19" s="9" customFormat="1" ht="12.75">
      <c r="A376" s="189"/>
      <c r="B376" s="302" t="s">
        <v>644</v>
      </c>
      <c r="C376" s="51">
        <v>45</v>
      </c>
      <c r="D376" s="51" t="s">
        <v>24</v>
      </c>
      <c r="E376" s="122">
        <f>SUM(F376:H376)</f>
        <v>22.551000000000002</v>
      </c>
      <c r="F376" s="218">
        <v>3.494</v>
      </c>
      <c r="G376" s="218">
        <v>7.338</v>
      </c>
      <c r="H376" s="218">
        <v>11.719</v>
      </c>
      <c r="I376" s="124">
        <v>2336.24</v>
      </c>
      <c r="J376" s="122">
        <v>11.719</v>
      </c>
      <c r="K376" s="124">
        <v>2336.24</v>
      </c>
      <c r="L376" s="54">
        <f>J376/K376</f>
        <v>0.0050161798445365205</v>
      </c>
      <c r="M376" s="170">
        <v>208.7</v>
      </c>
      <c r="N376" s="53">
        <f>L376*M376</f>
        <v>1.0468767335547717</v>
      </c>
      <c r="O376" s="53">
        <f>L376*60*1000</f>
        <v>300.97079067219124</v>
      </c>
      <c r="P376" s="55">
        <f>N376*60</f>
        <v>62.812604013286304</v>
      </c>
      <c r="R376" s="10"/>
      <c r="S376" s="10"/>
    </row>
    <row r="377" spans="1:19" s="9" customFormat="1" ht="12.75">
      <c r="A377" s="189"/>
      <c r="B377" s="303" t="s">
        <v>821</v>
      </c>
      <c r="C377" s="87">
        <v>11</v>
      </c>
      <c r="D377" s="87">
        <v>1968</v>
      </c>
      <c r="E377" s="246">
        <v>5.009</v>
      </c>
      <c r="F377" s="246">
        <v>0.447</v>
      </c>
      <c r="G377" s="246">
        <v>1.728</v>
      </c>
      <c r="H377" s="246">
        <v>2.834</v>
      </c>
      <c r="I377" s="246">
        <v>563.82</v>
      </c>
      <c r="J377" s="175">
        <v>2.132</v>
      </c>
      <c r="K377" s="104">
        <v>424.14</v>
      </c>
      <c r="L377" s="54">
        <f>J377/K377</f>
        <v>0.005026642146461075</v>
      </c>
      <c r="M377" s="247">
        <v>265.52</v>
      </c>
      <c r="N377" s="53">
        <f>L377*M377</f>
        <v>1.3346740227283445</v>
      </c>
      <c r="O377" s="53">
        <f>L377*60*1000</f>
        <v>301.59852878766446</v>
      </c>
      <c r="P377" s="55">
        <f>N377*60</f>
        <v>80.08044136370067</v>
      </c>
      <c r="R377" s="10"/>
      <c r="S377" s="10"/>
    </row>
    <row r="378" spans="1:19" s="9" customFormat="1" ht="12.75">
      <c r="A378" s="189"/>
      <c r="B378" s="302" t="s">
        <v>86</v>
      </c>
      <c r="C378" s="51">
        <v>60</v>
      </c>
      <c r="D378" s="51">
        <v>1985</v>
      </c>
      <c r="E378" s="52">
        <v>33.513</v>
      </c>
      <c r="F378" s="52">
        <v>7.864567</v>
      </c>
      <c r="G378" s="52">
        <v>9.6</v>
      </c>
      <c r="H378" s="52">
        <v>16.048433</v>
      </c>
      <c r="I378" s="53">
        <v>3189.58</v>
      </c>
      <c r="J378" s="52">
        <f>H378</f>
        <v>16.048433</v>
      </c>
      <c r="K378" s="52">
        <v>3189.58</v>
      </c>
      <c r="L378" s="54">
        <f>J378/K378</f>
        <v>0.005031519196884856</v>
      </c>
      <c r="M378" s="52">
        <v>301.603</v>
      </c>
      <c r="N378" s="53">
        <f>L378*M378</f>
        <v>1.5175212843380634</v>
      </c>
      <c r="O378" s="53">
        <f>L378*60*1000</f>
        <v>301.89115181309137</v>
      </c>
      <c r="P378" s="55">
        <f>N378*60</f>
        <v>91.05127706028381</v>
      </c>
      <c r="R378" s="10"/>
      <c r="S378" s="10"/>
    </row>
    <row r="379" spans="1:19" s="9" customFormat="1" ht="12.75">
      <c r="A379" s="189"/>
      <c r="B379" s="303" t="s">
        <v>800</v>
      </c>
      <c r="C379" s="87">
        <v>40</v>
      </c>
      <c r="D379" s="87">
        <v>1981</v>
      </c>
      <c r="E379" s="170">
        <v>22</v>
      </c>
      <c r="F379" s="170">
        <v>4.233</v>
      </c>
      <c r="G379" s="170">
        <v>6.4</v>
      </c>
      <c r="H379" s="170">
        <v>11.368</v>
      </c>
      <c r="I379" s="170"/>
      <c r="J379" s="170">
        <v>11.368</v>
      </c>
      <c r="K379" s="104">
        <v>2259.15</v>
      </c>
      <c r="L379" s="54">
        <f>J379/K379</f>
        <v>0.005031981054821504</v>
      </c>
      <c r="M379" s="104">
        <v>335.83</v>
      </c>
      <c r="N379" s="53">
        <f>L379*M379</f>
        <v>1.6898901976407055</v>
      </c>
      <c r="O379" s="53">
        <f>L379*60*1000</f>
        <v>301.91886328929024</v>
      </c>
      <c r="P379" s="55">
        <f>N379*60</f>
        <v>101.39341185844233</v>
      </c>
      <c r="R379" s="10"/>
      <c r="S379" s="10"/>
    </row>
    <row r="380" spans="1:19" s="9" customFormat="1" ht="12.75">
      <c r="A380" s="189"/>
      <c r="B380" s="303" t="s">
        <v>822</v>
      </c>
      <c r="C380" s="87">
        <v>20</v>
      </c>
      <c r="D380" s="87">
        <v>1979</v>
      </c>
      <c r="E380" s="246">
        <v>9.554</v>
      </c>
      <c r="F380" s="246">
        <v>1.531</v>
      </c>
      <c r="G380" s="246">
        <v>3.168</v>
      </c>
      <c r="H380" s="246">
        <v>4.855</v>
      </c>
      <c r="I380" s="246">
        <v>964.06</v>
      </c>
      <c r="J380" s="175">
        <v>4.855</v>
      </c>
      <c r="K380" s="104">
        <v>964.06</v>
      </c>
      <c r="L380" s="54">
        <f>J380/K380</f>
        <v>0.005035993610356203</v>
      </c>
      <c r="M380" s="247">
        <v>265.52</v>
      </c>
      <c r="N380" s="53">
        <f>L380*M380</f>
        <v>1.337157023421779</v>
      </c>
      <c r="O380" s="53">
        <f>L380*60*1000</f>
        <v>302.1596166213722</v>
      </c>
      <c r="P380" s="55">
        <f>N380*60</f>
        <v>80.22942140530674</v>
      </c>
      <c r="R380" s="10"/>
      <c r="S380" s="10"/>
    </row>
    <row r="381" spans="1:19" s="9" customFormat="1" ht="12.75">
      <c r="A381" s="189"/>
      <c r="B381" s="303" t="s">
        <v>823</v>
      </c>
      <c r="C381" s="87">
        <v>24</v>
      </c>
      <c r="D381" s="87">
        <v>2011</v>
      </c>
      <c r="E381" s="248">
        <v>11.759</v>
      </c>
      <c r="F381" s="246">
        <v>3.021</v>
      </c>
      <c r="G381" s="246">
        <v>3.072</v>
      </c>
      <c r="H381" s="246">
        <v>5.666</v>
      </c>
      <c r="I381" s="246">
        <v>1123.75</v>
      </c>
      <c r="J381" s="175">
        <v>5.666</v>
      </c>
      <c r="K381" s="104">
        <v>1123.75</v>
      </c>
      <c r="L381" s="54">
        <f>J381/K381</f>
        <v>0.0050420467185761965</v>
      </c>
      <c r="M381" s="247">
        <v>265.524</v>
      </c>
      <c r="N381" s="53">
        <f>L381*M381</f>
        <v>1.338784412903226</v>
      </c>
      <c r="O381" s="53">
        <f>L381*60*1000</f>
        <v>302.5228031145718</v>
      </c>
      <c r="P381" s="55">
        <f>N381*60</f>
        <v>80.32706477419356</v>
      </c>
      <c r="R381" s="10"/>
      <c r="S381" s="10"/>
    </row>
    <row r="382" spans="1:19" s="9" customFormat="1" ht="12.75">
      <c r="A382" s="189"/>
      <c r="B382" s="303" t="s">
        <v>759</v>
      </c>
      <c r="C382" s="168">
        <v>50</v>
      </c>
      <c r="D382" s="168" t="s">
        <v>24</v>
      </c>
      <c r="E382" s="88">
        <f>F382+G382+H382</f>
        <v>25.333999999999996</v>
      </c>
      <c r="F382" s="88">
        <v>4.653</v>
      </c>
      <c r="G382" s="88">
        <v>8</v>
      </c>
      <c r="H382" s="88">
        <v>12.681</v>
      </c>
      <c r="I382" s="89">
        <v>2510.8</v>
      </c>
      <c r="J382" s="88">
        <v>12.681</v>
      </c>
      <c r="K382" s="89">
        <v>2510.8</v>
      </c>
      <c r="L382" s="54">
        <f>J382/K382</f>
        <v>0.005050581487971961</v>
      </c>
      <c r="M382" s="89">
        <v>353.8</v>
      </c>
      <c r="N382" s="53">
        <f>L382*M382</f>
        <v>1.7868957304444797</v>
      </c>
      <c r="O382" s="53">
        <f>L382*60*1000</f>
        <v>303.0348892783176</v>
      </c>
      <c r="P382" s="55">
        <f>N382*60</f>
        <v>107.21374382666878</v>
      </c>
      <c r="R382" s="10"/>
      <c r="S382" s="10"/>
    </row>
    <row r="383" spans="1:19" s="9" customFormat="1" ht="12.75">
      <c r="A383" s="189"/>
      <c r="B383" s="304" t="s">
        <v>45</v>
      </c>
      <c r="C383" s="52">
        <v>35</v>
      </c>
      <c r="D383" s="52">
        <v>1965</v>
      </c>
      <c r="E383" s="52">
        <v>11.929</v>
      </c>
      <c r="F383" s="52">
        <v>7.622951</v>
      </c>
      <c r="G383" s="52">
        <v>0.826</v>
      </c>
      <c r="H383" s="52">
        <v>3.480049</v>
      </c>
      <c r="I383" s="53">
        <v>687.58</v>
      </c>
      <c r="J383" s="52">
        <v>3.480049</v>
      </c>
      <c r="K383" s="52">
        <v>687.58</v>
      </c>
      <c r="L383" s="54">
        <f>J383/K383</f>
        <v>0.005061300503214171</v>
      </c>
      <c r="M383" s="52">
        <v>301.603</v>
      </c>
      <c r="N383" s="53">
        <f>L383*M383</f>
        <v>1.5265034156709036</v>
      </c>
      <c r="O383" s="53">
        <f>L383*60*1000</f>
        <v>303.67803019285026</v>
      </c>
      <c r="P383" s="55">
        <f>N383*60</f>
        <v>91.59020494025422</v>
      </c>
      <c r="R383" s="10"/>
      <c r="S383" s="10"/>
    </row>
    <row r="384" spans="1:19" s="9" customFormat="1" ht="12.75">
      <c r="A384" s="189"/>
      <c r="B384" s="303" t="s">
        <v>891</v>
      </c>
      <c r="C384" s="87">
        <v>44</v>
      </c>
      <c r="D384" s="87">
        <v>1966</v>
      </c>
      <c r="E384" s="170">
        <f>F384+G384+H384</f>
        <v>18.707009</v>
      </c>
      <c r="F384" s="170">
        <v>1.7934</v>
      </c>
      <c r="G384" s="170">
        <v>7.04</v>
      </c>
      <c r="H384" s="170">
        <v>9.873609</v>
      </c>
      <c r="I384" s="170">
        <v>1948.2</v>
      </c>
      <c r="J384" s="170">
        <f>H384</f>
        <v>9.873609</v>
      </c>
      <c r="K384" s="170">
        <f>I384</f>
        <v>1948.2</v>
      </c>
      <c r="L384" s="54">
        <f>J384/K384</f>
        <v>0.005068067446874038</v>
      </c>
      <c r="M384" s="104">
        <v>336.05</v>
      </c>
      <c r="N384" s="53">
        <f>L384*M384</f>
        <v>1.7031240655220203</v>
      </c>
      <c r="O384" s="53">
        <f>L384*60*1000</f>
        <v>304.0840468124423</v>
      </c>
      <c r="P384" s="55">
        <f>N384*60</f>
        <v>102.18744393132123</v>
      </c>
      <c r="Q384" s="11"/>
      <c r="R384" s="10"/>
      <c r="S384" s="10"/>
    </row>
    <row r="385" spans="1:19" s="9" customFormat="1" ht="12.75" customHeight="1">
      <c r="A385" s="189"/>
      <c r="B385" s="302" t="s">
        <v>54</v>
      </c>
      <c r="C385" s="51">
        <v>50</v>
      </c>
      <c r="D385" s="51">
        <v>1988</v>
      </c>
      <c r="E385" s="51">
        <v>35.36</v>
      </c>
      <c r="F385" s="51">
        <v>9.155</v>
      </c>
      <c r="G385" s="51">
        <v>8</v>
      </c>
      <c r="H385" s="51">
        <f>E385-F385-G385</f>
        <v>18.205</v>
      </c>
      <c r="I385" s="249">
        <v>3582.3</v>
      </c>
      <c r="J385" s="165">
        <f>H385/I385*K385</f>
        <v>18.20347542081902</v>
      </c>
      <c r="K385" s="51">
        <v>3582</v>
      </c>
      <c r="L385" s="54">
        <f>J385/K385</f>
        <v>0.005081930603243724</v>
      </c>
      <c r="M385" s="124">
        <v>289.18</v>
      </c>
      <c r="N385" s="53">
        <f>L385*M385</f>
        <v>1.4695926918460203</v>
      </c>
      <c r="O385" s="53">
        <f>L385*60*1000</f>
        <v>304.91583619462347</v>
      </c>
      <c r="P385" s="55">
        <f>N385*60</f>
        <v>88.17556151076121</v>
      </c>
      <c r="Q385" s="11"/>
      <c r="R385" s="10"/>
      <c r="S385" s="10"/>
    </row>
    <row r="386" spans="1:19" s="9" customFormat="1" ht="12.75">
      <c r="A386" s="189"/>
      <c r="B386" s="302" t="s">
        <v>345</v>
      </c>
      <c r="C386" s="52">
        <v>16</v>
      </c>
      <c r="D386" s="52">
        <v>0</v>
      </c>
      <c r="E386" s="52">
        <v>6.33894</v>
      </c>
      <c r="F386" s="52">
        <v>0.51</v>
      </c>
      <c r="G386" s="52">
        <v>2.56</v>
      </c>
      <c r="H386" s="52">
        <v>3.26894</v>
      </c>
      <c r="I386" s="52">
        <v>714.88</v>
      </c>
      <c r="J386" s="52">
        <v>2.891717</v>
      </c>
      <c r="K386" s="52">
        <v>567.24</v>
      </c>
      <c r="L386" s="54">
        <f>J386/K386</f>
        <v>0.005097872152880614</v>
      </c>
      <c r="M386" s="52">
        <v>242.6</v>
      </c>
      <c r="N386" s="53">
        <f>L386*M386</f>
        <v>1.236743784288837</v>
      </c>
      <c r="O386" s="53">
        <f>L386*60*1000</f>
        <v>305.8723291728368</v>
      </c>
      <c r="P386" s="55">
        <f>N386*60</f>
        <v>74.20462705733021</v>
      </c>
      <c r="R386" s="10"/>
      <c r="S386" s="10"/>
    </row>
    <row r="387" spans="1:19" s="9" customFormat="1" ht="12.75">
      <c r="A387" s="189"/>
      <c r="B387" s="303" t="s">
        <v>824</v>
      </c>
      <c r="C387" s="87">
        <v>12</v>
      </c>
      <c r="D387" s="87">
        <v>1964</v>
      </c>
      <c r="E387" s="246">
        <v>5.52</v>
      </c>
      <c r="F387" s="246">
        <v>0.838</v>
      </c>
      <c r="G387" s="246">
        <v>1.92</v>
      </c>
      <c r="H387" s="246">
        <v>2.762</v>
      </c>
      <c r="I387" s="246">
        <v>539.13</v>
      </c>
      <c r="J387" s="175">
        <v>2.537</v>
      </c>
      <c r="K387" s="104">
        <v>495.17</v>
      </c>
      <c r="L387" s="54">
        <f>J387/K387</f>
        <v>0.005123492941817962</v>
      </c>
      <c r="M387" s="247">
        <v>265.52</v>
      </c>
      <c r="N387" s="53">
        <f>L387*M387</f>
        <v>1.3603898459115051</v>
      </c>
      <c r="O387" s="53">
        <f>L387*60*1000</f>
        <v>307.4095765090777</v>
      </c>
      <c r="P387" s="55">
        <f>N387*60</f>
        <v>81.6233907546903</v>
      </c>
      <c r="R387" s="10"/>
      <c r="S387" s="10"/>
    </row>
    <row r="388" spans="1:19" s="9" customFormat="1" ht="12.75">
      <c r="A388" s="189"/>
      <c r="B388" s="303" t="s">
        <v>721</v>
      </c>
      <c r="C388" s="168">
        <v>20</v>
      </c>
      <c r="D388" s="168">
        <v>1988</v>
      </c>
      <c r="E388" s="169">
        <v>12.32</v>
      </c>
      <c r="F388" s="169">
        <v>3.36</v>
      </c>
      <c r="G388" s="169">
        <v>3.2</v>
      </c>
      <c r="H388" s="169">
        <v>5.7</v>
      </c>
      <c r="I388" s="169">
        <v>1164</v>
      </c>
      <c r="J388" s="169">
        <v>5.7</v>
      </c>
      <c r="K388" s="169">
        <v>1109</v>
      </c>
      <c r="L388" s="54">
        <f>J388/K388</f>
        <v>0.005139765554553652</v>
      </c>
      <c r="M388" s="89">
        <v>184.8</v>
      </c>
      <c r="N388" s="53">
        <f>L388*M388</f>
        <v>0.949828674481515</v>
      </c>
      <c r="O388" s="53">
        <f>L388*60*1000</f>
        <v>308.3859332732191</v>
      </c>
      <c r="P388" s="55">
        <f>N388*60</f>
        <v>56.9897204688909</v>
      </c>
      <c r="R388" s="10"/>
      <c r="S388" s="10"/>
    </row>
    <row r="389" spans="1:19" s="9" customFormat="1" ht="12.75">
      <c r="A389" s="189"/>
      <c r="B389" s="303" t="s">
        <v>722</v>
      </c>
      <c r="C389" s="168">
        <v>60</v>
      </c>
      <c r="D389" s="168">
        <v>1982</v>
      </c>
      <c r="E389" s="169">
        <v>33.46</v>
      </c>
      <c r="F389" s="169">
        <v>6.8</v>
      </c>
      <c r="G389" s="169">
        <v>9.6</v>
      </c>
      <c r="H389" s="169">
        <v>16.4</v>
      </c>
      <c r="I389" s="169">
        <v>3507</v>
      </c>
      <c r="J389" s="169">
        <v>16.4</v>
      </c>
      <c r="K389" s="169">
        <v>3184</v>
      </c>
      <c r="L389" s="54">
        <f>J389/K389</f>
        <v>0.005150753768844221</v>
      </c>
      <c r="M389" s="89">
        <v>184.8</v>
      </c>
      <c r="N389" s="53">
        <f>L389*M389</f>
        <v>0.9518592964824121</v>
      </c>
      <c r="O389" s="53">
        <f>L389*60*1000</f>
        <v>309.04522613065325</v>
      </c>
      <c r="P389" s="55">
        <f>N389*60</f>
        <v>57.11155778894472</v>
      </c>
      <c r="R389" s="10"/>
      <c r="S389" s="10"/>
    </row>
    <row r="390" spans="1:19" s="9" customFormat="1" ht="12.75">
      <c r="A390" s="189"/>
      <c r="B390" s="303" t="s">
        <v>148</v>
      </c>
      <c r="C390" s="87">
        <v>61</v>
      </c>
      <c r="D390" s="87">
        <v>1986</v>
      </c>
      <c r="E390" s="88">
        <v>25.52</v>
      </c>
      <c r="F390" s="88">
        <v>7.145</v>
      </c>
      <c r="G390" s="88">
        <v>6.07</v>
      </c>
      <c r="H390" s="88">
        <f>E390-F390-G390</f>
        <v>12.305</v>
      </c>
      <c r="I390" s="89">
        <v>2367.65</v>
      </c>
      <c r="J390" s="88">
        <f>H390</f>
        <v>12.305</v>
      </c>
      <c r="K390" s="89">
        <f>I390</f>
        <v>2367.65</v>
      </c>
      <c r="L390" s="54">
        <f>J390/K390</f>
        <v>0.005197136401072794</v>
      </c>
      <c r="M390" s="88">
        <v>250.155</v>
      </c>
      <c r="N390" s="53">
        <f>L390*M390</f>
        <v>1.3000896564103648</v>
      </c>
      <c r="O390" s="53">
        <f>L390*60*1000</f>
        <v>311.82818406436763</v>
      </c>
      <c r="P390" s="55">
        <f>N390*60</f>
        <v>78.00537938462189</v>
      </c>
      <c r="R390" s="10"/>
      <c r="S390" s="10"/>
    </row>
    <row r="391" spans="1:19" s="9" customFormat="1" ht="12.75">
      <c r="A391" s="189"/>
      <c r="B391" s="305" t="s">
        <v>79</v>
      </c>
      <c r="C391" s="107">
        <v>31</v>
      </c>
      <c r="D391" s="106" t="s">
        <v>24</v>
      </c>
      <c r="E391" s="101">
        <v>9.64</v>
      </c>
      <c r="F391" s="101">
        <v>3.11</v>
      </c>
      <c r="G391" s="101">
        <v>0.31</v>
      </c>
      <c r="H391" s="101">
        <v>6.22</v>
      </c>
      <c r="I391" s="108">
        <v>1196.73</v>
      </c>
      <c r="J391" s="101">
        <v>6.22</v>
      </c>
      <c r="K391" s="103">
        <v>1196.73</v>
      </c>
      <c r="L391" s="54">
        <f>J391/K391</f>
        <v>0.005197496511326698</v>
      </c>
      <c r="M391" s="104">
        <v>240.45</v>
      </c>
      <c r="N391" s="53">
        <f>L391*M391</f>
        <v>1.2497380361485044</v>
      </c>
      <c r="O391" s="53">
        <f>L391*60*1000</f>
        <v>311.8497906796019</v>
      </c>
      <c r="P391" s="55">
        <f>N391*60</f>
        <v>74.98428216891027</v>
      </c>
      <c r="R391" s="10"/>
      <c r="S391" s="10"/>
    </row>
    <row r="392" spans="1:19" s="9" customFormat="1" ht="12.75">
      <c r="A392" s="189"/>
      <c r="B392" s="306" t="s">
        <v>855</v>
      </c>
      <c r="C392" s="87">
        <v>40</v>
      </c>
      <c r="D392" s="87">
        <v>1991</v>
      </c>
      <c r="E392" s="170">
        <f>F392+G392+H392</f>
        <v>23.3</v>
      </c>
      <c r="F392" s="170">
        <v>5</v>
      </c>
      <c r="G392" s="170">
        <v>6.4</v>
      </c>
      <c r="H392" s="170">
        <v>11.9</v>
      </c>
      <c r="I392" s="170">
        <v>2289.49</v>
      </c>
      <c r="J392" s="170">
        <v>11.9</v>
      </c>
      <c r="K392" s="170">
        <v>2289.49</v>
      </c>
      <c r="L392" s="54">
        <f>J392/K392</f>
        <v>0.005197664108600606</v>
      </c>
      <c r="M392" s="104">
        <v>245.7</v>
      </c>
      <c r="N392" s="53">
        <f>L392*M392</f>
        <v>1.277066071483169</v>
      </c>
      <c r="O392" s="53">
        <f>L392*60*1000</f>
        <v>311.8598465160364</v>
      </c>
      <c r="P392" s="55">
        <f>N392*60</f>
        <v>76.62396428899014</v>
      </c>
      <c r="R392" s="10"/>
      <c r="S392" s="10"/>
    </row>
    <row r="393" spans="1:19" s="9" customFormat="1" ht="12.75">
      <c r="A393" s="189"/>
      <c r="B393" s="302" t="s">
        <v>524</v>
      </c>
      <c r="C393" s="51">
        <v>45</v>
      </c>
      <c r="D393" s="51" t="s">
        <v>24</v>
      </c>
      <c r="E393" s="124">
        <v>23.89</v>
      </c>
      <c r="F393" s="124">
        <v>4.64</v>
      </c>
      <c r="G393" s="124">
        <v>7.2</v>
      </c>
      <c r="H393" s="124">
        <v>12.05</v>
      </c>
      <c r="I393" s="162">
        <v>2316</v>
      </c>
      <c r="J393" s="124">
        <v>12.05</v>
      </c>
      <c r="K393" s="162">
        <v>2316</v>
      </c>
      <c r="L393" s="54">
        <f>J393/K393</f>
        <v>0.0052029360967184805</v>
      </c>
      <c r="M393" s="124">
        <v>215.3</v>
      </c>
      <c r="N393" s="53">
        <f>L393*M393</f>
        <v>1.120192141623489</v>
      </c>
      <c r="O393" s="53">
        <f>L393*60*1000</f>
        <v>312.1761658031088</v>
      </c>
      <c r="P393" s="55">
        <f>N393*60</f>
        <v>67.21152849740935</v>
      </c>
      <c r="R393" s="10"/>
      <c r="S393" s="10"/>
    </row>
    <row r="394" spans="1:16" s="9" customFormat="1" ht="12.75" customHeight="1">
      <c r="A394" s="189"/>
      <c r="B394" s="302" t="s">
        <v>274</v>
      </c>
      <c r="C394" s="51">
        <v>19</v>
      </c>
      <c r="D394" s="51">
        <v>1984</v>
      </c>
      <c r="E394" s="130">
        <v>10.057</v>
      </c>
      <c r="F394" s="130">
        <v>1.785</v>
      </c>
      <c r="G394" s="130">
        <v>3.04</v>
      </c>
      <c r="H394" s="130">
        <f>E394-F394-G394</f>
        <v>5.232</v>
      </c>
      <c r="I394" s="130">
        <v>1053.81</v>
      </c>
      <c r="J394" s="130">
        <v>5.18</v>
      </c>
      <c r="K394" s="130">
        <v>994.89</v>
      </c>
      <c r="L394" s="54">
        <f>J394/K394</f>
        <v>0.0052066057554101455</v>
      </c>
      <c r="M394" s="53">
        <v>332.886</v>
      </c>
      <c r="N394" s="53">
        <f>L394*M394</f>
        <v>1.7332061634954619</v>
      </c>
      <c r="O394" s="53">
        <f>L394*60*1000</f>
        <v>312.3963453246088</v>
      </c>
      <c r="P394" s="55">
        <f>N394*60</f>
        <v>103.9923698097277</v>
      </c>
    </row>
    <row r="395" spans="1:25" s="9" customFormat="1" ht="12.75" customHeight="1">
      <c r="A395" s="189"/>
      <c r="B395" s="305" t="s">
        <v>182</v>
      </c>
      <c r="C395" s="105">
        <v>12</v>
      </c>
      <c r="D395" s="106" t="s">
        <v>24</v>
      </c>
      <c r="E395" s="109">
        <v>9.1</v>
      </c>
      <c r="F395" s="109">
        <v>3.9</v>
      </c>
      <c r="G395" s="109">
        <v>2.08</v>
      </c>
      <c r="H395" s="109">
        <v>3.121</v>
      </c>
      <c r="I395" s="102">
        <v>625.2</v>
      </c>
      <c r="J395" s="109">
        <v>2.93</v>
      </c>
      <c r="K395" s="110">
        <v>556.74</v>
      </c>
      <c r="L395" s="54">
        <f>J395/K395</f>
        <v>0.005262779753565399</v>
      </c>
      <c r="M395" s="104">
        <v>240.45</v>
      </c>
      <c r="N395" s="53">
        <f>L395*M395</f>
        <v>1.2654353917448</v>
      </c>
      <c r="O395" s="53">
        <f>L395*60*1000</f>
        <v>315.7667852139239</v>
      </c>
      <c r="P395" s="55">
        <f>N395*60</f>
        <v>75.92612350468801</v>
      </c>
      <c r="Q395" s="10"/>
      <c r="R395" s="10"/>
      <c r="S395" s="10"/>
      <c r="T395" s="12"/>
      <c r="U395" s="13"/>
      <c r="V395" s="13"/>
      <c r="X395" s="16"/>
      <c r="Y395" s="16"/>
    </row>
    <row r="396" spans="1:19" s="9" customFormat="1" ht="12.75">
      <c r="A396" s="189"/>
      <c r="B396" s="303" t="s">
        <v>149</v>
      </c>
      <c r="C396" s="87">
        <v>100</v>
      </c>
      <c r="D396" s="87">
        <v>1987</v>
      </c>
      <c r="E396" s="88">
        <v>46.298</v>
      </c>
      <c r="F396" s="88">
        <v>15.348</v>
      </c>
      <c r="G396" s="88">
        <v>10</v>
      </c>
      <c r="H396" s="88">
        <f>E396-F396-G396</f>
        <v>20.950000000000003</v>
      </c>
      <c r="I396" s="89">
        <v>3960.38</v>
      </c>
      <c r="J396" s="88">
        <f>H396</f>
        <v>20.950000000000003</v>
      </c>
      <c r="K396" s="89">
        <f>I396</f>
        <v>3960.38</v>
      </c>
      <c r="L396" s="54">
        <f>J396/K396</f>
        <v>0.005289896424080518</v>
      </c>
      <c r="M396" s="88">
        <v>250.155</v>
      </c>
      <c r="N396" s="53">
        <f>L396*M396</f>
        <v>1.323294039965862</v>
      </c>
      <c r="O396" s="53">
        <f>L396*60*1000</f>
        <v>317.39378544483105</v>
      </c>
      <c r="P396" s="55">
        <f>N396*60</f>
        <v>79.39764239795171</v>
      </c>
      <c r="Q396" s="11"/>
      <c r="R396" s="10"/>
      <c r="S396" s="10"/>
    </row>
    <row r="397" spans="1:19" s="9" customFormat="1" ht="12.75">
      <c r="A397" s="189"/>
      <c r="B397" s="302" t="s">
        <v>525</v>
      </c>
      <c r="C397" s="51">
        <v>54</v>
      </c>
      <c r="D397" s="51" t="s">
        <v>24</v>
      </c>
      <c r="E397" s="124">
        <v>28.78</v>
      </c>
      <c r="F397" s="124">
        <v>4.28</v>
      </c>
      <c r="G397" s="124">
        <v>8.64</v>
      </c>
      <c r="H397" s="124">
        <v>15.86</v>
      </c>
      <c r="I397" s="162">
        <v>2968</v>
      </c>
      <c r="J397" s="124">
        <v>15.86</v>
      </c>
      <c r="K397" s="162">
        <v>2968</v>
      </c>
      <c r="L397" s="54">
        <f>J397/K397</f>
        <v>0.00534366576819407</v>
      </c>
      <c r="M397" s="124">
        <v>215.3</v>
      </c>
      <c r="N397" s="53">
        <f>L397*M397</f>
        <v>1.1504912398921834</v>
      </c>
      <c r="O397" s="53">
        <f>L397*60*1000</f>
        <v>320.6199460916442</v>
      </c>
      <c r="P397" s="55">
        <f>N397*60</f>
        <v>69.029474393531</v>
      </c>
      <c r="R397" s="10"/>
      <c r="S397" s="10"/>
    </row>
    <row r="398" spans="1:19" s="9" customFormat="1" ht="12.75">
      <c r="A398" s="189"/>
      <c r="B398" s="302" t="s">
        <v>645</v>
      </c>
      <c r="C398" s="51">
        <v>41</v>
      </c>
      <c r="D398" s="51" t="s">
        <v>24</v>
      </c>
      <c r="E398" s="122">
        <f>SUM(F398:H398)</f>
        <v>13.71</v>
      </c>
      <c r="F398" s="218">
        <v>3.156</v>
      </c>
      <c r="G398" s="218">
        <v>0.449</v>
      </c>
      <c r="H398" s="218">
        <v>10.105</v>
      </c>
      <c r="I398" s="124">
        <v>1881.35</v>
      </c>
      <c r="J398" s="122">
        <v>9.37</v>
      </c>
      <c r="K398" s="124">
        <v>1747.62</v>
      </c>
      <c r="L398" s="54">
        <f>J398/K398</f>
        <v>0.005361577459630812</v>
      </c>
      <c r="M398" s="170">
        <v>208.7</v>
      </c>
      <c r="N398" s="53">
        <f>L398*M398</f>
        <v>1.1189612158249505</v>
      </c>
      <c r="O398" s="53">
        <f>L398*60*1000</f>
        <v>321.69464757784874</v>
      </c>
      <c r="P398" s="55">
        <f>N398*60</f>
        <v>67.13767294949703</v>
      </c>
      <c r="R398" s="10"/>
      <c r="S398" s="10"/>
    </row>
    <row r="399" spans="1:19" s="9" customFormat="1" ht="12.75" customHeight="1">
      <c r="A399" s="189"/>
      <c r="B399" s="303" t="s">
        <v>760</v>
      </c>
      <c r="C399" s="168">
        <v>18</v>
      </c>
      <c r="D399" s="168">
        <v>1996</v>
      </c>
      <c r="E399" s="88">
        <f>F399+G399+H399</f>
        <v>7.1</v>
      </c>
      <c r="F399" s="88">
        <v>0</v>
      </c>
      <c r="G399" s="88">
        <v>0</v>
      </c>
      <c r="H399" s="88">
        <v>7.1</v>
      </c>
      <c r="I399" s="89">
        <v>1321.61</v>
      </c>
      <c r="J399" s="88">
        <v>7.1</v>
      </c>
      <c r="K399" s="89">
        <v>1321.61</v>
      </c>
      <c r="L399" s="54">
        <f>J399/K399</f>
        <v>0.005372235379574913</v>
      </c>
      <c r="M399" s="89">
        <v>353.8</v>
      </c>
      <c r="N399" s="53">
        <f>L399*M399</f>
        <v>1.9006968772936041</v>
      </c>
      <c r="O399" s="53">
        <f>L399*60*1000</f>
        <v>322.33412277449474</v>
      </c>
      <c r="P399" s="55">
        <f>N399*60</f>
        <v>114.04181263761625</v>
      </c>
      <c r="R399" s="10"/>
      <c r="S399" s="10"/>
    </row>
    <row r="400" spans="1:19" s="9" customFormat="1" ht="12.75">
      <c r="A400" s="189"/>
      <c r="B400" s="302" t="s">
        <v>41</v>
      </c>
      <c r="C400" s="51">
        <v>22</v>
      </c>
      <c r="D400" s="51">
        <v>1989</v>
      </c>
      <c r="E400" s="52">
        <v>12.889</v>
      </c>
      <c r="F400" s="52">
        <v>3.028574</v>
      </c>
      <c r="G400" s="52">
        <v>3.52</v>
      </c>
      <c r="H400" s="52">
        <v>6.340426</v>
      </c>
      <c r="I400" s="53">
        <v>1179.64</v>
      </c>
      <c r="J400" s="52">
        <f>H400</f>
        <v>6.340426</v>
      </c>
      <c r="K400" s="52">
        <v>1179.64</v>
      </c>
      <c r="L400" s="54">
        <f>J400/K400</f>
        <v>0.005374882167440914</v>
      </c>
      <c r="M400" s="52">
        <v>301.603</v>
      </c>
      <c r="N400" s="53">
        <f>L400*M400</f>
        <v>1.621080586346682</v>
      </c>
      <c r="O400" s="53">
        <f>L400*60*1000</f>
        <v>322.4929300464548</v>
      </c>
      <c r="P400" s="55">
        <f>N400*60</f>
        <v>97.26483518080092</v>
      </c>
      <c r="Q400" s="11"/>
      <c r="R400" s="10"/>
      <c r="S400" s="10"/>
    </row>
    <row r="401" spans="1:19" s="9" customFormat="1" ht="12.75">
      <c r="A401" s="189"/>
      <c r="B401" s="302" t="s">
        <v>46</v>
      </c>
      <c r="C401" s="51">
        <v>37</v>
      </c>
      <c r="D401" s="51">
        <v>1987</v>
      </c>
      <c r="E401" s="52">
        <v>21.26</v>
      </c>
      <c r="F401" s="52">
        <v>4.107499</v>
      </c>
      <c r="G401" s="52">
        <v>5.76</v>
      </c>
      <c r="H401" s="52">
        <v>11.392501</v>
      </c>
      <c r="I401" s="53">
        <v>2115.27</v>
      </c>
      <c r="J401" s="52">
        <f>H401</f>
        <v>11.392501</v>
      </c>
      <c r="K401" s="52">
        <v>2115.27</v>
      </c>
      <c r="L401" s="54">
        <f>J401/K401</f>
        <v>0.005385837741754007</v>
      </c>
      <c r="M401" s="52">
        <v>301.603</v>
      </c>
      <c r="N401" s="53">
        <f>L401*M401</f>
        <v>1.6243848204262339</v>
      </c>
      <c r="O401" s="53">
        <f>L401*60*1000</f>
        <v>323.15026450524044</v>
      </c>
      <c r="P401" s="55">
        <f>N401*60</f>
        <v>97.46308922557404</v>
      </c>
      <c r="R401" s="10"/>
      <c r="S401" s="10"/>
    </row>
    <row r="402" spans="1:16" s="9" customFormat="1" ht="12.75" customHeight="1">
      <c r="A402" s="189"/>
      <c r="B402" s="302" t="s">
        <v>275</v>
      </c>
      <c r="C402" s="51">
        <v>20</v>
      </c>
      <c r="D402" s="51">
        <v>1969</v>
      </c>
      <c r="E402" s="130">
        <v>11.461</v>
      </c>
      <c r="F402" s="130">
        <v>1.428</v>
      </c>
      <c r="G402" s="130">
        <v>3.2</v>
      </c>
      <c r="H402" s="130">
        <f>E402-F402-G402</f>
        <v>6.833000000000001</v>
      </c>
      <c r="I402" s="130">
        <v>1259.31</v>
      </c>
      <c r="J402" s="130">
        <v>6.833</v>
      </c>
      <c r="K402" s="130">
        <v>1259.31</v>
      </c>
      <c r="L402" s="54">
        <f>J402/K402</f>
        <v>0.00542598724698446</v>
      </c>
      <c r="M402" s="53">
        <v>323.185</v>
      </c>
      <c r="N402" s="53">
        <f>L402*M402</f>
        <v>1.7535976884166726</v>
      </c>
      <c r="O402" s="53">
        <f>L402*60*1000</f>
        <v>325.5592348190676</v>
      </c>
      <c r="P402" s="55">
        <f>N402*60</f>
        <v>105.21586130500036</v>
      </c>
    </row>
    <row r="403" spans="1:19" s="9" customFormat="1" ht="12.75">
      <c r="A403" s="189"/>
      <c r="B403" s="302" t="s">
        <v>602</v>
      </c>
      <c r="C403" s="51">
        <v>30</v>
      </c>
      <c r="D403" s="51">
        <v>1985</v>
      </c>
      <c r="E403" s="124">
        <v>15.6</v>
      </c>
      <c r="F403" s="163">
        <v>2.228</v>
      </c>
      <c r="G403" s="122">
        <v>4.8</v>
      </c>
      <c r="H403" s="163">
        <f>E403-F403-G403</f>
        <v>8.572</v>
      </c>
      <c r="I403" s="124">
        <v>1566.56</v>
      </c>
      <c r="J403" s="163">
        <f>H403</f>
        <v>8.572</v>
      </c>
      <c r="K403" s="124">
        <v>1566.56</v>
      </c>
      <c r="L403" s="54">
        <f>J403/K403</f>
        <v>0.005471861914002655</v>
      </c>
      <c r="M403" s="165">
        <v>261.055</v>
      </c>
      <c r="N403" s="53">
        <f>L403*M403</f>
        <v>1.4284569119599633</v>
      </c>
      <c r="O403" s="53">
        <f>L403*60*1000</f>
        <v>328.3117148401593</v>
      </c>
      <c r="P403" s="55">
        <f>N403*60</f>
        <v>85.7074147175978</v>
      </c>
      <c r="Q403" s="11"/>
      <c r="R403" s="10"/>
      <c r="S403" s="10"/>
    </row>
    <row r="404" spans="1:19" s="9" customFormat="1" ht="12.75">
      <c r="A404" s="189"/>
      <c r="B404" s="303" t="s">
        <v>150</v>
      </c>
      <c r="C404" s="87">
        <v>28</v>
      </c>
      <c r="D404" s="87">
        <v>1980</v>
      </c>
      <c r="E404" s="88">
        <v>11.18</v>
      </c>
      <c r="F404" s="88">
        <v>2.88</v>
      </c>
      <c r="G404" s="88">
        <v>0.26</v>
      </c>
      <c r="H404" s="88">
        <f>E404-F404-G404</f>
        <v>8.040000000000001</v>
      </c>
      <c r="I404" s="89">
        <v>1457.13</v>
      </c>
      <c r="J404" s="88">
        <f>H404</f>
        <v>8.040000000000001</v>
      </c>
      <c r="K404" s="89">
        <f>I404</f>
        <v>1457.13</v>
      </c>
      <c r="L404" s="54">
        <f>J404/K404</f>
        <v>0.0055176957443742155</v>
      </c>
      <c r="M404" s="88">
        <v>250.155</v>
      </c>
      <c r="N404" s="53">
        <f>L404*M404</f>
        <v>1.380279178933932</v>
      </c>
      <c r="O404" s="53">
        <f>L404*60*1000</f>
        <v>331.0617446624529</v>
      </c>
      <c r="P404" s="55">
        <f>N404*60</f>
        <v>82.81675073603591</v>
      </c>
      <c r="R404" s="10"/>
      <c r="S404" s="10"/>
    </row>
    <row r="405" spans="1:19" s="9" customFormat="1" ht="11.25" customHeight="1">
      <c r="A405" s="189"/>
      <c r="B405" s="302" t="s">
        <v>646</v>
      </c>
      <c r="C405" s="51">
        <v>40</v>
      </c>
      <c r="D405" s="51" t="s">
        <v>24</v>
      </c>
      <c r="E405" s="122">
        <f>SUM(F405:H405)</f>
        <v>22.881</v>
      </c>
      <c r="F405" s="218">
        <v>3.867</v>
      </c>
      <c r="G405" s="218">
        <v>6.441</v>
      </c>
      <c r="H405" s="218">
        <v>12.573</v>
      </c>
      <c r="I405" s="124">
        <v>2278.59</v>
      </c>
      <c r="J405" s="122">
        <v>12.573</v>
      </c>
      <c r="K405" s="124">
        <v>2278.59</v>
      </c>
      <c r="L405" s="54">
        <f>J405/K405</f>
        <v>0.005517886061116743</v>
      </c>
      <c r="M405" s="170">
        <v>208.7</v>
      </c>
      <c r="N405" s="53">
        <f>L405*M405</f>
        <v>1.1515828209550643</v>
      </c>
      <c r="O405" s="53">
        <f>L405*60*1000</f>
        <v>331.07316366700456</v>
      </c>
      <c r="P405" s="55">
        <f>N405*60</f>
        <v>69.09496925730386</v>
      </c>
      <c r="R405" s="10"/>
      <c r="S405" s="10"/>
    </row>
    <row r="406" spans="1:19" s="9" customFormat="1" ht="12.75" customHeight="1">
      <c r="A406" s="189"/>
      <c r="B406" s="302" t="s">
        <v>603</v>
      </c>
      <c r="C406" s="51">
        <v>40</v>
      </c>
      <c r="D406" s="51">
        <v>1973</v>
      </c>
      <c r="E406" s="124">
        <v>24.2</v>
      </c>
      <c r="F406" s="163">
        <v>3.8433</v>
      </c>
      <c r="G406" s="124">
        <v>6.16</v>
      </c>
      <c r="H406" s="163">
        <f>E406-F406-G406</f>
        <v>14.1967</v>
      </c>
      <c r="I406" s="124">
        <v>2567.4</v>
      </c>
      <c r="J406" s="163">
        <f>H406</f>
        <v>14.1967</v>
      </c>
      <c r="K406" s="124">
        <v>2567.4</v>
      </c>
      <c r="L406" s="54">
        <f>J406/K406</f>
        <v>0.005529601931915556</v>
      </c>
      <c r="M406" s="165">
        <v>261.055</v>
      </c>
      <c r="N406" s="53">
        <f>L406*M406</f>
        <v>1.4435302323362156</v>
      </c>
      <c r="O406" s="53">
        <f>L406*60*1000</f>
        <v>331.77611591493337</v>
      </c>
      <c r="P406" s="55">
        <f>N406*60</f>
        <v>86.61181394017294</v>
      </c>
      <c r="R406" s="10"/>
      <c r="S406" s="10"/>
    </row>
    <row r="407" spans="1:19" s="9" customFormat="1" ht="12.75" customHeight="1">
      <c r="A407" s="189"/>
      <c r="B407" s="307" t="s">
        <v>183</v>
      </c>
      <c r="C407" s="99">
        <v>47</v>
      </c>
      <c r="D407" s="100" t="s">
        <v>24</v>
      </c>
      <c r="E407" s="101">
        <v>21.27</v>
      </c>
      <c r="F407" s="101">
        <v>2.7</v>
      </c>
      <c r="G407" s="101">
        <v>7.6</v>
      </c>
      <c r="H407" s="101">
        <v>10.974</v>
      </c>
      <c r="I407" s="102">
        <v>1955.05</v>
      </c>
      <c r="J407" s="101">
        <v>10.81</v>
      </c>
      <c r="K407" s="103">
        <v>1926.39</v>
      </c>
      <c r="L407" s="54">
        <f>J407/K407</f>
        <v>0.0056115324518918805</v>
      </c>
      <c r="M407" s="104">
        <v>240.45</v>
      </c>
      <c r="N407" s="53">
        <f>L407*M407</f>
        <v>1.3492929780574026</v>
      </c>
      <c r="O407" s="53">
        <f>L407*60*1000</f>
        <v>336.6919471135128</v>
      </c>
      <c r="P407" s="55">
        <f>N407*60</f>
        <v>80.95757868344415</v>
      </c>
      <c r="R407" s="10"/>
      <c r="S407" s="10"/>
    </row>
    <row r="408" spans="1:19" s="9" customFormat="1" ht="12.75" customHeight="1">
      <c r="A408" s="189"/>
      <c r="B408" s="303" t="s">
        <v>723</v>
      </c>
      <c r="C408" s="168">
        <v>30</v>
      </c>
      <c r="D408" s="168">
        <v>1972</v>
      </c>
      <c r="E408" s="169">
        <v>16.73</v>
      </c>
      <c r="F408" s="169">
        <v>2.3</v>
      </c>
      <c r="G408" s="169">
        <v>4.72</v>
      </c>
      <c r="H408" s="169">
        <v>9.7</v>
      </c>
      <c r="I408" s="169">
        <v>1877</v>
      </c>
      <c r="J408" s="169">
        <v>9.7</v>
      </c>
      <c r="K408" s="169">
        <v>1727</v>
      </c>
      <c r="L408" s="54">
        <f>J408/K408</f>
        <v>0.00561667631731326</v>
      </c>
      <c r="M408" s="89">
        <v>184.8</v>
      </c>
      <c r="N408" s="53">
        <f>L408*M408</f>
        <v>1.0379617834394905</v>
      </c>
      <c r="O408" s="53">
        <f>L408*60*1000</f>
        <v>337.0005790387956</v>
      </c>
      <c r="P408" s="55">
        <f>N408*60</f>
        <v>62.27770700636943</v>
      </c>
      <c r="Q408" s="11"/>
      <c r="R408" s="10"/>
      <c r="S408" s="10"/>
    </row>
    <row r="409" spans="1:19" s="9" customFormat="1" ht="12.75" customHeight="1">
      <c r="A409" s="189"/>
      <c r="B409" s="303" t="s">
        <v>724</v>
      </c>
      <c r="C409" s="168">
        <v>60</v>
      </c>
      <c r="D409" s="168">
        <v>1969</v>
      </c>
      <c r="E409" s="169">
        <v>32.14</v>
      </c>
      <c r="F409" s="169">
        <v>4.9</v>
      </c>
      <c r="G409" s="169">
        <v>9.6</v>
      </c>
      <c r="H409" s="169">
        <v>17.59</v>
      </c>
      <c r="I409" s="169">
        <v>3437</v>
      </c>
      <c r="J409" s="169">
        <v>17.6</v>
      </c>
      <c r="K409" s="169">
        <v>3133</v>
      </c>
      <c r="L409" s="54">
        <f>J409/K409</f>
        <v>0.005617618895627195</v>
      </c>
      <c r="M409" s="89">
        <v>184.8</v>
      </c>
      <c r="N409" s="53">
        <f>L409*M409</f>
        <v>1.0381359719119057</v>
      </c>
      <c r="O409" s="53">
        <f>L409*60*1000</f>
        <v>337.05713373763166</v>
      </c>
      <c r="P409" s="55">
        <f>N409*60</f>
        <v>62.28815831471434</v>
      </c>
      <c r="R409" s="10"/>
      <c r="S409" s="10"/>
    </row>
    <row r="410" spans="1:19" s="9" customFormat="1" ht="12.75" customHeight="1">
      <c r="A410" s="189"/>
      <c r="B410" s="302" t="s">
        <v>277</v>
      </c>
      <c r="C410" s="51">
        <v>40</v>
      </c>
      <c r="D410" s="51">
        <v>1987</v>
      </c>
      <c r="E410" s="130">
        <v>23.116</v>
      </c>
      <c r="F410" s="130">
        <v>3.825</v>
      </c>
      <c r="G410" s="130">
        <v>6.4</v>
      </c>
      <c r="H410" s="130">
        <f>E410-F410-G410</f>
        <v>12.891</v>
      </c>
      <c r="I410" s="130">
        <v>2280.42</v>
      </c>
      <c r="J410" s="130">
        <v>12.891</v>
      </c>
      <c r="K410" s="130">
        <v>2280.42</v>
      </c>
      <c r="L410" s="54">
        <f>J410/K410</f>
        <v>0.005652906043623543</v>
      </c>
      <c r="M410" s="53">
        <v>332.886</v>
      </c>
      <c r="N410" s="53">
        <f>L410*M410</f>
        <v>1.8817732812376669</v>
      </c>
      <c r="O410" s="53">
        <f>L410*60*1000</f>
        <v>339.17436261741256</v>
      </c>
      <c r="P410" s="55">
        <f>N410*60</f>
        <v>112.90639687426001</v>
      </c>
      <c r="R410" s="10"/>
      <c r="S410" s="10"/>
    </row>
    <row r="411" spans="1:19" s="9" customFormat="1" ht="12.75" customHeight="1">
      <c r="A411" s="189"/>
      <c r="B411" s="302" t="s">
        <v>526</v>
      </c>
      <c r="C411" s="51">
        <v>45</v>
      </c>
      <c r="D411" s="51" t="s">
        <v>24</v>
      </c>
      <c r="E411" s="124">
        <v>24.24</v>
      </c>
      <c r="F411" s="124">
        <v>3.98</v>
      </c>
      <c r="G411" s="124">
        <v>7.12</v>
      </c>
      <c r="H411" s="124">
        <v>13.14</v>
      </c>
      <c r="I411" s="162">
        <v>2324</v>
      </c>
      <c r="J411" s="124">
        <v>13.14</v>
      </c>
      <c r="K411" s="162">
        <v>2324</v>
      </c>
      <c r="L411" s="54">
        <f>J411/K411</f>
        <v>0.005654044750430293</v>
      </c>
      <c r="M411" s="124">
        <v>215.3</v>
      </c>
      <c r="N411" s="53">
        <f>L411*M411</f>
        <v>1.217315834767642</v>
      </c>
      <c r="O411" s="53">
        <f>L411*60*1000</f>
        <v>339.24268502581754</v>
      </c>
      <c r="P411" s="55">
        <f>N411*60</f>
        <v>73.03895008605852</v>
      </c>
      <c r="Q411" s="11"/>
      <c r="R411" s="10"/>
      <c r="S411" s="10"/>
    </row>
    <row r="412" spans="1:19" s="9" customFormat="1" ht="12.75" customHeight="1">
      <c r="A412" s="189"/>
      <c r="B412" s="303" t="s">
        <v>801</v>
      </c>
      <c r="C412" s="87">
        <v>22</v>
      </c>
      <c r="D412" s="87">
        <v>1983</v>
      </c>
      <c r="E412" s="170">
        <v>12.7</v>
      </c>
      <c r="F412" s="170">
        <v>2.499</v>
      </c>
      <c r="G412" s="170">
        <v>3.52</v>
      </c>
      <c r="H412" s="170">
        <v>6.681</v>
      </c>
      <c r="I412" s="170"/>
      <c r="J412" s="170">
        <v>6.681</v>
      </c>
      <c r="K412" s="104">
        <v>1179.01</v>
      </c>
      <c r="L412" s="54">
        <f>J412/K412</f>
        <v>0.005666618603743819</v>
      </c>
      <c r="M412" s="104">
        <v>335.83</v>
      </c>
      <c r="N412" s="53">
        <f>L412*M412</f>
        <v>1.9030205256952866</v>
      </c>
      <c r="O412" s="53">
        <f>L412*60*1000</f>
        <v>339.9971162246291</v>
      </c>
      <c r="P412" s="55">
        <f>N412*60</f>
        <v>114.1812315417172</v>
      </c>
      <c r="R412" s="10"/>
      <c r="S412" s="10"/>
    </row>
    <row r="413" spans="1:19" s="9" customFormat="1" ht="13.5" customHeight="1">
      <c r="A413" s="189"/>
      <c r="B413" s="302" t="s">
        <v>278</v>
      </c>
      <c r="C413" s="51">
        <v>40</v>
      </c>
      <c r="D413" s="51">
        <v>1983</v>
      </c>
      <c r="E413" s="130">
        <v>21.473</v>
      </c>
      <c r="F413" s="130">
        <v>2.295</v>
      </c>
      <c r="G413" s="130">
        <v>6.4</v>
      </c>
      <c r="H413" s="130">
        <f>E413-F413-G413</f>
        <v>12.777999999999997</v>
      </c>
      <c r="I413" s="130">
        <v>2254.6</v>
      </c>
      <c r="J413" s="130">
        <v>12.778</v>
      </c>
      <c r="K413" s="130">
        <v>2254.6</v>
      </c>
      <c r="L413" s="54">
        <f>J413/K413</f>
        <v>0.005667524172802271</v>
      </c>
      <c r="M413" s="53">
        <v>332.886</v>
      </c>
      <c r="N413" s="53">
        <f>L413*M413</f>
        <v>1.886639451787457</v>
      </c>
      <c r="O413" s="53">
        <f>L413*60*1000</f>
        <v>340.0514503681363</v>
      </c>
      <c r="P413" s="55">
        <f>N413*60</f>
        <v>113.19836710724742</v>
      </c>
      <c r="R413" s="10"/>
      <c r="S413" s="10"/>
    </row>
    <row r="414" spans="1:19" s="9" customFormat="1" ht="13.5" customHeight="1">
      <c r="A414" s="189"/>
      <c r="B414" s="308" t="s">
        <v>184</v>
      </c>
      <c r="C414" s="99">
        <v>32</v>
      </c>
      <c r="D414" s="100" t="s">
        <v>24</v>
      </c>
      <c r="E414" s="101">
        <v>9.06</v>
      </c>
      <c r="F414" s="101">
        <v>2.15</v>
      </c>
      <c r="G414" s="101">
        <v>0.31</v>
      </c>
      <c r="H414" s="101">
        <v>6.6</v>
      </c>
      <c r="I414" s="102">
        <v>1162.87</v>
      </c>
      <c r="J414" s="101">
        <v>6.22</v>
      </c>
      <c r="K414" s="103">
        <v>1096.68</v>
      </c>
      <c r="L414" s="54">
        <f>J414/K414</f>
        <v>0.005671663566400408</v>
      </c>
      <c r="M414" s="104">
        <v>240.45</v>
      </c>
      <c r="N414" s="53">
        <f>L414*M414</f>
        <v>1.363751504540978</v>
      </c>
      <c r="O414" s="53">
        <f>L414*60*1000</f>
        <v>340.29981398402447</v>
      </c>
      <c r="P414" s="55">
        <f>N414*60</f>
        <v>81.82509027245868</v>
      </c>
      <c r="R414" s="10"/>
      <c r="S414" s="10"/>
    </row>
    <row r="415" spans="1:19" s="9" customFormat="1" ht="12.75" customHeight="1">
      <c r="A415" s="189"/>
      <c r="B415" s="302" t="s">
        <v>449</v>
      </c>
      <c r="C415" s="51">
        <v>24</v>
      </c>
      <c r="D415" s="51">
        <v>1964</v>
      </c>
      <c r="E415" s="130">
        <f>SUM(F415:H415)</f>
        <v>6.268</v>
      </c>
      <c r="F415" s="53"/>
      <c r="G415" s="53"/>
      <c r="H415" s="53">
        <v>6.268</v>
      </c>
      <c r="I415" s="53">
        <v>1103</v>
      </c>
      <c r="J415" s="53">
        <v>6.268</v>
      </c>
      <c r="K415" s="53">
        <v>1103</v>
      </c>
      <c r="L415" s="54">
        <f>J415/K415</f>
        <v>0.005682683590208522</v>
      </c>
      <c r="M415" s="53">
        <v>304.655</v>
      </c>
      <c r="N415" s="53">
        <f>L415*M415</f>
        <v>1.731257969174977</v>
      </c>
      <c r="O415" s="53">
        <f>L415*60*1000</f>
        <v>340.96101541251136</v>
      </c>
      <c r="P415" s="55">
        <f>N415*60</f>
        <v>103.87547815049862</v>
      </c>
      <c r="R415" s="10"/>
      <c r="S415" s="10"/>
    </row>
    <row r="416" spans="1:19" s="9" customFormat="1" ht="12.75">
      <c r="A416" s="189"/>
      <c r="B416" s="303" t="s">
        <v>745</v>
      </c>
      <c r="C416" s="87">
        <v>40</v>
      </c>
      <c r="D416" s="87">
        <v>1994</v>
      </c>
      <c r="E416" s="170">
        <v>23.845</v>
      </c>
      <c r="F416" s="170">
        <v>4.992</v>
      </c>
      <c r="G416" s="170">
        <v>6.4</v>
      </c>
      <c r="H416" s="170">
        <v>12.452</v>
      </c>
      <c r="I416" s="170">
        <v>2188.7</v>
      </c>
      <c r="J416" s="170">
        <v>12.452</v>
      </c>
      <c r="K416" s="170">
        <v>2188.7</v>
      </c>
      <c r="L416" s="54">
        <f>J416/K416</f>
        <v>0.0056892219125508296</v>
      </c>
      <c r="M416" s="104">
        <v>201.7</v>
      </c>
      <c r="N416" s="53">
        <f>L416*M416</f>
        <v>1.1475160597615022</v>
      </c>
      <c r="O416" s="53">
        <f>L416*60*1000</f>
        <v>341.35331475304974</v>
      </c>
      <c r="P416" s="55">
        <f>N416*60</f>
        <v>68.85096358569012</v>
      </c>
      <c r="Q416" s="11"/>
      <c r="R416" s="10"/>
      <c r="S416" s="10"/>
    </row>
    <row r="417" spans="1:16" s="9" customFormat="1" ht="12.75" customHeight="1">
      <c r="A417" s="189"/>
      <c r="B417" s="302" t="s">
        <v>450</v>
      </c>
      <c r="C417" s="51">
        <v>5</v>
      </c>
      <c r="D417" s="51">
        <v>1825</v>
      </c>
      <c r="E417" s="130">
        <f>SUM(F417:H417)</f>
        <v>1.314</v>
      </c>
      <c r="F417" s="53"/>
      <c r="G417" s="53"/>
      <c r="H417" s="53">
        <v>1.314</v>
      </c>
      <c r="I417" s="53">
        <v>230.53</v>
      </c>
      <c r="J417" s="53">
        <v>1.314</v>
      </c>
      <c r="K417" s="53">
        <v>230.53</v>
      </c>
      <c r="L417" s="54">
        <f>J417/K417</f>
        <v>0.005699908905565436</v>
      </c>
      <c r="M417" s="53">
        <v>304.655</v>
      </c>
      <c r="N417" s="53">
        <f>L417*M417</f>
        <v>1.7365057476250378</v>
      </c>
      <c r="O417" s="53">
        <f>L417*60*1000</f>
        <v>341.9945343339262</v>
      </c>
      <c r="P417" s="55">
        <f>N417*60</f>
        <v>104.19034485750227</v>
      </c>
    </row>
    <row r="418" spans="1:19" s="9" customFormat="1" ht="12.75">
      <c r="A418" s="189"/>
      <c r="B418" s="302" t="s">
        <v>647</v>
      </c>
      <c r="C418" s="51">
        <v>44</v>
      </c>
      <c r="D418" s="51" t="s">
        <v>24</v>
      </c>
      <c r="E418" s="122">
        <f>SUM(F418:H418)</f>
        <v>14.566</v>
      </c>
      <c r="F418" s="218">
        <v>2.754</v>
      </c>
      <c r="G418" s="218">
        <v>0.447</v>
      </c>
      <c r="H418" s="218">
        <v>11.365</v>
      </c>
      <c r="I418" s="124">
        <v>1849.35</v>
      </c>
      <c r="J418" s="122">
        <v>10.093</v>
      </c>
      <c r="K418" s="124">
        <v>1758.48</v>
      </c>
      <c r="L418" s="54">
        <f>J418/K418</f>
        <v>0.00573961603202766</v>
      </c>
      <c r="M418" s="170">
        <v>208.7</v>
      </c>
      <c r="N418" s="53">
        <f>L418*M418</f>
        <v>1.1978578658841728</v>
      </c>
      <c r="O418" s="53">
        <f>L418*60*1000</f>
        <v>344.37696192165964</v>
      </c>
      <c r="P418" s="55">
        <f>N418*60</f>
        <v>71.87147195305036</v>
      </c>
      <c r="R418" s="10"/>
      <c r="S418" s="10"/>
    </row>
    <row r="419" spans="1:19" s="9" customFormat="1" ht="12.75">
      <c r="A419" s="189"/>
      <c r="B419" s="303" t="s">
        <v>802</v>
      </c>
      <c r="C419" s="87">
        <v>40</v>
      </c>
      <c r="D419" s="87">
        <v>1995</v>
      </c>
      <c r="E419" s="170">
        <v>23.9</v>
      </c>
      <c r="F419" s="170">
        <v>3.876</v>
      </c>
      <c r="G419" s="170">
        <v>6.4</v>
      </c>
      <c r="H419" s="170">
        <v>13.471</v>
      </c>
      <c r="I419" s="170"/>
      <c r="J419" s="170">
        <v>13.471</v>
      </c>
      <c r="K419" s="104">
        <v>2345.04</v>
      </c>
      <c r="L419" s="54">
        <f>J419/K419</f>
        <v>0.005744464913178453</v>
      </c>
      <c r="M419" s="104">
        <v>324.17</v>
      </c>
      <c r="N419" s="53">
        <f>L419*M419</f>
        <v>1.8621831909050592</v>
      </c>
      <c r="O419" s="53">
        <f>L419*60*1000</f>
        <v>344.6678947907072</v>
      </c>
      <c r="P419" s="55">
        <f>N419*60</f>
        <v>111.73099145430355</v>
      </c>
      <c r="Q419" s="11"/>
      <c r="R419" s="10"/>
      <c r="S419" s="10"/>
    </row>
    <row r="420" spans="1:19" s="9" customFormat="1" ht="12.75">
      <c r="A420" s="189"/>
      <c r="B420" s="303" t="s">
        <v>825</v>
      </c>
      <c r="C420" s="87">
        <v>6</v>
      </c>
      <c r="D420" s="87">
        <v>1934</v>
      </c>
      <c r="E420" s="246">
        <v>1.934</v>
      </c>
      <c r="F420" s="246">
        <v>0.494</v>
      </c>
      <c r="G420" s="246">
        <v>0.096</v>
      </c>
      <c r="H420" s="246">
        <v>1.317</v>
      </c>
      <c r="I420" s="246">
        <v>229.18</v>
      </c>
      <c r="J420" s="175">
        <v>1.317</v>
      </c>
      <c r="K420" s="104">
        <v>229.18</v>
      </c>
      <c r="L420" s="54">
        <f>J420/K420</f>
        <v>0.005746574744742124</v>
      </c>
      <c r="M420" s="247">
        <v>265.52</v>
      </c>
      <c r="N420" s="53">
        <f>L420*M420</f>
        <v>1.5258305262239287</v>
      </c>
      <c r="O420" s="53">
        <f>L420*60*1000</f>
        <v>344.79448468452745</v>
      </c>
      <c r="P420" s="55">
        <f>N420*60</f>
        <v>91.54983157343572</v>
      </c>
      <c r="Q420" s="11"/>
      <c r="R420" s="10"/>
      <c r="S420" s="10"/>
    </row>
    <row r="421" spans="1:19" s="9" customFormat="1" ht="12.75">
      <c r="A421" s="189"/>
      <c r="B421" s="302" t="s">
        <v>276</v>
      </c>
      <c r="C421" s="51">
        <v>45</v>
      </c>
      <c r="D421" s="51">
        <v>1991</v>
      </c>
      <c r="E421" s="130">
        <v>23.772</v>
      </c>
      <c r="F421" s="130">
        <v>3.213</v>
      </c>
      <c r="G421" s="130">
        <v>7.2</v>
      </c>
      <c r="H421" s="130">
        <f>E421-F421-G421</f>
        <v>13.358999999999998</v>
      </c>
      <c r="I421" s="130">
        <v>2317.71</v>
      </c>
      <c r="J421" s="130">
        <v>13.359</v>
      </c>
      <c r="K421" s="130">
        <v>2317.71</v>
      </c>
      <c r="L421" s="54">
        <f>J421/K421</f>
        <v>0.00576387900125555</v>
      </c>
      <c r="M421" s="53">
        <v>323.185</v>
      </c>
      <c r="N421" s="53">
        <f>L421*M421</f>
        <v>1.862799235020775</v>
      </c>
      <c r="O421" s="53">
        <f>L421*60*1000</f>
        <v>345.832740075333</v>
      </c>
      <c r="P421" s="55">
        <f>N421*60</f>
        <v>111.7679541012465</v>
      </c>
      <c r="R421" s="10"/>
      <c r="S421" s="10"/>
    </row>
    <row r="422" spans="1:19" s="9" customFormat="1" ht="12.75">
      <c r="A422" s="189"/>
      <c r="B422" s="303" t="s">
        <v>675</v>
      </c>
      <c r="C422" s="168">
        <v>51</v>
      </c>
      <c r="D422" s="168">
        <v>1972</v>
      </c>
      <c r="E422" s="169">
        <v>28.9</v>
      </c>
      <c r="F422" s="169">
        <v>5.903</v>
      </c>
      <c r="G422" s="169">
        <v>8</v>
      </c>
      <c r="H422" s="169">
        <v>14.991</v>
      </c>
      <c r="I422" s="169">
        <v>2569.46</v>
      </c>
      <c r="J422" s="169">
        <v>14.991</v>
      </c>
      <c r="K422" s="169">
        <v>2589.46</v>
      </c>
      <c r="L422" s="54">
        <f>J422/K422</f>
        <v>0.005789237910606844</v>
      </c>
      <c r="M422" s="89">
        <v>207.97</v>
      </c>
      <c r="N422" s="53">
        <f>L422*M422</f>
        <v>1.2039878082689055</v>
      </c>
      <c r="O422" s="53">
        <f>L422*60*1000</f>
        <v>347.35427463641065</v>
      </c>
      <c r="P422" s="55">
        <f>N422*60</f>
        <v>72.23926849613433</v>
      </c>
      <c r="R422" s="10"/>
      <c r="S422" s="10"/>
    </row>
    <row r="423" spans="1:19" s="9" customFormat="1" ht="12.75">
      <c r="A423" s="189"/>
      <c r="B423" s="302" t="s">
        <v>451</v>
      </c>
      <c r="C423" s="51">
        <v>20</v>
      </c>
      <c r="D423" s="51">
        <v>1972</v>
      </c>
      <c r="E423" s="130">
        <f>SUM(F423:H423)</f>
        <v>9.978000000000002</v>
      </c>
      <c r="F423" s="53">
        <v>1.2888</v>
      </c>
      <c r="G423" s="53">
        <v>3.2</v>
      </c>
      <c r="H423" s="53">
        <v>5.4892</v>
      </c>
      <c r="I423" s="53">
        <v>946.8</v>
      </c>
      <c r="J423" s="53">
        <v>5.4892</v>
      </c>
      <c r="K423" s="53">
        <v>946.8</v>
      </c>
      <c r="L423" s="54">
        <f>J423/K423</f>
        <v>0.005797634136037178</v>
      </c>
      <c r="M423" s="53">
        <v>316.209</v>
      </c>
      <c r="N423" s="53">
        <f>L423*M423</f>
        <v>1.8332640925221801</v>
      </c>
      <c r="O423" s="53">
        <f>L423*60*1000</f>
        <v>347.8580481622307</v>
      </c>
      <c r="P423" s="55">
        <f>N423*60</f>
        <v>109.9958455513308</v>
      </c>
      <c r="Q423" s="11"/>
      <c r="R423" s="10"/>
      <c r="S423" s="10"/>
    </row>
    <row r="424" spans="1:19" s="9" customFormat="1" ht="12.75">
      <c r="A424" s="189"/>
      <c r="B424" s="302" t="s">
        <v>452</v>
      </c>
      <c r="C424" s="51">
        <v>12</v>
      </c>
      <c r="D424" s="51">
        <v>1963</v>
      </c>
      <c r="E424" s="130">
        <f>SUM(F424:H424)</f>
        <v>4.7170000000000005</v>
      </c>
      <c r="F424" s="53">
        <v>0.9129</v>
      </c>
      <c r="G424" s="53">
        <v>0.705</v>
      </c>
      <c r="H424" s="53">
        <v>3.0991</v>
      </c>
      <c r="I424" s="53">
        <v>534.54</v>
      </c>
      <c r="J424" s="53">
        <v>3.0991</v>
      </c>
      <c r="K424" s="53">
        <v>534.54</v>
      </c>
      <c r="L424" s="54">
        <f>J424/K424</f>
        <v>0.00579769521457702</v>
      </c>
      <c r="M424" s="53">
        <v>316.209</v>
      </c>
      <c r="N424" s="53">
        <f>L424*M424</f>
        <v>1.833283406106185</v>
      </c>
      <c r="O424" s="53">
        <f>L424*60*1000</f>
        <v>347.8617128746212</v>
      </c>
      <c r="P424" s="55">
        <f>N424*60</f>
        <v>109.9970043663711</v>
      </c>
      <c r="R424" s="10"/>
      <c r="S424" s="10"/>
    </row>
    <row r="425" spans="1:16" s="9" customFormat="1" ht="12.75" customHeight="1">
      <c r="A425" s="189"/>
      <c r="B425" s="303" t="s">
        <v>676</v>
      </c>
      <c r="C425" s="168">
        <v>30</v>
      </c>
      <c r="D425" s="168">
        <v>1988</v>
      </c>
      <c r="E425" s="169">
        <v>18.2</v>
      </c>
      <c r="F425" s="169">
        <v>4.126</v>
      </c>
      <c r="G425" s="169">
        <v>4.8</v>
      </c>
      <c r="H425" s="169">
        <v>9.274</v>
      </c>
      <c r="I425" s="169">
        <v>1594.58</v>
      </c>
      <c r="J425" s="169">
        <v>9.274</v>
      </c>
      <c r="K425" s="169">
        <v>1594.58</v>
      </c>
      <c r="L425" s="54">
        <f>J425/K425</f>
        <v>0.0058159515358276155</v>
      </c>
      <c r="M425" s="89">
        <v>207.97</v>
      </c>
      <c r="N425" s="53">
        <f>L425*M425</f>
        <v>1.2095434409060692</v>
      </c>
      <c r="O425" s="53">
        <f>L425*60*1000</f>
        <v>348.95709214965694</v>
      </c>
      <c r="P425" s="55">
        <f>N425*60</f>
        <v>72.57260645436415</v>
      </c>
    </row>
    <row r="426" spans="1:19" s="9" customFormat="1" ht="12.75">
      <c r="A426" s="189"/>
      <c r="B426" s="303" t="s">
        <v>677</v>
      </c>
      <c r="C426" s="168">
        <v>25</v>
      </c>
      <c r="D426" s="168">
        <v>1963</v>
      </c>
      <c r="E426" s="169">
        <v>12.3</v>
      </c>
      <c r="F426" s="169">
        <v>1.324</v>
      </c>
      <c r="G426" s="169">
        <v>3.84</v>
      </c>
      <c r="H426" s="169">
        <v>7.136</v>
      </c>
      <c r="I426" s="169">
        <v>1218.69</v>
      </c>
      <c r="J426" s="169">
        <v>7.136</v>
      </c>
      <c r="K426" s="169">
        <v>1218.69</v>
      </c>
      <c r="L426" s="54">
        <f>J426/K426</f>
        <v>0.005855467756361339</v>
      </c>
      <c r="M426" s="89">
        <v>207.97</v>
      </c>
      <c r="N426" s="53">
        <f>L426*M426</f>
        <v>1.2177616292904676</v>
      </c>
      <c r="O426" s="53">
        <f>L426*60*1000</f>
        <v>351.32806538168035</v>
      </c>
      <c r="P426" s="55">
        <f>N426*60</f>
        <v>73.06569775742805</v>
      </c>
      <c r="R426" s="10"/>
      <c r="S426" s="10"/>
    </row>
    <row r="427" spans="1:19" s="9" customFormat="1" ht="12.75">
      <c r="A427" s="189"/>
      <c r="B427" s="303" t="s">
        <v>826</v>
      </c>
      <c r="C427" s="87">
        <v>28</v>
      </c>
      <c r="D427" s="87">
        <v>1977</v>
      </c>
      <c r="E427" s="246">
        <v>15.565</v>
      </c>
      <c r="F427" s="246">
        <v>2.669</v>
      </c>
      <c r="G427" s="246">
        <v>4.48</v>
      </c>
      <c r="H427" s="246">
        <v>8.418</v>
      </c>
      <c r="I427" s="246">
        <v>1436.93</v>
      </c>
      <c r="J427" s="175">
        <v>8.418</v>
      </c>
      <c r="K427" s="104">
        <v>1436.93</v>
      </c>
      <c r="L427" s="54">
        <f>J427/K427</f>
        <v>0.005858322952405475</v>
      </c>
      <c r="M427" s="247">
        <v>265.52</v>
      </c>
      <c r="N427" s="53">
        <f>L427*M427</f>
        <v>1.5555019103227015</v>
      </c>
      <c r="O427" s="53">
        <f>L427*60*1000</f>
        <v>351.4993771443285</v>
      </c>
      <c r="P427" s="55">
        <f>N427*60</f>
        <v>93.33011461936209</v>
      </c>
      <c r="R427" s="10"/>
      <c r="S427" s="10"/>
    </row>
    <row r="428" spans="1:19" s="9" customFormat="1" ht="12.75">
      <c r="A428" s="189"/>
      <c r="B428" s="303" t="s">
        <v>678</v>
      </c>
      <c r="C428" s="168">
        <v>40</v>
      </c>
      <c r="D428" s="168">
        <v>1986</v>
      </c>
      <c r="E428" s="169">
        <v>24.4</v>
      </c>
      <c r="F428" s="169">
        <v>4.864</v>
      </c>
      <c r="G428" s="169">
        <v>6.4</v>
      </c>
      <c r="H428" s="169">
        <v>13.136</v>
      </c>
      <c r="I428" s="169">
        <v>2268.74</v>
      </c>
      <c r="J428" s="169">
        <v>13.136</v>
      </c>
      <c r="K428" s="169">
        <v>2238.74</v>
      </c>
      <c r="L428" s="54">
        <f>J428/K428</f>
        <v>0.005867586231540957</v>
      </c>
      <c r="M428" s="89">
        <v>207.97</v>
      </c>
      <c r="N428" s="53">
        <f>L428*M428</f>
        <v>1.2202819085735728</v>
      </c>
      <c r="O428" s="53">
        <f>L428*60*1000</f>
        <v>352.0551738924574</v>
      </c>
      <c r="P428" s="55">
        <f>N428*60</f>
        <v>73.21691451441437</v>
      </c>
      <c r="R428" s="10"/>
      <c r="S428" s="10"/>
    </row>
    <row r="429" spans="1:19" s="9" customFormat="1" ht="12.75">
      <c r="A429" s="189"/>
      <c r="B429" s="302" t="s">
        <v>453</v>
      </c>
      <c r="C429" s="51">
        <v>24</v>
      </c>
      <c r="D429" s="51">
        <v>1968</v>
      </c>
      <c r="E429" s="130">
        <f>SUM(F429:H429)</f>
        <v>11.578949999999999</v>
      </c>
      <c r="F429" s="53">
        <v>1.79895</v>
      </c>
      <c r="G429" s="53">
        <v>3.84</v>
      </c>
      <c r="H429" s="53">
        <v>5.94</v>
      </c>
      <c r="I429" s="53">
        <v>1012.02</v>
      </c>
      <c r="J429" s="53">
        <v>5.94</v>
      </c>
      <c r="K429" s="53">
        <v>1012.02</v>
      </c>
      <c r="L429" s="54">
        <f>J429/K429</f>
        <v>0.005869449220371139</v>
      </c>
      <c r="M429" s="53">
        <v>316.209</v>
      </c>
      <c r="N429" s="53">
        <f>L429*M429</f>
        <v>1.8559726685243376</v>
      </c>
      <c r="O429" s="53">
        <f>L429*60*1000</f>
        <v>352.1669532222684</v>
      </c>
      <c r="P429" s="55">
        <f>N429*60</f>
        <v>111.35836011146026</v>
      </c>
      <c r="R429" s="10"/>
      <c r="S429" s="10"/>
    </row>
    <row r="430" spans="1:19" s="9" customFormat="1" ht="12.75">
      <c r="A430" s="189"/>
      <c r="B430" s="302" t="s">
        <v>648</v>
      </c>
      <c r="C430" s="51">
        <v>41</v>
      </c>
      <c r="D430" s="51" t="s">
        <v>24</v>
      </c>
      <c r="E430" s="122">
        <f>SUM(F430:H430)</f>
        <v>7.093999999999999</v>
      </c>
      <c r="F430" s="218">
        <v>1.515</v>
      </c>
      <c r="G430" s="218">
        <v>0.204</v>
      </c>
      <c r="H430" s="218">
        <v>5.375</v>
      </c>
      <c r="I430" s="124">
        <v>910.85</v>
      </c>
      <c r="J430" s="122">
        <v>5.107</v>
      </c>
      <c r="K430" s="124">
        <v>867.57</v>
      </c>
      <c r="L430" s="54">
        <f>J430/K430</f>
        <v>0.005886556704358149</v>
      </c>
      <c r="M430" s="170">
        <v>208.7</v>
      </c>
      <c r="N430" s="53">
        <f>L430*M430</f>
        <v>1.2285243841995457</v>
      </c>
      <c r="O430" s="53">
        <f>L430*60*1000</f>
        <v>353.193402261489</v>
      </c>
      <c r="P430" s="55">
        <f>N430*60</f>
        <v>73.71146305197274</v>
      </c>
      <c r="R430" s="10"/>
      <c r="S430" s="10"/>
    </row>
    <row r="431" spans="1:19" s="9" customFormat="1" ht="12.75">
      <c r="A431" s="189"/>
      <c r="B431" s="303" t="s">
        <v>679</v>
      </c>
      <c r="C431" s="168">
        <v>13</v>
      </c>
      <c r="D431" s="168">
        <v>1960</v>
      </c>
      <c r="E431" s="169">
        <v>2.2</v>
      </c>
      <c r="F431" s="169">
        <v>0</v>
      </c>
      <c r="G431" s="169">
        <v>0</v>
      </c>
      <c r="H431" s="169">
        <v>2.2</v>
      </c>
      <c r="I431" s="169">
        <v>371.4</v>
      </c>
      <c r="J431" s="169">
        <v>2.2</v>
      </c>
      <c r="K431" s="169">
        <v>371.4</v>
      </c>
      <c r="L431" s="54">
        <f>J431/K431</f>
        <v>0.005923532579429187</v>
      </c>
      <c r="M431" s="89">
        <v>207.97</v>
      </c>
      <c r="N431" s="53">
        <f>L431*M431</f>
        <v>1.231917070543888</v>
      </c>
      <c r="O431" s="53">
        <f>L431*60*1000</f>
        <v>355.41195476575126</v>
      </c>
      <c r="P431" s="55">
        <f>N431*60</f>
        <v>73.91502423263329</v>
      </c>
      <c r="R431" s="10"/>
      <c r="S431" s="10"/>
    </row>
    <row r="432" spans="1:19" s="9" customFormat="1" ht="12.75">
      <c r="A432" s="189"/>
      <c r="B432" s="303" t="s">
        <v>618</v>
      </c>
      <c r="C432" s="168">
        <v>60</v>
      </c>
      <c r="D432" s="168">
        <v>1983</v>
      </c>
      <c r="E432" s="169">
        <v>29.29</v>
      </c>
      <c r="F432" s="169">
        <v>5.51</v>
      </c>
      <c r="G432" s="169">
        <v>9.6</v>
      </c>
      <c r="H432" s="169">
        <v>14.17</v>
      </c>
      <c r="I432" s="169">
        <v>2375.11</v>
      </c>
      <c r="J432" s="169">
        <f>H432</f>
        <v>14.17</v>
      </c>
      <c r="K432" s="169">
        <f>I432</f>
        <v>2375.11</v>
      </c>
      <c r="L432" s="54">
        <f>J432/K432</f>
        <v>0.005966039467645709</v>
      </c>
      <c r="M432" s="89">
        <v>206.88</v>
      </c>
      <c r="N432" s="53">
        <f>L432*M432</f>
        <v>1.2342542450665441</v>
      </c>
      <c r="O432" s="53">
        <f>L432*60*1000</f>
        <v>357.9623680587425</v>
      </c>
      <c r="P432" s="55">
        <f>N432*60</f>
        <v>74.05525470399265</v>
      </c>
      <c r="Q432" s="11"/>
      <c r="R432" s="10"/>
      <c r="S432" s="10"/>
    </row>
    <row r="433" spans="1:19" s="9" customFormat="1" ht="12.75">
      <c r="A433" s="189"/>
      <c r="B433" s="302" t="s">
        <v>111</v>
      </c>
      <c r="C433" s="51">
        <v>41</v>
      </c>
      <c r="D433" s="51">
        <v>1987</v>
      </c>
      <c r="E433" s="51">
        <v>24.83</v>
      </c>
      <c r="F433" s="51">
        <v>4.917</v>
      </c>
      <c r="G433" s="51">
        <v>6.08</v>
      </c>
      <c r="H433" s="51">
        <f>E433-F433-G433</f>
        <v>13.832999999999997</v>
      </c>
      <c r="I433" s="249">
        <v>2315.8</v>
      </c>
      <c r="J433" s="165">
        <f>H433/I433*K433</f>
        <v>9.873887641419808</v>
      </c>
      <c r="K433" s="51">
        <v>1653</v>
      </c>
      <c r="L433" s="54">
        <f>J433/K433</f>
        <v>0.005973313757664736</v>
      </c>
      <c r="M433" s="124">
        <v>289.18</v>
      </c>
      <c r="N433" s="53">
        <f>L433*M433</f>
        <v>1.7273628724414882</v>
      </c>
      <c r="O433" s="53">
        <f>L433*60*1000</f>
        <v>358.39882545988416</v>
      </c>
      <c r="P433" s="55">
        <f>N433*60</f>
        <v>103.64177234648929</v>
      </c>
      <c r="Q433" s="11"/>
      <c r="R433" s="10"/>
      <c r="S433" s="10"/>
    </row>
    <row r="434" spans="1:19" s="9" customFormat="1" ht="12.75">
      <c r="A434" s="189"/>
      <c r="B434" s="303" t="s">
        <v>619</v>
      </c>
      <c r="C434" s="168">
        <v>40</v>
      </c>
      <c r="D434" s="168">
        <v>1984</v>
      </c>
      <c r="E434" s="169">
        <v>23.4</v>
      </c>
      <c r="F434" s="169">
        <v>3.73</v>
      </c>
      <c r="G434" s="169">
        <v>6.4</v>
      </c>
      <c r="H434" s="169">
        <v>13.28</v>
      </c>
      <c r="I434" s="169">
        <v>2212.35</v>
      </c>
      <c r="J434" s="169">
        <f>H434</f>
        <v>13.28</v>
      </c>
      <c r="K434" s="169">
        <f>I434</f>
        <v>2212.35</v>
      </c>
      <c r="L434" s="54">
        <f>J434/K434</f>
        <v>0.006002666847469885</v>
      </c>
      <c r="M434" s="89">
        <v>206.88</v>
      </c>
      <c r="N434" s="53">
        <f>L434*M434</f>
        <v>1.2418317174045699</v>
      </c>
      <c r="O434" s="53">
        <f>L434*60*1000</f>
        <v>360.1600108481931</v>
      </c>
      <c r="P434" s="55">
        <f>N434*60</f>
        <v>74.5099030442742</v>
      </c>
      <c r="R434" s="10"/>
      <c r="S434" s="10"/>
    </row>
    <row r="435" spans="1:19" s="9" customFormat="1" ht="12.75" customHeight="1">
      <c r="A435" s="189"/>
      <c r="B435" s="303" t="s">
        <v>620</v>
      </c>
      <c r="C435" s="168">
        <v>45</v>
      </c>
      <c r="D435" s="168">
        <v>1974</v>
      </c>
      <c r="E435" s="169">
        <v>23.9</v>
      </c>
      <c r="F435" s="169">
        <v>2.82</v>
      </c>
      <c r="G435" s="169">
        <v>7.2</v>
      </c>
      <c r="H435" s="169">
        <v>13.85</v>
      </c>
      <c r="I435" s="169">
        <v>2304.2</v>
      </c>
      <c r="J435" s="169">
        <f>H435</f>
        <v>13.85</v>
      </c>
      <c r="K435" s="169">
        <f>I435</f>
        <v>2304.2</v>
      </c>
      <c r="L435" s="54">
        <f>J435/K435</f>
        <v>0.006010762954604635</v>
      </c>
      <c r="M435" s="89">
        <v>206.88</v>
      </c>
      <c r="N435" s="53">
        <f>L435*M435</f>
        <v>1.2435066400486068</v>
      </c>
      <c r="O435" s="53">
        <f>L435*60*1000</f>
        <v>360.6457772762781</v>
      </c>
      <c r="P435" s="55">
        <f>N435*60</f>
        <v>74.6103984029164</v>
      </c>
      <c r="R435" s="10"/>
      <c r="S435" s="10"/>
    </row>
    <row r="436" spans="1:19" s="9" customFormat="1" ht="12.75">
      <c r="A436" s="189"/>
      <c r="B436" s="302" t="s">
        <v>649</v>
      </c>
      <c r="C436" s="51">
        <v>24</v>
      </c>
      <c r="D436" s="51" t="s">
        <v>24</v>
      </c>
      <c r="E436" s="122">
        <f>SUM(F436:H436)</f>
        <v>7.129</v>
      </c>
      <c r="F436" s="218">
        <v>1.326</v>
      </c>
      <c r="G436" s="218">
        <v>0.245</v>
      </c>
      <c r="H436" s="218">
        <v>5.558</v>
      </c>
      <c r="I436" s="124">
        <v>924.4</v>
      </c>
      <c r="J436" s="122">
        <v>5.558</v>
      </c>
      <c r="K436" s="124">
        <v>924.4</v>
      </c>
      <c r="L436" s="54">
        <f>J436/K436</f>
        <v>0.00601254868022501</v>
      </c>
      <c r="M436" s="170">
        <v>208.7</v>
      </c>
      <c r="N436" s="53">
        <f>L436*M436</f>
        <v>1.2548189095629596</v>
      </c>
      <c r="O436" s="53">
        <f>L436*60*1000</f>
        <v>360.7529208135006</v>
      </c>
      <c r="P436" s="55">
        <f>N436*60</f>
        <v>75.28913457377757</v>
      </c>
      <c r="R436" s="10"/>
      <c r="S436" s="10"/>
    </row>
    <row r="437" spans="1:19" s="9" customFormat="1" ht="12.75">
      <c r="A437" s="189"/>
      <c r="B437" s="302" t="s">
        <v>650</v>
      </c>
      <c r="C437" s="51">
        <v>24</v>
      </c>
      <c r="D437" s="51" t="s">
        <v>24</v>
      </c>
      <c r="E437" s="122">
        <f>SUM(F437:H437)</f>
        <v>9.2</v>
      </c>
      <c r="F437" s="218">
        <v>2.239</v>
      </c>
      <c r="G437" s="218">
        <v>0.234</v>
      </c>
      <c r="H437" s="218">
        <v>6.727</v>
      </c>
      <c r="I437" s="124">
        <v>1111.86</v>
      </c>
      <c r="J437" s="122">
        <v>5.896</v>
      </c>
      <c r="K437" s="124">
        <v>980.15</v>
      </c>
      <c r="L437" s="54">
        <f>J437/K437</f>
        <v>0.006015405805233893</v>
      </c>
      <c r="M437" s="170">
        <v>208.7</v>
      </c>
      <c r="N437" s="53">
        <f>L437*M437</f>
        <v>1.2554151915523135</v>
      </c>
      <c r="O437" s="53">
        <f>L437*60*1000</f>
        <v>360.9243483140336</v>
      </c>
      <c r="P437" s="55">
        <f>N437*60</f>
        <v>75.32491149313881</v>
      </c>
      <c r="R437" s="10"/>
      <c r="S437" s="10"/>
    </row>
    <row r="438" spans="1:19" s="9" customFormat="1" ht="12.75">
      <c r="A438" s="189"/>
      <c r="B438" s="308" t="s">
        <v>185</v>
      </c>
      <c r="C438" s="99">
        <v>14</v>
      </c>
      <c r="D438" s="100" t="s">
        <v>24</v>
      </c>
      <c r="E438" s="101">
        <v>4.63</v>
      </c>
      <c r="F438" s="101">
        <v>0</v>
      </c>
      <c r="G438" s="101">
        <v>0</v>
      </c>
      <c r="H438" s="101">
        <v>4.63</v>
      </c>
      <c r="I438" s="102">
        <v>766.97</v>
      </c>
      <c r="J438" s="101">
        <v>3.11</v>
      </c>
      <c r="K438" s="103">
        <v>516.55</v>
      </c>
      <c r="L438" s="54">
        <f>J438/K438</f>
        <v>0.006020714354854322</v>
      </c>
      <c r="M438" s="104">
        <v>240.45</v>
      </c>
      <c r="N438" s="53">
        <f>L438*M438</f>
        <v>1.4476807666247218</v>
      </c>
      <c r="O438" s="53">
        <f>L438*60*1000</f>
        <v>361.2428612912593</v>
      </c>
      <c r="P438" s="55">
        <f>N438*60</f>
        <v>86.86084599748331</v>
      </c>
      <c r="R438" s="10"/>
      <c r="S438" s="10"/>
    </row>
    <row r="439" spans="1:19" s="9" customFormat="1" ht="12.75">
      <c r="A439" s="189"/>
      <c r="B439" s="303" t="s">
        <v>680</v>
      </c>
      <c r="C439" s="168">
        <v>40</v>
      </c>
      <c r="D439" s="168">
        <v>1979</v>
      </c>
      <c r="E439" s="169">
        <v>24.2</v>
      </c>
      <c r="F439" s="169">
        <v>4.635</v>
      </c>
      <c r="G439" s="169">
        <v>6.4</v>
      </c>
      <c r="H439" s="169">
        <v>13.165</v>
      </c>
      <c r="I439" s="169">
        <v>2184.18</v>
      </c>
      <c r="J439" s="169">
        <v>13.165</v>
      </c>
      <c r="K439" s="169">
        <v>2184.18</v>
      </c>
      <c r="L439" s="54">
        <f>J439/K439</f>
        <v>0.006027433636421907</v>
      </c>
      <c r="M439" s="89">
        <v>207.97</v>
      </c>
      <c r="N439" s="53">
        <f>L439*M439</f>
        <v>1.253525373366664</v>
      </c>
      <c r="O439" s="53">
        <f>L439*60*1000</f>
        <v>361.6460181853144</v>
      </c>
      <c r="P439" s="55">
        <f>N439*60</f>
        <v>75.21152240199984</v>
      </c>
      <c r="R439" s="10"/>
      <c r="S439" s="10"/>
    </row>
    <row r="440" spans="1:19" s="9" customFormat="1" ht="12.75">
      <c r="A440" s="189"/>
      <c r="B440" s="302" t="s">
        <v>527</v>
      </c>
      <c r="C440" s="51">
        <v>45</v>
      </c>
      <c r="D440" s="51" t="s">
        <v>24</v>
      </c>
      <c r="E440" s="124">
        <v>25.2</v>
      </c>
      <c r="F440" s="124">
        <v>3.88</v>
      </c>
      <c r="G440" s="124">
        <v>7.2</v>
      </c>
      <c r="H440" s="124">
        <v>14.12</v>
      </c>
      <c r="I440" s="162">
        <v>2341</v>
      </c>
      <c r="J440" s="124">
        <v>14.12</v>
      </c>
      <c r="K440" s="162">
        <v>2341</v>
      </c>
      <c r="L440" s="54">
        <f>J440/K440</f>
        <v>0.006031610422896198</v>
      </c>
      <c r="M440" s="124">
        <v>215.3</v>
      </c>
      <c r="N440" s="53">
        <f>L440*M440</f>
        <v>1.2986057240495514</v>
      </c>
      <c r="O440" s="53">
        <f>L440*60*1000</f>
        <v>361.8966253737719</v>
      </c>
      <c r="P440" s="55">
        <f>N440*60</f>
        <v>77.91634344297309</v>
      </c>
      <c r="R440" s="10"/>
      <c r="S440" s="10"/>
    </row>
    <row r="441" spans="1:19" s="9" customFormat="1" ht="12.75">
      <c r="A441" s="189"/>
      <c r="B441" s="303" t="s">
        <v>681</v>
      </c>
      <c r="C441" s="168">
        <v>24</v>
      </c>
      <c r="D441" s="168">
        <v>1991</v>
      </c>
      <c r="E441" s="169">
        <v>16.5</v>
      </c>
      <c r="F441" s="169">
        <v>3.441</v>
      </c>
      <c r="G441" s="169">
        <v>3.84</v>
      </c>
      <c r="H441" s="169">
        <v>9.219</v>
      </c>
      <c r="I441" s="169">
        <v>1527.39</v>
      </c>
      <c r="J441" s="169">
        <v>9.219</v>
      </c>
      <c r="K441" s="169">
        <v>1527.39</v>
      </c>
      <c r="L441" s="54">
        <f>J441/K441</f>
        <v>0.006035786537819417</v>
      </c>
      <c r="M441" s="89">
        <v>207.97</v>
      </c>
      <c r="N441" s="53">
        <f>L441*M441</f>
        <v>1.255262526270304</v>
      </c>
      <c r="O441" s="53">
        <f>L441*60*1000</f>
        <v>362.14719226916503</v>
      </c>
      <c r="P441" s="55">
        <f>N441*60</f>
        <v>75.31575157621825</v>
      </c>
      <c r="R441" s="10"/>
      <c r="S441" s="10"/>
    </row>
    <row r="442" spans="1:19" s="9" customFormat="1" ht="12.75">
      <c r="A442" s="189"/>
      <c r="B442" s="302" t="s">
        <v>454</v>
      </c>
      <c r="C442" s="51">
        <v>12</v>
      </c>
      <c r="D442" s="51">
        <v>1962</v>
      </c>
      <c r="E442" s="130">
        <f>SUM(F442:H442)</f>
        <v>3.68</v>
      </c>
      <c r="F442" s="53"/>
      <c r="G442" s="53"/>
      <c r="H442" s="53">
        <v>3.68</v>
      </c>
      <c r="I442" s="53">
        <v>529.97</v>
      </c>
      <c r="J442" s="53">
        <v>2.944</v>
      </c>
      <c r="K442" s="53">
        <v>486.49</v>
      </c>
      <c r="L442" s="54">
        <f>J442/K442</f>
        <v>0.0060515118501921926</v>
      </c>
      <c r="M442" s="53">
        <v>304.655</v>
      </c>
      <c r="N442" s="53">
        <f>L442*M442</f>
        <v>1.8436233427203021</v>
      </c>
      <c r="O442" s="53">
        <f>L442*60*1000</f>
        <v>363.09071101153154</v>
      </c>
      <c r="P442" s="55">
        <f>N442*60</f>
        <v>110.61740056321813</v>
      </c>
      <c r="R442" s="10"/>
      <c r="S442" s="10"/>
    </row>
    <row r="443" spans="1:19" s="9" customFormat="1" ht="12.75">
      <c r="A443" s="189"/>
      <c r="B443" s="303" t="s">
        <v>803</v>
      </c>
      <c r="C443" s="87">
        <v>18</v>
      </c>
      <c r="D443" s="87">
        <v>1981</v>
      </c>
      <c r="E443" s="170">
        <v>10.243</v>
      </c>
      <c r="F443" s="170">
        <v>1.836</v>
      </c>
      <c r="G443" s="170">
        <v>2.601</v>
      </c>
      <c r="H443" s="170">
        <v>5.806</v>
      </c>
      <c r="I443" s="170"/>
      <c r="J443" s="170">
        <v>5.806</v>
      </c>
      <c r="K443" s="104">
        <v>955.32</v>
      </c>
      <c r="L443" s="54">
        <f>J443/K443</f>
        <v>0.006077544697064858</v>
      </c>
      <c r="M443" s="104">
        <v>335.83</v>
      </c>
      <c r="N443" s="53">
        <f>L443*M443</f>
        <v>2.041021835615291</v>
      </c>
      <c r="O443" s="53">
        <f>L443*60*1000</f>
        <v>364.6526818238915</v>
      </c>
      <c r="P443" s="55">
        <f>N443*60</f>
        <v>122.46131013691746</v>
      </c>
      <c r="R443" s="10"/>
      <c r="S443" s="10"/>
    </row>
    <row r="444" spans="1:19" s="9" customFormat="1" ht="12.75">
      <c r="A444" s="189"/>
      <c r="B444" s="302" t="s">
        <v>651</v>
      </c>
      <c r="C444" s="51">
        <v>22</v>
      </c>
      <c r="D444" s="51" t="s">
        <v>24</v>
      </c>
      <c r="E444" s="122">
        <f>SUM(F444:H444)</f>
        <v>7.414000000000001</v>
      </c>
      <c r="F444" s="218">
        <v>1.326</v>
      </c>
      <c r="G444" s="218">
        <v>0.223</v>
      </c>
      <c r="H444" s="218">
        <v>5.865</v>
      </c>
      <c r="I444" s="124">
        <v>896.35</v>
      </c>
      <c r="J444" s="122">
        <v>4.073</v>
      </c>
      <c r="K444" s="124">
        <v>669.04</v>
      </c>
      <c r="L444" s="54">
        <f>J444/K444</f>
        <v>0.00608782733468851</v>
      </c>
      <c r="M444" s="170">
        <v>208.7</v>
      </c>
      <c r="N444" s="53">
        <f>L444*M444</f>
        <v>1.270529564749492</v>
      </c>
      <c r="O444" s="53">
        <f>L444*60*1000</f>
        <v>365.26964008131057</v>
      </c>
      <c r="P444" s="55">
        <f>N444*60</f>
        <v>76.23177388496953</v>
      </c>
      <c r="R444" s="10"/>
      <c r="S444" s="10"/>
    </row>
    <row r="445" spans="1:19" s="9" customFormat="1" ht="12.75" customHeight="1">
      <c r="A445" s="189"/>
      <c r="B445" s="302" t="s">
        <v>604</v>
      </c>
      <c r="C445" s="51">
        <v>60</v>
      </c>
      <c r="D445" s="51">
        <v>1981</v>
      </c>
      <c r="E445" s="124">
        <v>36</v>
      </c>
      <c r="F445" s="163">
        <v>7.3524</v>
      </c>
      <c r="G445" s="122">
        <v>9.6</v>
      </c>
      <c r="H445" s="163">
        <f>E445-F445-G445</f>
        <v>19.047600000000003</v>
      </c>
      <c r="I445" s="124">
        <v>3123.05</v>
      </c>
      <c r="J445" s="163">
        <f>H445</f>
        <v>19.047600000000003</v>
      </c>
      <c r="K445" s="124">
        <v>3123.05</v>
      </c>
      <c r="L445" s="54">
        <f>J445/K445</f>
        <v>0.0060990377995869425</v>
      </c>
      <c r="M445" s="165">
        <v>261.055</v>
      </c>
      <c r="N445" s="53">
        <f>L445*M445</f>
        <v>1.5921843127711692</v>
      </c>
      <c r="O445" s="53">
        <f>L445*60*1000</f>
        <v>365.94226797521657</v>
      </c>
      <c r="P445" s="55">
        <f>N445*60</f>
        <v>95.53105876627015</v>
      </c>
      <c r="Q445" s="11"/>
      <c r="R445" s="10"/>
      <c r="S445" s="10"/>
    </row>
    <row r="446" spans="1:19" s="9" customFormat="1" ht="12.75">
      <c r="A446" s="189"/>
      <c r="B446" s="303" t="s">
        <v>827</v>
      </c>
      <c r="C446" s="87">
        <v>9</v>
      </c>
      <c r="D446" s="87">
        <v>1967</v>
      </c>
      <c r="E446" s="246">
        <v>3.745</v>
      </c>
      <c r="F446" s="246">
        <v>1.061</v>
      </c>
      <c r="G446" s="246">
        <v>0.144</v>
      </c>
      <c r="H446" s="246">
        <v>2.54</v>
      </c>
      <c r="I446" s="246">
        <v>416.33</v>
      </c>
      <c r="J446" s="175">
        <v>2.54</v>
      </c>
      <c r="K446" s="104">
        <v>416.33</v>
      </c>
      <c r="L446" s="54">
        <f>J446/K446</f>
        <v>0.00610092955107727</v>
      </c>
      <c r="M446" s="247">
        <v>265.52</v>
      </c>
      <c r="N446" s="53">
        <f>L446*M446</f>
        <v>1.6199188144020367</v>
      </c>
      <c r="O446" s="53">
        <f>L446*60*1000</f>
        <v>366.05577306463624</v>
      </c>
      <c r="P446" s="55">
        <f>N446*60</f>
        <v>97.1951288641222</v>
      </c>
      <c r="R446" s="10"/>
      <c r="S446" s="10"/>
    </row>
    <row r="447" spans="1:19" s="9" customFormat="1" ht="12.75" customHeight="1">
      <c r="A447" s="189"/>
      <c r="B447" s="302" t="s">
        <v>382</v>
      </c>
      <c r="C447" s="51">
        <v>45</v>
      </c>
      <c r="D447" s="51">
        <v>1982</v>
      </c>
      <c r="E447" s="130">
        <f>F447+G447+H447</f>
        <v>16.47</v>
      </c>
      <c r="F447" s="130">
        <v>3.88</v>
      </c>
      <c r="G447" s="130">
        <v>1.1</v>
      </c>
      <c r="H447" s="130">
        <v>11.49</v>
      </c>
      <c r="I447" s="130">
        <v>1563.16</v>
      </c>
      <c r="J447" s="130">
        <v>11.49</v>
      </c>
      <c r="K447" s="130">
        <v>1881.3</v>
      </c>
      <c r="L447" s="54">
        <f>J447/K447</f>
        <v>0.006107478870993463</v>
      </c>
      <c r="M447" s="53">
        <v>285</v>
      </c>
      <c r="N447" s="53">
        <f>L447*M447</f>
        <v>1.740631478233137</v>
      </c>
      <c r="O447" s="53">
        <f>L447*60*1000</f>
        <v>366.44873225960777</v>
      </c>
      <c r="P447" s="55">
        <f>N447*60</f>
        <v>104.43788869398821</v>
      </c>
      <c r="Q447" s="11"/>
      <c r="R447" s="10"/>
      <c r="S447" s="10"/>
    </row>
    <row r="448" spans="1:19" s="9" customFormat="1" ht="12.75">
      <c r="A448" s="189"/>
      <c r="B448" s="303" t="s">
        <v>804</v>
      </c>
      <c r="C448" s="87">
        <v>24</v>
      </c>
      <c r="D448" s="87">
        <v>1963</v>
      </c>
      <c r="E448" s="170">
        <v>8.6</v>
      </c>
      <c r="F448" s="170">
        <v>1.836</v>
      </c>
      <c r="G448" s="170">
        <v>0.24</v>
      </c>
      <c r="H448" s="170">
        <v>6.524</v>
      </c>
      <c r="I448" s="170"/>
      <c r="J448" s="170">
        <v>6.524</v>
      </c>
      <c r="K448" s="104">
        <v>1066.6</v>
      </c>
      <c r="L448" s="54">
        <f>J448/K448</f>
        <v>0.006116632289518096</v>
      </c>
      <c r="M448" s="104">
        <v>335.83</v>
      </c>
      <c r="N448" s="53">
        <f>L448*M448</f>
        <v>2.054148621788862</v>
      </c>
      <c r="O448" s="53">
        <f>L448*60*1000</f>
        <v>366.9979373710857</v>
      </c>
      <c r="P448" s="55">
        <f>N448*60</f>
        <v>123.24891730733171</v>
      </c>
      <c r="R448" s="10"/>
      <c r="S448" s="10"/>
    </row>
    <row r="449" spans="1:16" s="9" customFormat="1" ht="12.75" customHeight="1">
      <c r="A449" s="189"/>
      <c r="B449" s="303" t="s">
        <v>725</v>
      </c>
      <c r="C449" s="168">
        <v>15</v>
      </c>
      <c r="D449" s="168">
        <v>1995</v>
      </c>
      <c r="E449" s="169">
        <v>13.32</v>
      </c>
      <c r="F449" s="169">
        <v>4.2</v>
      </c>
      <c r="G449" s="169">
        <v>2.4</v>
      </c>
      <c r="H449" s="169">
        <v>6.69</v>
      </c>
      <c r="I449" s="169">
        <v>1178</v>
      </c>
      <c r="J449" s="169">
        <v>6.69</v>
      </c>
      <c r="K449" s="169">
        <v>1093</v>
      </c>
      <c r="L449" s="54">
        <f>J449/K449</f>
        <v>0.0061207685269899365</v>
      </c>
      <c r="M449" s="89">
        <v>184.8</v>
      </c>
      <c r="N449" s="53">
        <f>L449*M449</f>
        <v>1.1311180237877403</v>
      </c>
      <c r="O449" s="53">
        <f>L449*60*1000</f>
        <v>367.2461116193962</v>
      </c>
      <c r="P449" s="55">
        <f>N449*60</f>
        <v>67.86708142726442</v>
      </c>
    </row>
    <row r="450" spans="1:19" s="9" customFormat="1" ht="12.75">
      <c r="A450" s="189"/>
      <c r="B450" s="303" t="s">
        <v>621</v>
      </c>
      <c r="C450" s="168">
        <v>45</v>
      </c>
      <c r="D450" s="168">
        <v>1970</v>
      </c>
      <c r="E450" s="169">
        <v>22.398</v>
      </c>
      <c r="F450" s="169">
        <v>3.376</v>
      </c>
      <c r="G450" s="169">
        <v>7.2</v>
      </c>
      <c r="H450" s="169">
        <v>11.82</v>
      </c>
      <c r="I450" s="169">
        <v>1924.65</v>
      </c>
      <c r="J450" s="169">
        <f>H450</f>
        <v>11.82</v>
      </c>
      <c r="K450" s="169">
        <f>I450</f>
        <v>1924.65</v>
      </c>
      <c r="L450" s="54">
        <f>J450/K450</f>
        <v>0.0061413763541423114</v>
      </c>
      <c r="M450" s="89">
        <v>206.88</v>
      </c>
      <c r="N450" s="53">
        <f>L450*M450</f>
        <v>1.2705279401449614</v>
      </c>
      <c r="O450" s="53">
        <f>L450*60*1000</f>
        <v>368.4825812485387</v>
      </c>
      <c r="P450" s="55">
        <f>N450*60</f>
        <v>76.23167640869768</v>
      </c>
      <c r="R450" s="10"/>
      <c r="S450" s="10"/>
    </row>
    <row r="451" spans="1:19" s="9" customFormat="1" ht="12.75">
      <c r="A451" s="189"/>
      <c r="B451" s="303" t="s">
        <v>151</v>
      </c>
      <c r="C451" s="87">
        <v>24</v>
      </c>
      <c r="D451" s="87">
        <v>1961</v>
      </c>
      <c r="E451" s="88">
        <v>7.91</v>
      </c>
      <c r="F451" s="88">
        <v>2.061</v>
      </c>
      <c r="G451" s="88">
        <v>0.24</v>
      </c>
      <c r="H451" s="88">
        <f>E451-F451-G451</f>
        <v>5.609</v>
      </c>
      <c r="I451" s="89">
        <v>910.23</v>
      </c>
      <c r="J451" s="88">
        <f>H451</f>
        <v>5.609</v>
      </c>
      <c r="K451" s="89">
        <f>I451</f>
        <v>910.23</v>
      </c>
      <c r="L451" s="54">
        <f>J451/K451</f>
        <v>0.00616217878997616</v>
      </c>
      <c r="M451" s="88">
        <v>250.155</v>
      </c>
      <c r="N451" s="53">
        <f>L451*M451</f>
        <v>1.5414998352064864</v>
      </c>
      <c r="O451" s="53">
        <f>L451*60*1000</f>
        <v>369.7307273985696</v>
      </c>
      <c r="P451" s="55">
        <f>N451*60</f>
        <v>92.48999011238918</v>
      </c>
      <c r="R451" s="10"/>
      <c r="S451" s="10"/>
    </row>
    <row r="452" spans="1:22" s="9" customFormat="1" ht="12.75">
      <c r="A452" s="189"/>
      <c r="B452" s="303" t="s">
        <v>805</v>
      </c>
      <c r="C452" s="87">
        <v>24</v>
      </c>
      <c r="D452" s="87">
        <v>1962</v>
      </c>
      <c r="E452" s="170">
        <v>12.51</v>
      </c>
      <c r="F452" s="170">
        <v>1.785</v>
      </c>
      <c r="G452" s="170">
        <v>3.468</v>
      </c>
      <c r="H452" s="170">
        <v>7.257</v>
      </c>
      <c r="I452" s="170"/>
      <c r="J452" s="170">
        <v>7.256</v>
      </c>
      <c r="K452" s="104">
        <v>1176.43</v>
      </c>
      <c r="L452" s="54">
        <f>J452/K452</f>
        <v>0.006167812789541239</v>
      </c>
      <c r="M452" s="104">
        <v>335.83</v>
      </c>
      <c r="N452" s="53">
        <f>L452*M452</f>
        <v>2.0713365691116343</v>
      </c>
      <c r="O452" s="53">
        <f>L452*60*1000</f>
        <v>370.0687673724743</v>
      </c>
      <c r="P452" s="55">
        <f>N452*60</f>
        <v>124.28019414669807</v>
      </c>
      <c r="Q452" s="10"/>
      <c r="R452" s="10"/>
      <c r="S452" s="10"/>
      <c r="T452" s="12"/>
      <c r="U452" s="13"/>
      <c r="V452" s="13"/>
    </row>
    <row r="453" spans="1:19" s="9" customFormat="1" ht="12.75">
      <c r="A453" s="189"/>
      <c r="B453" s="302" t="s">
        <v>455</v>
      </c>
      <c r="C453" s="51">
        <v>11</v>
      </c>
      <c r="D453" s="51">
        <v>1966</v>
      </c>
      <c r="E453" s="130">
        <f>SUM(F453:H453)</f>
        <v>3.132</v>
      </c>
      <c r="F453" s="53"/>
      <c r="G453" s="53"/>
      <c r="H453" s="53">
        <v>3.132</v>
      </c>
      <c r="I453" s="53">
        <v>445.12</v>
      </c>
      <c r="J453" s="53">
        <v>2.75267</v>
      </c>
      <c r="K453" s="53">
        <v>445.12</v>
      </c>
      <c r="L453" s="54">
        <f>J453/K453</f>
        <v>0.006184107656362329</v>
      </c>
      <c r="M453" s="53">
        <v>304.655</v>
      </c>
      <c r="N453" s="53">
        <f>L453*M453</f>
        <v>1.8840193180490652</v>
      </c>
      <c r="O453" s="53">
        <f>L453*60*1000</f>
        <v>371.04645938173974</v>
      </c>
      <c r="P453" s="55">
        <f>N453*60</f>
        <v>113.0411590829439</v>
      </c>
      <c r="R453" s="10"/>
      <c r="S453" s="10"/>
    </row>
    <row r="454" spans="1:19" s="9" customFormat="1" ht="13.5" customHeight="1">
      <c r="A454" s="189"/>
      <c r="B454" s="302" t="s">
        <v>456</v>
      </c>
      <c r="C454" s="51">
        <v>47</v>
      </c>
      <c r="D454" s="51">
        <v>1969</v>
      </c>
      <c r="E454" s="130">
        <f>SUM(F454:H454)</f>
        <v>22.817</v>
      </c>
      <c r="F454" s="53">
        <v>3.2757</v>
      </c>
      <c r="G454" s="53">
        <v>7.44</v>
      </c>
      <c r="H454" s="53">
        <v>12.1013</v>
      </c>
      <c r="I454" s="53">
        <v>1893.25</v>
      </c>
      <c r="J454" s="53">
        <v>11.708065</v>
      </c>
      <c r="K454" s="53">
        <v>1893.25</v>
      </c>
      <c r="L454" s="54">
        <f>J454/K454</f>
        <v>0.0061841093357982305</v>
      </c>
      <c r="M454" s="53">
        <v>316.209</v>
      </c>
      <c r="N454" s="53">
        <f>L454*M454</f>
        <v>1.9554710289634227</v>
      </c>
      <c r="O454" s="53">
        <f>L454*60*1000</f>
        <v>371.04656014789384</v>
      </c>
      <c r="P454" s="55">
        <f>N454*60</f>
        <v>117.32826173780536</v>
      </c>
      <c r="R454" s="10"/>
      <c r="S454" s="10"/>
    </row>
    <row r="455" spans="1:19" s="9" customFormat="1" ht="12.75" customHeight="1">
      <c r="A455" s="189"/>
      <c r="B455" s="302" t="s">
        <v>43</v>
      </c>
      <c r="C455" s="51">
        <v>72</v>
      </c>
      <c r="D455" s="51">
        <v>1980</v>
      </c>
      <c r="E455" s="52">
        <v>46</v>
      </c>
      <c r="F455" s="52">
        <v>8.911577</v>
      </c>
      <c r="G455" s="52">
        <v>11.52</v>
      </c>
      <c r="H455" s="52">
        <v>25.568423</v>
      </c>
      <c r="I455" s="53">
        <v>4129.55</v>
      </c>
      <c r="J455" s="52">
        <f>H455</f>
        <v>25.568423</v>
      </c>
      <c r="K455" s="52">
        <v>4129.55</v>
      </c>
      <c r="L455" s="54">
        <f>J455/K455</f>
        <v>0.006191576079718129</v>
      </c>
      <c r="M455" s="52">
        <v>301.603</v>
      </c>
      <c r="N455" s="53">
        <f>L455*M455</f>
        <v>1.8673979203712268</v>
      </c>
      <c r="O455" s="53">
        <f>L455*60*1000</f>
        <v>371.49456478308775</v>
      </c>
      <c r="P455" s="55">
        <f>N455*60</f>
        <v>112.04387522227361</v>
      </c>
      <c r="Q455" s="11"/>
      <c r="R455" s="10"/>
      <c r="S455" s="10"/>
    </row>
    <row r="456" spans="1:19" s="9" customFormat="1" ht="12.75">
      <c r="A456" s="189"/>
      <c r="B456" s="303" t="s">
        <v>152</v>
      </c>
      <c r="C456" s="87">
        <v>80</v>
      </c>
      <c r="D456" s="87">
        <v>1994</v>
      </c>
      <c r="E456" s="88">
        <v>58.475</v>
      </c>
      <c r="F456" s="88">
        <v>14.338</v>
      </c>
      <c r="G456" s="88">
        <v>11.2</v>
      </c>
      <c r="H456" s="88">
        <f>E456-F456-G456</f>
        <v>32.937</v>
      </c>
      <c r="I456" s="89">
        <v>5312.3</v>
      </c>
      <c r="J456" s="88">
        <f>H456</f>
        <v>32.937</v>
      </c>
      <c r="K456" s="89">
        <f>I456</f>
        <v>5312.3</v>
      </c>
      <c r="L456" s="54">
        <f>J456/K456</f>
        <v>0.006200139299361858</v>
      </c>
      <c r="M456" s="88">
        <v>250.155</v>
      </c>
      <c r="N456" s="53">
        <f>L456*M456</f>
        <v>1.5509958464318656</v>
      </c>
      <c r="O456" s="53">
        <f>L456*60*1000</f>
        <v>372.00835796171145</v>
      </c>
      <c r="P456" s="55">
        <f>N456*60</f>
        <v>93.05975078591193</v>
      </c>
      <c r="R456" s="10"/>
      <c r="S456" s="10"/>
    </row>
    <row r="457" spans="1:16" s="9" customFormat="1" ht="13.5" customHeight="1">
      <c r="A457" s="189"/>
      <c r="B457" s="303" t="s">
        <v>682</v>
      </c>
      <c r="C457" s="168">
        <v>31</v>
      </c>
      <c r="D457" s="168">
        <v>1991</v>
      </c>
      <c r="E457" s="169">
        <v>18.6</v>
      </c>
      <c r="F457" s="169">
        <v>3.652</v>
      </c>
      <c r="G457" s="169">
        <v>4.8</v>
      </c>
      <c r="H457" s="169">
        <v>10.148</v>
      </c>
      <c r="I457" s="169">
        <v>1638.16</v>
      </c>
      <c r="J457" s="169">
        <v>10.148</v>
      </c>
      <c r="K457" s="169">
        <v>1636.16</v>
      </c>
      <c r="L457" s="54">
        <f>J457/K457</f>
        <v>0.006202327400743203</v>
      </c>
      <c r="M457" s="89">
        <v>207.97</v>
      </c>
      <c r="N457" s="53">
        <f>L457*M457</f>
        <v>1.289898029532564</v>
      </c>
      <c r="O457" s="53">
        <f>L457*60*1000</f>
        <v>372.1396440445922</v>
      </c>
      <c r="P457" s="55">
        <f>N457*60</f>
        <v>77.39388177195383</v>
      </c>
    </row>
    <row r="458" spans="1:19" s="9" customFormat="1" ht="12.75" customHeight="1">
      <c r="A458" s="189"/>
      <c r="B458" s="303" t="s">
        <v>683</v>
      </c>
      <c r="C458" s="168">
        <v>10</v>
      </c>
      <c r="D458" s="168">
        <v>1945</v>
      </c>
      <c r="E458" s="169">
        <v>3.2</v>
      </c>
      <c r="F458" s="169">
        <v>1.602</v>
      </c>
      <c r="G458" s="169">
        <v>0</v>
      </c>
      <c r="H458" s="169">
        <v>1.598</v>
      </c>
      <c r="I458" s="169">
        <v>256.65</v>
      </c>
      <c r="J458" s="169">
        <v>1.598</v>
      </c>
      <c r="K458" s="169">
        <v>256.65</v>
      </c>
      <c r="L458" s="54">
        <f>J458/K458</f>
        <v>0.006226378336255602</v>
      </c>
      <c r="M458" s="89">
        <v>207.97</v>
      </c>
      <c r="N458" s="53">
        <f>L458*M458</f>
        <v>1.2948999025910775</v>
      </c>
      <c r="O458" s="53">
        <f>L458*60*1000</f>
        <v>373.58270017533613</v>
      </c>
      <c r="P458" s="55">
        <f>N458*60</f>
        <v>77.69399415546465</v>
      </c>
      <c r="R458" s="10"/>
      <c r="S458" s="10"/>
    </row>
    <row r="459" spans="1:19" s="9" customFormat="1" ht="12.75">
      <c r="A459" s="189"/>
      <c r="B459" s="303" t="s">
        <v>684</v>
      </c>
      <c r="C459" s="168">
        <v>30</v>
      </c>
      <c r="D459" s="168">
        <v>1965</v>
      </c>
      <c r="E459" s="169">
        <v>14</v>
      </c>
      <c r="F459" s="169">
        <v>2.358</v>
      </c>
      <c r="G459" s="169">
        <v>4.18</v>
      </c>
      <c r="H459" s="169">
        <v>7.467</v>
      </c>
      <c r="I459" s="169">
        <v>1198.48</v>
      </c>
      <c r="J459" s="169">
        <v>7.467</v>
      </c>
      <c r="K459" s="169">
        <v>1198.48</v>
      </c>
      <c r="L459" s="54">
        <f>J459/K459</f>
        <v>0.006230391829650891</v>
      </c>
      <c r="M459" s="89">
        <v>207.97</v>
      </c>
      <c r="N459" s="53">
        <f>L459*M459</f>
        <v>1.2957345888124958</v>
      </c>
      <c r="O459" s="53">
        <f>L459*60*1000</f>
        <v>373.82350977905344</v>
      </c>
      <c r="P459" s="55">
        <f>N459*60</f>
        <v>77.74407532874974</v>
      </c>
      <c r="R459" s="10"/>
      <c r="S459" s="10"/>
    </row>
    <row r="460" spans="1:19" s="9" customFormat="1" ht="12.75">
      <c r="A460" s="189"/>
      <c r="B460" s="302" t="s">
        <v>528</v>
      </c>
      <c r="C460" s="51">
        <v>45</v>
      </c>
      <c r="D460" s="51" t="s">
        <v>24</v>
      </c>
      <c r="E460" s="124">
        <v>25.34</v>
      </c>
      <c r="F460" s="124">
        <v>3.57</v>
      </c>
      <c r="G460" s="124">
        <v>7.2</v>
      </c>
      <c r="H460" s="124">
        <v>14.57</v>
      </c>
      <c r="I460" s="162">
        <v>2326</v>
      </c>
      <c r="J460" s="124">
        <v>14.57</v>
      </c>
      <c r="K460" s="162">
        <v>2326</v>
      </c>
      <c r="L460" s="54">
        <f>J460/K460</f>
        <v>0.006263972484952709</v>
      </c>
      <c r="M460" s="124">
        <v>215.3</v>
      </c>
      <c r="N460" s="53">
        <f>L460*M460</f>
        <v>1.3486332760103183</v>
      </c>
      <c r="O460" s="53">
        <f>L460*60*1000</f>
        <v>375.8383490971625</v>
      </c>
      <c r="P460" s="55">
        <f>N460*60</f>
        <v>80.9179965606191</v>
      </c>
      <c r="R460" s="10"/>
      <c r="S460" s="10"/>
    </row>
    <row r="461" spans="1:19" s="9" customFormat="1" ht="12.75">
      <c r="A461" s="189"/>
      <c r="B461" s="302" t="s">
        <v>652</v>
      </c>
      <c r="C461" s="51">
        <v>42</v>
      </c>
      <c r="D461" s="51" t="s">
        <v>24</v>
      </c>
      <c r="E461" s="122">
        <f>SUM(F461:H461)</f>
        <v>14.78</v>
      </c>
      <c r="F461" s="218">
        <v>2.27</v>
      </c>
      <c r="G461" s="218">
        <v>0.438</v>
      </c>
      <c r="H461" s="218">
        <v>12.072</v>
      </c>
      <c r="I461" s="124">
        <v>1954.43</v>
      </c>
      <c r="J461" s="122">
        <v>11.705</v>
      </c>
      <c r="K461" s="124">
        <v>1864.61</v>
      </c>
      <c r="L461" s="54">
        <f>J461/K461</f>
        <v>0.006277452121355136</v>
      </c>
      <c r="M461" s="170">
        <v>208.7</v>
      </c>
      <c r="N461" s="53">
        <f>L461*M461</f>
        <v>1.310104257726817</v>
      </c>
      <c r="O461" s="53">
        <f>L461*60*1000</f>
        <v>376.64712728130814</v>
      </c>
      <c r="P461" s="55">
        <f>N461*60</f>
        <v>78.60625546360902</v>
      </c>
      <c r="R461" s="10"/>
      <c r="S461" s="10"/>
    </row>
    <row r="462" spans="1:19" s="9" customFormat="1" ht="12.75">
      <c r="A462" s="189"/>
      <c r="B462" s="303" t="s">
        <v>892</v>
      </c>
      <c r="C462" s="87">
        <v>9</v>
      </c>
      <c r="D462" s="87">
        <v>1990</v>
      </c>
      <c r="E462" s="170">
        <f>F462+G462+H462</f>
        <v>4.901</v>
      </c>
      <c r="F462" s="170">
        <v>0.546211</v>
      </c>
      <c r="G462" s="170">
        <v>1.44</v>
      </c>
      <c r="H462" s="170">
        <v>2.914789</v>
      </c>
      <c r="I462" s="170">
        <v>464.1</v>
      </c>
      <c r="J462" s="170">
        <f>H462</f>
        <v>2.914789</v>
      </c>
      <c r="K462" s="170">
        <f>I462</f>
        <v>464.1</v>
      </c>
      <c r="L462" s="54">
        <f>J462/K462</f>
        <v>0.006280519284636931</v>
      </c>
      <c r="M462" s="104">
        <v>336.05</v>
      </c>
      <c r="N462" s="53">
        <f>L462*M462</f>
        <v>2.1105685056022407</v>
      </c>
      <c r="O462" s="53">
        <f>L462*60*1000</f>
        <v>376.8311570782158</v>
      </c>
      <c r="P462" s="55">
        <f>N462*60</f>
        <v>126.63411033613444</v>
      </c>
      <c r="R462" s="10"/>
      <c r="S462" s="10"/>
    </row>
    <row r="463" spans="1:19" s="9" customFormat="1" ht="12.75" customHeight="1">
      <c r="A463" s="189"/>
      <c r="B463" s="302" t="s">
        <v>457</v>
      </c>
      <c r="C463" s="51">
        <v>24</v>
      </c>
      <c r="D463" s="51">
        <v>1966</v>
      </c>
      <c r="E463" s="130">
        <f>SUM(F463:H463)</f>
        <v>6.861</v>
      </c>
      <c r="F463" s="53"/>
      <c r="G463" s="53"/>
      <c r="H463" s="53">
        <v>6.861</v>
      </c>
      <c r="I463" s="53">
        <v>1087.21</v>
      </c>
      <c r="J463" s="53">
        <v>6.861</v>
      </c>
      <c r="K463" s="53">
        <v>1087.21</v>
      </c>
      <c r="L463" s="54">
        <f>J463/K463</f>
        <v>0.006310648356803193</v>
      </c>
      <c r="M463" s="53">
        <v>304.655</v>
      </c>
      <c r="N463" s="53">
        <f>L463*M463</f>
        <v>1.9225705751418767</v>
      </c>
      <c r="O463" s="53">
        <f>L463*60*1000</f>
        <v>378.63890140819154</v>
      </c>
      <c r="P463" s="55">
        <f>N463*60</f>
        <v>115.3542345085126</v>
      </c>
      <c r="R463" s="10"/>
      <c r="S463" s="10"/>
    </row>
    <row r="464" spans="1:19" s="9" customFormat="1" ht="12.75">
      <c r="A464" s="189"/>
      <c r="B464" s="303" t="s">
        <v>153</v>
      </c>
      <c r="C464" s="87">
        <v>60</v>
      </c>
      <c r="D464" s="87">
        <v>1964</v>
      </c>
      <c r="E464" s="88">
        <v>21.334</v>
      </c>
      <c r="F464" s="88">
        <v>5.287</v>
      </c>
      <c r="G464" s="88">
        <v>0.6</v>
      </c>
      <c r="H464" s="88">
        <f>E464-F464-G464</f>
        <v>15.447000000000001</v>
      </c>
      <c r="I464" s="89">
        <v>2418.72</v>
      </c>
      <c r="J464" s="88">
        <f>H464</f>
        <v>15.447000000000001</v>
      </c>
      <c r="K464" s="89">
        <f>I464</f>
        <v>2418.72</v>
      </c>
      <c r="L464" s="54">
        <f>J464/K464</f>
        <v>0.006386435800754119</v>
      </c>
      <c r="M464" s="88">
        <v>250.155</v>
      </c>
      <c r="N464" s="53">
        <f>L464*M464</f>
        <v>1.5975988477376466</v>
      </c>
      <c r="O464" s="53">
        <f>L464*60*1000</f>
        <v>383.1861480452471</v>
      </c>
      <c r="P464" s="55">
        <f>N464*60</f>
        <v>95.8559308642588</v>
      </c>
      <c r="R464" s="10"/>
      <c r="S464" s="10"/>
    </row>
    <row r="465" spans="1:16" s="9" customFormat="1" ht="12.75" customHeight="1">
      <c r="A465" s="189"/>
      <c r="B465" s="305" t="s">
        <v>186</v>
      </c>
      <c r="C465" s="105">
        <v>13</v>
      </c>
      <c r="D465" s="106" t="s">
        <v>24</v>
      </c>
      <c r="E465" s="109">
        <v>6.6</v>
      </c>
      <c r="F465" s="109">
        <v>1.38</v>
      </c>
      <c r="G465" s="109">
        <v>0.18</v>
      </c>
      <c r="H465" s="109">
        <v>5.0369</v>
      </c>
      <c r="I465" s="102">
        <v>773.05</v>
      </c>
      <c r="J465" s="109">
        <v>3.52</v>
      </c>
      <c r="K465" s="110">
        <v>550.52</v>
      </c>
      <c r="L465" s="54">
        <f>J465/K465</f>
        <v>0.006393954806364892</v>
      </c>
      <c r="M465" s="104">
        <v>240.45</v>
      </c>
      <c r="N465" s="53">
        <f>L465*M465</f>
        <v>1.5374264331904381</v>
      </c>
      <c r="O465" s="53">
        <f>L465*60*1000</f>
        <v>383.6372883818935</v>
      </c>
      <c r="P465" s="55">
        <f>N465*60</f>
        <v>92.24558599142628</v>
      </c>
    </row>
    <row r="466" spans="1:19" s="9" customFormat="1" ht="12.75">
      <c r="A466" s="189"/>
      <c r="B466" s="303" t="s">
        <v>828</v>
      </c>
      <c r="C466" s="87">
        <v>20</v>
      </c>
      <c r="D466" s="87">
        <v>1974</v>
      </c>
      <c r="E466" s="246">
        <v>14.217</v>
      </c>
      <c r="F466" s="246">
        <v>1.968</v>
      </c>
      <c r="G466" s="246">
        <v>3.2</v>
      </c>
      <c r="H466" s="246">
        <v>9.049</v>
      </c>
      <c r="I466" s="246">
        <v>1410.72</v>
      </c>
      <c r="J466" s="175">
        <v>9.049</v>
      </c>
      <c r="K466" s="104">
        <v>1410.72</v>
      </c>
      <c r="L466" s="54">
        <f>J466/K466</f>
        <v>0.006414455030055574</v>
      </c>
      <c r="M466" s="247">
        <v>265.52</v>
      </c>
      <c r="N466" s="53">
        <f>L466*M466</f>
        <v>1.703166099580356</v>
      </c>
      <c r="O466" s="53">
        <f>L466*60*1000</f>
        <v>384.86730180333444</v>
      </c>
      <c r="P466" s="55">
        <f>N466*60</f>
        <v>102.18996597482135</v>
      </c>
      <c r="R466" s="10"/>
      <c r="S466" s="10"/>
    </row>
    <row r="467" spans="1:19" s="9" customFormat="1" ht="12.75">
      <c r="A467" s="189"/>
      <c r="B467" s="303" t="s">
        <v>829</v>
      </c>
      <c r="C467" s="87">
        <v>40</v>
      </c>
      <c r="D467" s="87">
        <v>1991</v>
      </c>
      <c r="E467" s="246">
        <v>24.066</v>
      </c>
      <c r="F467" s="246">
        <v>2.991</v>
      </c>
      <c r="G467" s="246">
        <v>6.4</v>
      </c>
      <c r="H467" s="246">
        <v>14.675</v>
      </c>
      <c r="I467" s="246">
        <v>2268.53</v>
      </c>
      <c r="J467" s="175">
        <v>14.675</v>
      </c>
      <c r="K467" s="104">
        <v>2268.53</v>
      </c>
      <c r="L467" s="54">
        <f>J467/K467</f>
        <v>0.006468946851044509</v>
      </c>
      <c r="M467" s="247">
        <v>265.52</v>
      </c>
      <c r="N467" s="53">
        <f>L467*M467</f>
        <v>1.7176347678893378</v>
      </c>
      <c r="O467" s="53">
        <f>L467*60*1000</f>
        <v>388.1368110626705</v>
      </c>
      <c r="P467" s="55">
        <f>N467*60</f>
        <v>103.05808607336027</v>
      </c>
      <c r="Q467" s="11"/>
      <c r="R467" s="10"/>
      <c r="S467" s="10"/>
    </row>
    <row r="468" spans="1:19" s="9" customFormat="1" ht="12.75">
      <c r="A468" s="189"/>
      <c r="B468" s="302" t="s">
        <v>458</v>
      </c>
      <c r="C468" s="51">
        <v>43</v>
      </c>
      <c r="D468" s="51">
        <v>1986</v>
      </c>
      <c r="E468" s="130">
        <f>SUM(F468:H468)</f>
        <v>16.819952</v>
      </c>
      <c r="F468" s="53">
        <v>2.623352</v>
      </c>
      <c r="G468" s="53">
        <v>4.67</v>
      </c>
      <c r="H468" s="53">
        <v>9.5266</v>
      </c>
      <c r="I468" s="53">
        <v>1472.24</v>
      </c>
      <c r="J468" s="53">
        <v>9.5266</v>
      </c>
      <c r="K468" s="53">
        <v>1472.24</v>
      </c>
      <c r="L468" s="54">
        <f>J468/K468</f>
        <v>0.006470819975004076</v>
      </c>
      <c r="M468" s="53">
        <v>304.655</v>
      </c>
      <c r="N468" s="53">
        <f>L468*M468</f>
        <v>1.9713676594848666</v>
      </c>
      <c r="O468" s="53">
        <f>L468*60*1000</f>
        <v>388.2491985002445</v>
      </c>
      <c r="P468" s="55">
        <f>N468*60</f>
        <v>118.282059569092</v>
      </c>
      <c r="R468" s="10"/>
      <c r="S468" s="10"/>
    </row>
    <row r="469" spans="1:22" s="9" customFormat="1" ht="12.75">
      <c r="A469" s="189"/>
      <c r="B469" s="302" t="s">
        <v>97</v>
      </c>
      <c r="C469" s="51">
        <v>40</v>
      </c>
      <c r="D469" s="51">
        <v>1960</v>
      </c>
      <c r="E469" s="52">
        <v>14.5</v>
      </c>
      <c r="F469" s="52">
        <v>4.361916</v>
      </c>
      <c r="G469" s="52">
        <v>0.4</v>
      </c>
      <c r="H469" s="52">
        <v>9.738084</v>
      </c>
      <c r="I469" s="53">
        <v>1500.19</v>
      </c>
      <c r="J469" s="52">
        <f>H469</f>
        <v>9.738084</v>
      </c>
      <c r="K469" s="52">
        <v>1500.19</v>
      </c>
      <c r="L469" s="54">
        <f>J469/K469</f>
        <v>0.006491233777054906</v>
      </c>
      <c r="M469" s="52">
        <v>301.603</v>
      </c>
      <c r="N469" s="53">
        <f>L469*M469</f>
        <v>1.957775580861091</v>
      </c>
      <c r="O469" s="53">
        <f>L469*60*1000</f>
        <v>389.4740266232944</v>
      </c>
      <c r="P469" s="55">
        <f>N469*60</f>
        <v>117.46653485166546</v>
      </c>
      <c r="Q469" s="10"/>
      <c r="R469" s="10"/>
      <c r="S469" s="10"/>
      <c r="T469" s="12"/>
      <c r="U469" s="13"/>
      <c r="V469" s="13"/>
    </row>
    <row r="470" spans="1:19" s="9" customFormat="1" ht="12.75">
      <c r="A470" s="189"/>
      <c r="B470" s="302" t="s">
        <v>605</v>
      </c>
      <c r="C470" s="51">
        <v>30</v>
      </c>
      <c r="D470" s="51">
        <v>1992</v>
      </c>
      <c r="E470" s="122">
        <v>17</v>
      </c>
      <c r="F470" s="163">
        <v>1.9495</v>
      </c>
      <c r="G470" s="122">
        <v>4.8</v>
      </c>
      <c r="H470" s="163">
        <f>E470-F470-G470</f>
        <v>10.250499999999999</v>
      </c>
      <c r="I470" s="124">
        <v>1576.72</v>
      </c>
      <c r="J470" s="163">
        <f>H470</f>
        <v>10.250499999999999</v>
      </c>
      <c r="K470" s="124">
        <v>1576.72</v>
      </c>
      <c r="L470" s="54">
        <f>J470/K470</f>
        <v>0.006501154294992134</v>
      </c>
      <c r="M470" s="165">
        <v>261.055</v>
      </c>
      <c r="N470" s="53">
        <f>L470*M470</f>
        <v>1.6971588344791717</v>
      </c>
      <c r="O470" s="53">
        <f>L470*60*1000</f>
        <v>390.06925769952807</v>
      </c>
      <c r="P470" s="55">
        <f>N470*60</f>
        <v>101.8295300687503</v>
      </c>
      <c r="R470" s="10"/>
      <c r="S470" s="10"/>
    </row>
    <row r="471" spans="1:19" s="9" customFormat="1" ht="12.75">
      <c r="A471" s="189"/>
      <c r="B471" s="302" t="s">
        <v>529</v>
      </c>
      <c r="C471" s="51">
        <v>30</v>
      </c>
      <c r="D471" s="51" t="s">
        <v>24</v>
      </c>
      <c r="E471" s="124">
        <v>20.25</v>
      </c>
      <c r="F471" s="124">
        <v>3.21</v>
      </c>
      <c r="G471" s="124">
        <v>4.72</v>
      </c>
      <c r="H471" s="124">
        <v>12.32</v>
      </c>
      <c r="I471" s="162">
        <v>1891</v>
      </c>
      <c r="J471" s="124">
        <v>12.32</v>
      </c>
      <c r="K471" s="162">
        <v>1891</v>
      </c>
      <c r="L471" s="54">
        <f>J471/K471</f>
        <v>0.006515071390798519</v>
      </c>
      <c r="M471" s="124">
        <v>215.3</v>
      </c>
      <c r="N471" s="53">
        <f>L471*M471</f>
        <v>1.4026948704389213</v>
      </c>
      <c r="O471" s="53">
        <f>L471*60*1000</f>
        <v>390.90428344791115</v>
      </c>
      <c r="P471" s="55">
        <f>N471*60</f>
        <v>84.16169222633528</v>
      </c>
      <c r="R471" s="10"/>
      <c r="S471" s="10"/>
    </row>
    <row r="472" spans="1:19" s="9" customFormat="1" ht="12.75">
      <c r="A472" s="189"/>
      <c r="B472" s="302" t="s">
        <v>459</v>
      </c>
      <c r="C472" s="51">
        <v>7</v>
      </c>
      <c r="D472" s="51">
        <v>1938</v>
      </c>
      <c r="E472" s="130">
        <f>SUM(F472:H472)</f>
        <v>1.407</v>
      </c>
      <c r="F472" s="53"/>
      <c r="G472" s="53"/>
      <c r="H472" s="53">
        <v>1.407</v>
      </c>
      <c r="I472" s="53">
        <v>215.54</v>
      </c>
      <c r="J472" s="53">
        <v>1.407</v>
      </c>
      <c r="K472" s="53">
        <v>215.54</v>
      </c>
      <c r="L472" s="54">
        <f>J472/K472</f>
        <v>0.006527790665305744</v>
      </c>
      <c r="M472" s="53">
        <v>304.655</v>
      </c>
      <c r="N472" s="53">
        <f>L472*M472</f>
        <v>1.9887240651387212</v>
      </c>
      <c r="O472" s="53">
        <f>L472*60*1000</f>
        <v>391.66743991834466</v>
      </c>
      <c r="P472" s="55">
        <f>N472*60</f>
        <v>119.32344390832327</v>
      </c>
      <c r="R472" s="10"/>
      <c r="S472" s="10"/>
    </row>
    <row r="473" spans="1:25" s="9" customFormat="1" ht="12.75">
      <c r="A473" s="189"/>
      <c r="B473" s="303" t="s">
        <v>847</v>
      </c>
      <c r="C473" s="87">
        <v>30</v>
      </c>
      <c r="D473" s="87">
        <v>1990</v>
      </c>
      <c r="E473" s="170">
        <v>20.279</v>
      </c>
      <c r="F473" s="170">
        <v>2.856</v>
      </c>
      <c r="G473" s="170">
        <v>4.5</v>
      </c>
      <c r="H473" s="170">
        <v>12.923</v>
      </c>
      <c r="I473" s="170">
        <v>1968.4</v>
      </c>
      <c r="J473" s="170">
        <v>12.923</v>
      </c>
      <c r="K473" s="170">
        <v>1968.4</v>
      </c>
      <c r="L473" s="54">
        <f>J473/K473</f>
        <v>0.006565230644178012</v>
      </c>
      <c r="M473" s="104">
        <v>223.23</v>
      </c>
      <c r="N473" s="53">
        <f>L473*M473</f>
        <v>1.4655564366998577</v>
      </c>
      <c r="O473" s="53">
        <f>L473*60*1000</f>
        <v>393.91383865068076</v>
      </c>
      <c r="P473" s="55">
        <f>N473*60</f>
        <v>87.93338620199147</v>
      </c>
      <c r="Q473" s="10"/>
      <c r="R473" s="10"/>
      <c r="S473" s="10"/>
      <c r="T473" s="12"/>
      <c r="U473" s="13"/>
      <c r="V473" s="13"/>
      <c r="X473" s="14"/>
      <c r="Y473" s="14"/>
    </row>
    <row r="474" spans="1:19" s="9" customFormat="1" ht="12.75">
      <c r="A474" s="189"/>
      <c r="B474" s="303" t="s">
        <v>726</v>
      </c>
      <c r="C474" s="168">
        <v>20</v>
      </c>
      <c r="D474" s="168">
        <v>1988</v>
      </c>
      <c r="E474" s="169">
        <v>12.6</v>
      </c>
      <c r="F474" s="169">
        <v>2.19</v>
      </c>
      <c r="G474" s="169">
        <v>3.2</v>
      </c>
      <c r="H474" s="169">
        <v>7.26</v>
      </c>
      <c r="I474" s="169">
        <v>1157</v>
      </c>
      <c r="J474" s="169">
        <v>7.3</v>
      </c>
      <c r="K474" s="169">
        <v>1102</v>
      </c>
      <c r="L474" s="54">
        <f>J474/K474</f>
        <v>0.00662431941923775</v>
      </c>
      <c r="M474" s="89">
        <v>184.8</v>
      </c>
      <c r="N474" s="53">
        <f>L474*M474</f>
        <v>1.2241742286751363</v>
      </c>
      <c r="O474" s="53">
        <f>L474*60*1000</f>
        <v>397.459165154265</v>
      </c>
      <c r="P474" s="55">
        <f>N474*60</f>
        <v>73.45045372050818</v>
      </c>
      <c r="R474" s="10"/>
      <c r="S474" s="10"/>
    </row>
    <row r="475" spans="1:19" s="9" customFormat="1" ht="12.75" customHeight="1">
      <c r="A475" s="189"/>
      <c r="B475" s="302" t="s">
        <v>530</v>
      </c>
      <c r="C475" s="51">
        <v>55</v>
      </c>
      <c r="D475" s="51" t="s">
        <v>24</v>
      </c>
      <c r="E475" s="124">
        <v>29.08</v>
      </c>
      <c r="F475" s="124">
        <v>3.47</v>
      </c>
      <c r="G475" s="124">
        <v>8.8</v>
      </c>
      <c r="H475" s="124">
        <v>16.81</v>
      </c>
      <c r="I475" s="162">
        <v>2535</v>
      </c>
      <c r="J475" s="124">
        <v>16.81</v>
      </c>
      <c r="K475" s="162">
        <v>2535</v>
      </c>
      <c r="L475" s="54">
        <f>J475/K475</f>
        <v>0.006631163708086784</v>
      </c>
      <c r="M475" s="124">
        <v>215.3</v>
      </c>
      <c r="N475" s="53">
        <f>L475*M475</f>
        <v>1.4276895463510848</v>
      </c>
      <c r="O475" s="53">
        <f>L475*60*1000</f>
        <v>397.86982248520707</v>
      </c>
      <c r="P475" s="55">
        <f>N475*60</f>
        <v>85.66137278106508</v>
      </c>
      <c r="R475" s="10"/>
      <c r="S475" s="10"/>
    </row>
    <row r="476" spans="1:16" s="9" customFormat="1" ht="12.75" customHeight="1">
      <c r="A476" s="189"/>
      <c r="B476" s="303" t="s">
        <v>847</v>
      </c>
      <c r="C476" s="87">
        <v>12</v>
      </c>
      <c r="D476" s="87">
        <v>1989</v>
      </c>
      <c r="E476" s="170">
        <v>7.77</v>
      </c>
      <c r="F476" s="170">
        <v>1.173</v>
      </c>
      <c r="G476" s="170">
        <v>1.92</v>
      </c>
      <c r="H476" s="170">
        <v>4.677</v>
      </c>
      <c r="I476" s="170">
        <v>704.6</v>
      </c>
      <c r="J476" s="170">
        <v>4.7</v>
      </c>
      <c r="K476" s="170">
        <v>704.6</v>
      </c>
      <c r="L476" s="54">
        <f>J476/K476</f>
        <v>0.006670451319897815</v>
      </c>
      <c r="M476" s="104">
        <v>223.23</v>
      </c>
      <c r="N476" s="53">
        <f>L476*M476</f>
        <v>1.4890448481407892</v>
      </c>
      <c r="O476" s="53">
        <f>L476*60*1000</f>
        <v>400.2270791938689</v>
      </c>
      <c r="P476" s="55">
        <f>N476*60</f>
        <v>89.34269088844735</v>
      </c>
    </row>
    <row r="477" spans="1:19" s="9" customFormat="1" ht="12.75">
      <c r="A477" s="189"/>
      <c r="B477" s="302" t="s">
        <v>460</v>
      </c>
      <c r="C477" s="51">
        <v>12</v>
      </c>
      <c r="D477" s="51">
        <v>1925</v>
      </c>
      <c r="E477" s="130">
        <f>SUM(F477:H477)</f>
        <v>3.42</v>
      </c>
      <c r="F477" s="53"/>
      <c r="G477" s="53"/>
      <c r="H477" s="53">
        <v>3.42</v>
      </c>
      <c r="I477" s="53">
        <v>512.15</v>
      </c>
      <c r="J477" s="53">
        <v>3.42</v>
      </c>
      <c r="K477" s="53">
        <v>512.15</v>
      </c>
      <c r="L477" s="54">
        <f>J477/K477</f>
        <v>0.006677731133456996</v>
      </c>
      <c r="M477" s="53">
        <v>304.655</v>
      </c>
      <c r="N477" s="53">
        <f>L477*M477</f>
        <v>2.034404178463341</v>
      </c>
      <c r="O477" s="53">
        <f>L477*60*1000</f>
        <v>400.6638680074197</v>
      </c>
      <c r="P477" s="55">
        <f>N477*60</f>
        <v>122.06425070780045</v>
      </c>
      <c r="R477" s="10"/>
      <c r="S477" s="10"/>
    </row>
    <row r="478" spans="1:19" s="9" customFormat="1" ht="12.75">
      <c r="A478" s="189"/>
      <c r="B478" s="303" t="s">
        <v>848</v>
      </c>
      <c r="C478" s="87">
        <v>36</v>
      </c>
      <c r="D478" s="87">
        <v>1972</v>
      </c>
      <c r="E478" s="170">
        <v>18.219</v>
      </c>
      <c r="F478" s="170">
        <v>2.754</v>
      </c>
      <c r="G478" s="170">
        <v>5.6</v>
      </c>
      <c r="H478" s="170">
        <v>9.8</v>
      </c>
      <c r="I478" s="170">
        <v>1450.19</v>
      </c>
      <c r="J478" s="170">
        <v>9.8</v>
      </c>
      <c r="K478" s="170">
        <v>1450.2</v>
      </c>
      <c r="L478" s="54">
        <f>J478/K478</f>
        <v>0.006757688594676597</v>
      </c>
      <c r="M478" s="104">
        <v>223.23</v>
      </c>
      <c r="N478" s="53">
        <f>L478*M478</f>
        <v>1.5085188249896566</v>
      </c>
      <c r="O478" s="53">
        <f>L478*60*1000</f>
        <v>405.4613156805958</v>
      </c>
      <c r="P478" s="55">
        <f>N478*60</f>
        <v>90.5111294993794</v>
      </c>
      <c r="R478" s="10"/>
      <c r="S478" s="10"/>
    </row>
    <row r="479" spans="1:19" s="9" customFormat="1" ht="12.75">
      <c r="A479" s="189"/>
      <c r="B479" s="303" t="s">
        <v>849</v>
      </c>
      <c r="C479" s="87">
        <v>8</v>
      </c>
      <c r="D479" s="87">
        <v>1982</v>
      </c>
      <c r="E479" s="170">
        <v>4.815</v>
      </c>
      <c r="F479" s="170">
        <v>0.867</v>
      </c>
      <c r="G479" s="170">
        <v>1.28</v>
      </c>
      <c r="H479" s="170">
        <v>2.668</v>
      </c>
      <c r="I479" s="170">
        <v>394.56</v>
      </c>
      <c r="J479" s="170">
        <v>2.668</v>
      </c>
      <c r="K479" s="170">
        <v>394.6</v>
      </c>
      <c r="L479" s="54">
        <f>J479/K479</f>
        <v>0.0067612772427774965</v>
      </c>
      <c r="M479" s="104">
        <v>223.232</v>
      </c>
      <c r="N479" s="53">
        <f>L479*M479</f>
        <v>1.5093334414597062</v>
      </c>
      <c r="O479" s="53">
        <f>L479*60*1000</f>
        <v>405.67663456664974</v>
      </c>
      <c r="P479" s="55">
        <f>N479*60</f>
        <v>90.56000648758237</v>
      </c>
      <c r="R479" s="10"/>
      <c r="S479" s="10"/>
    </row>
    <row r="480" spans="1:19" s="9" customFormat="1" ht="12.75">
      <c r="A480" s="189"/>
      <c r="B480" s="303" t="s">
        <v>727</v>
      </c>
      <c r="C480" s="168">
        <v>60</v>
      </c>
      <c r="D480" s="168">
        <v>1985</v>
      </c>
      <c r="E480" s="169">
        <v>38.89</v>
      </c>
      <c r="F480" s="169">
        <v>6.98</v>
      </c>
      <c r="G480" s="169">
        <v>9.6</v>
      </c>
      <c r="H480" s="169">
        <v>22.3</v>
      </c>
      <c r="I480" s="169">
        <v>3433</v>
      </c>
      <c r="J480" s="169">
        <v>22.3</v>
      </c>
      <c r="K480" s="169">
        <v>3252</v>
      </c>
      <c r="L480" s="54">
        <f>J480/K480</f>
        <v>0.006857318573185732</v>
      </c>
      <c r="M480" s="89">
        <v>184.8</v>
      </c>
      <c r="N480" s="53">
        <f>L480*M480</f>
        <v>1.2672324723247232</v>
      </c>
      <c r="O480" s="53">
        <f>L480*60*1000</f>
        <v>411.4391143911439</v>
      </c>
      <c r="P480" s="55">
        <f>N480*60</f>
        <v>76.0339483394834</v>
      </c>
      <c r="R480" s="10"/>
      <c r="S480" s="10"/>
    </row>
    <row r="481" spans="1:19" s="9" customFormat="1" ht="12.75">
      <c r="A481" s="189"/>
      <c r="B481" s="302" t="s">
        <v>653</v>
      </c>
      <c r="C481" s="51">
        <v>40</v>
      </c>
      <c r="D481" s="51" t="s">
        <v>24</v>
      </c>
      <c r="E481" s="122">
        <f>SUM(F481:H481)</f>
        <v>14.005</v>
      </c>
      <c r="F481" s="218">
        <v>0.259</v>
      </c>
      <c r="G481" s="218">
        <v>0.195</v>
      </c>
      <c r="H481" s="218">
        <v>13.551</v>
      </c>
      <c r="I481" s="124">
        <v>2016.05</v>
      </c>
      <c r="J481" s="122">
        <v>13.551</v>
      </c>
      <c r="K481" s="124">
        <v>1972.36</v>
      </c>
      <c r="L481" s="54">
        <f>J481/K481</f>
        <v>0.006870449613660792</v>
      </c>
      <c r="M481" s="170">
        <v>208.7</v>
      </c>
      <c r="N481" s="53">
        <f>L481*M481</f>
        <v>1.4338628343710071</v>
      </c>
      <c r="O481" s="53">
        <f>L481*60*1000</f>
        <v>412.2269768196475</v>
      </c>
      <c r="P481" s="55">
        <f>N481*60</f>
        <v>86.03177006226043</v>
      </c>
      <c r="R481" s="10"/>
      <c r="S481" s="10"/>
    </row>
    <row r="482" spans="1:19" s="9" customFormat="1" ht="12.75">
      <c r="A482" s="189"/>
      <c r="B482" s="302" t="s">
        <v>531</v>
      </c>
      <c r="C482" s="51">
        <v>50</v>
      </c>
      <c r="D482" s="51" t="s">
        <v>24</v>
      </c>
      <c r="E482" s="124">
        <v>22.78</v>
      </c>
      <c r="F482" s="124">
        <v>2.09</v>
      </c>
      <c r="G482" s="124">
        <v>8</v>
      </c>
      <c r="H482" s="124">
        <v>12.69</v>
      </c>
      <c r="I482" s="162">
        <v>1844</v>
      </c>
      <c r="J482" s="124">
        <v>12.69</v>
      </c>
      <c r="K482" s="162">
        <v>1844</v>
      </c>
      <c r="L482" s="54">
        <f>J482/K482</f>
        <v>0.00688177874186551</v>
      </c>
      <c r="M482" s="124">
        <v>215.3</v>
      </c>
      <c r="N482" s="53">
        <f>L482*M482</f>
        <v>1.4816469631236444</v>
      </c>
      <c r="O482" s="53">
        <f>L482*60*1000</f>
        <v>412.90672451193063</v>
      </c>
      <c r="P482" s="55">
        <f>N482*60</f>
        <v>88.89881778741866</v>
      </c>
      <c r="R482" s="10"/>
      <c r="S482" s="10"/>
    </row>
    <row r="483" spans="1:19" s="9" customFormat="1" ht="12.75">
      <c r="A483" s="189"/>
      <c r="B483" s="302" t="s">
        <v>62</v>
      </c>
      <c r="C483" s="52">
        <v>107</v>
      </c>
      <c r="D483" s="52">
        <v>1974</v>
      </c>
      <c r="E483" s="52">
        <v>44.35</v>
      </c>
      <c r="F483" s="52">
        <v>9.652</v>
      </c>
      <c r="G483" s="52">
        <v>17.04</v>
      </c>
      <c r="H483" s="52">
        <f>E483-F483-G483</f>
        <v>17.658</v>
      </c>
      <c r="I483" s="74">
        <v>2560</v>
      </c>
      <c r="J483" s="73">
        <f>H483/I483*K483</f>
        <v>17.26483359375</v>
      </c>
      <c r="K483" s="52">
        <v>2503</v>
      </c>
      <c r="L483" s="54">
        <f>J483/K483</f>
        <v>0.006897656250000001</v>
      </c>
      <c r="M483" s="53">
        <v>311.09</v>
      </c>
      <c r="N483" s="53">
        <f>L483*M483</f>
        <v>2.1457918828125</v>
      </c>
      <c r="O483" s="53">
        <f>L483*60*1000</f>
        <v>413.85937500000006</v>
      </c>
      <c r="P483" s="55">
        <f>N483*60</f>
        <v>128.74751296875</v>
      </c>
      <c r="R483" s="10"/>
      <c r="S483" s="10"/>
    </row>
    <row r="484" spans="1:23" s="9" customFormat="1" ht="12.75">
      <c r="A484" s="189"/>
      <c r="B484" s="309" t="s">
        <v>422</v>
      </c>
      <c r="C484" s="144">
        <v>52</v>
      </c>
      <c r="D484" s="52">
        <v>1978</v>
      </c>
      <c r="E484" s="130">
        <f>F484+G484+H484</f>
        <v>15.909775</v>
      </c>
      <c r="F484" s="145">
        <v>3.6936750000000003</v>
      </c>
      <c r="G484" s="145">
        <v>0</v>
      </c>
      <c r="H484" s="145">
        <v>12.216099999999999</v>
      </c>
      <c r="I484" s="145">
        <v>1895.8600000000001</v>
      </c>
      <c r="J484" s="145">
        <v>12.216099999999999</v>
      </c>
      <c r="K484" s="145">
        <v>1770.71</v>
      </c>
      <c r="L484" s="54">
        <f>J484/K484</f>
        <v>0.006898984023357861</v>
      </c>
      <c r="M484" s="53">
        <v>316.318</v>
      </c>
      <c r="N484" s="53">
        <f>L484*M484</f>
        <v>2.182272828300512</v>
      </c>
      <c r="O484" s="53">
        <f>L484*60*1000</f>
        <v>413.9390414014716</v>
      </c>
      <c r="P484" s="55">
        <f>N484*60</f>
        <v>130.93636969803072</v>
      </c>
      <c r="Q484" s="10"/>
      <c r="R484" s="10"/>
      <c r="S484" s="10"/>
      <c r="T484" s="12"/>
      <c r="U484" s="13"/>
      <c r="V484" s="13"/>
      <c r="W484" s="14"/>
    </row>
    <row r="485" spans="1:19" s="9" customFormat="1" ht="12.75" customHeight="1">
      <c r="A485" s="189"/>
      <c r="B485" s="302" t="s">
        <v>61</v>
      </c>
      <c r="C485" s="52">
        <v>59</v>
      </c>
      <c r="D485" s="52">
        <v>1981</v>
      </c>
      <c r="E485" s="52">
        <v>40.11</v>
      </c>
      <c r="F485" s="52">
        <v>6.921</v>
      </c>
      <c r="G485" s="52">
        <v>9.6</v>
      </c>
      <c r="H485" s="73">
        <f>E485-F485-G485</f>
        <v>23.589</v>
      </c>
      <c r="I485" s="74">
        <v>3418.8</v>
      </c>
      <c r="J485" s="73">
        <f>H485/I485*K485</f>
        <v>23.155693225693224</v>
      </c>
      <c r="K485" s="52">
        <v>3356</v>
      </c>
      <c r="L485" s="54">
        <f>J485/K485</f>
        <v>0.006899789399789399</v>
      </c>
      <c r="M485" s="53">
        <v>289.18</v>
      </c>
      <c r="N485" s="53">
        <f>L485*M485</f>
        <v>1.9952810986310985</v>
      </c>
      <c r="O485" s="53">
        <f>L485*60*1000</f>
        <v>413.98736398736395</v>
      </c>
      <c r="P485" s="55">
        <f>N485*60</f>
        <v>119.7168659178659</v>
      </c>
      <c r="R485" s="10"/>
      <c r="S485" s="10"/>
    </row>
    <row r="486" spans="1:19" s="9" customFormat="1" ht="12.75" customHeight="1">
      <c r="A486" s="189"/>
      <c r="B486" s="309" t="s">
        <v>423</v>
      </c>
      <c r="C486" s="144">
        <v>41</v>
      </c>
      <c r="D486" s="52">
        <v>1983</v>
      </c>
      <c r="E486" s="130">
        <f>F486+G486+H486</f>
        <v>24.614993</v>
      </c>
      <c r="F486" s="145">
        <v>4.0545</v>
      </c>
      <c r="G486" s="145">
        <v>6.4</v>
      </c>
      <c r="H486" s="145">
        <v>14.160492999999999</v>
      </c>
      <c r="I486" s="145">
        <v>2050.63</v>
      </c>
      <c r="J486" s="145">
        <v>14.160492999999999</v>
      </c>
      <c r="K486" s="145">
        <v>2050.63</v>
      </c>
      <c r="L486" s="54">
        <f>J486/K486</f>
        <v>0.006905435402778657</v>
      </c>
      <c r="M486" s="53">
        <v>316.318</v>
      </c>
      <c r="N486" s="53">
        <f>L486*M486</f>
        <v>2.184313515736139</v>
      </c>
      <c r="O486" s="53">
        <f>L486*60*1000</f>
        <v>414.3261241667194</v>
      </c>
      <c r="P486" s="55">
        <f>N486*60</f>
        <v>131.05881094416836</v>
      </c>
      <c r="R486" s="10"/>
      <c r="S486" s="10"/>
    </row>
    <row r="487" spans="1:19" s="9" customFormat="1" ht="12.75" customHeight="1">
      <c r="A487" s="189"/>
      <c r="B487" s="305" t="s">
        <v>187</v>
      </c>
      <c r="C487" s="105">
        <v>10</v>
      </c>
      <c r="D487" s="106" t="s">
        <v>24</v>
      </c>
      <c r="E487" s="109">
        <v>7.02</v>
      </c>
      <c r="F487" s="109">
        <v>1.38</v>
      </c>
      <c r="G487" s="109">
        <v>1.76</v>
      </c>
      <c r="H487" s="109">
        <v>3.88</v>
      </c>
      <c r="I487" s="102">
        <v>552.99</v>
      </c>
      <c r="J487" s="109">
        <v>3.59</v>
      </c>
      <c r="K487" s="110">
        <v>519.54</v>
      </c>
      <c r="L487" s="54">
        <f>J487/K487</f>
        <v>0.006909958809716288</v>
      </c>
      <c r="M487" s="104">
        <v>240.45</v>
      </c>
      <c r="N487" s="53">
        <f>L487*M487</f>
        <v>1.6614995957962813</v>
      </c>
      <c r="O487" s="53">
        <f>L487*60*1000</f>
        <v>414.59752858297725</v>
      </c>
      <c r="P487" s="55">
        <f>N487*60</f>
        <v>99.68997574777687</v>
      </c>
      <c r="R487" s="10"/>
      <c r="S487" s="10"/>
    </row>
    <row r="488" spans="1:19" s="9" customFormat="1" ht="12.75" customHeight="1">
      <c r="A488" s="189"/>
      <c r="B488" s="306" t="s">
        <v>856</v>
      </c>
      <c r="C488" s="87">
        <v>24</v>
      </c>
      <c r="D488" s="87"/>
      <c r="E488" s="170">
        <f>F488+G488+H488</f>
        <v>11.24</v>
      </c>
      <c r="F488" s="170"/>
      <c r="G488" s="170"/>
      <c r="H488" s="170">
        <v>11.24</v>
      </c>
      <c r="I488" s="170">
        <v>1614.06</v>
      </c>
      <c r="J488" s="170">
        <v>11.24</v>
      </c>
      <c r="K488" s="170">
        <v>1614.06</v>
      </c>
      <c r="L488" s="54">
        <f>J488/K488</f>
        <v>0.0069638055586533345</v>
      </c>
      <c r="M488" s="104">
        <v>257.1</v>
      </c>
      <c r="N488" s="53">
        <f>L488*M488</f>
        <v>1.7903944091297725</v>
      </c>
      <c r="O488" s="53">
        <f>L488*60*1000</f>
        <v>417.82833351920004</v>
      </c>
      <c r="P488" s="55">
        <f>N488*60</f>
        <v>107.42366454778636</v>
      </c>
      <c r="Q488" s="11"/>
      <c r="R488" s="10"/>
      <c r="S488" s="10"/>
    </row>
    <row r="489" spans="1:19" s="9" customFormat="1" ht="12.75" customHeight="1">
      <c r="A489" s="189"/>
      <c r="B489" s="309" t="s">
        <v>418</v>
      </c>
      <c r="C489" s="144">
        <v>20</v>
      </c>
      <c r="D489" s="52">
        <v>1978</v>
      </c>
      <c r="E489" s="130">
        <f>F489+G489+H489</f>
        <v>12.093999</v>
      </c>
      <c r="F489" s="145">
        <v>1.573452</v>
      </c>
      <c r="G489" s="145">
        <v>3.2</v>
      </c>
      <c r="H489" s="145">
        <v>7.320547</v>
      </c>
      <c r="I489" s="145">
        <v>1051.1</v>
      </c>
      <c r="J489" s="145">
        <v>7.320547</v>
      </c>
      <c r="K489" s="145">
        <v>1051.1</v>
      </c>
      <c r="L489" s="54">
        <f>J489/K489</f>
        <v>0.006964653220435735</v>
      </c>
      <c r="M489" s="53">
        <v>304.982</v>
      </c>
      <c r="N489" s="53">
        <f>L489*M489</f>
        <v>2.1240938684749318</v>
      </c>
      <c r="O489" s="53">
        <f>L489*60*1000</f>
        <v>417.8791932261441</v>
      </c>
      <c r="P489" s="55">
        <f>N489*60</f>
        <v>127.4456321084959</v>
      </c>
      <c r="R489" s="10"/>
      <c r="S489" s="10"/>
    </row>
    <row r="490" spans="1:19" s="9" customFormat="1" ht="12.75" customHeight="1">
      <c r="A490" s="189"/>
      <c r="B490" s="302" t="s">
        <v>654</v>
      </c>
      <c r="C490" s="51">
        <v>20</v>
      </c>
      <c r="D490" s="51" t="s">
        <v>24</v>
      </c>
      <c r="E490" s="122">
        <f>SUM(F490:H490)</f>
        <v>11.328</v>
      </c>
      <c r="F490" s="218">
        <v>1.377</v>
      </c>
      <c r="G490" s="218">
        <v>3.271</v>
      </c>
      <c r="H490" s="218">
        <v>6.68</v>
      </c>
      <c r="I490" s="124">
        <v>957.78</v>
      </c>
      <c r="J490" s="122">
        <v>6.68</v>
      </c>
      <c r="K490" s="124">
        <v>957.78</v>
      </c>
      <c r="L490" s="54">
        <f>J490/K490</f>
        <v>0.006974461776190774</v>
      </c>
      <c r="M490" s="170">
        <v>208.7</v>
      </c>
      <c r="N490" s="53">
        <f>L490*M490</f>
        <v>1.4555701726910146</v>
      </c>
      <c r="O490" s="53">
        <f>L490*60*1000</f>
        <v>418.46770657144646</v>
      </c>
      <c r="P490" s="55">
        <f>N490*60</f>
        <v>87.33421036146088</v>
      </c>
      <c r="R490" s="10"/>
      <c r="S490" s="10"/>
    </row>
    <row r="491" spans="1:19" s="9" customFormat="1" ht="12.75" customHeight="1">
      <c r="A491" s="189"/>
      <c r="B491" s="303" t="s">
        <v>728</v>
      </c>
      <c r="C491" s="168">
        <v>36</v>
      </c>
      <c r="D491" s="168">
        <v>1986</v>
      </c>
      <c r="E491" s="169">
        <v>24.8</v>
      </c>
      <c r="F491" s="169">
        <v>4.59</v>
      </c>
      <c r="G491" s="169">
        <v>5.76</v>
      </c>
      <c r="H491" s="169">
        <v>14.48</v>
      </c>
      <c r="I491" s="169">
        <v>2360</v>
      </c>
      <c r="J491" s="169">
        <v>14.48</v>
      </c>
      <c r="K491" s="169">
        <v>2075</v>
      </c>
      <c r="L491" s="54">
        <f>J491/K491</f>
        <v>0.006978313253012049</v>
      </c>
      <c r="M491" s="89">
        <v>184.8</v>
      </c>
      <c r="N491" s="53">
        <f>L491*M491</f>
        <v>1.2895922891566267</v>
      </c>
      <c r="O491" s="53">
        <f>L491*60*1000</f>
        <v>418.6987951807229</v>
      </c>
      <c r="P491" s="55">
        <f>N491*60</f>
        <v>77.3755373493976</v>
      </c>
      <c r="Q491" s="11"/>
      <c r="R491" s="10"/>
      <c r="S491" s="10"/>
    </row>
    <row r="492" spans="1:19" s="9" customFormat="1" ht="12.75" customHeight="1">
      <c r="A492" s="189"/>
      <c r="B492" s="303" t="s">
        <v>746</v>
      </c>
      <c r="C492" s="87">
        <v>6</v>
      </c>
      <c r="D492" s="87">
        <v>1992</v>
      </c>
      <c r="E492" s="170">
        <v>4.363</v>
      </c>
      <c r="F492" s="170">
        <v>0.785</v>
      </c>
      <c r="G492" s="170">
        <v>0.96</v>
      </c>
      <c r="H492" s="170">
        <v>2.618</v>
      </c>
      <c r="I492" s="170">
        <v>374.96</v>
      </c>
      <c r="J492" s="170">
        <v>2.618</v>
      </c>
      <c r="K492" s="170">
        <v>374.96</v>
      </c>
      <c r="L492" s="54">
        <f>J492/K492</f>
        <v>0.006982078088329422</v>
      </c>
      <c r="M492" s="104">
        <v>201.7</v>
      </c>
      <c r="N492" s="53">
        <f>L492*M492</f>
        <v>1.4082851504160443</v>
      </c>
      <c r="O492" s="53">
        <f>L492*60*1000</f>
        <v>418.9246852997653</v>
      </c>
      <c r="P492" s="55">
        <f>N492*60</f>
        <v>84.49710902496265</v>
      </c>
      <c r="R492" s="10"/>
      <c r="S492" s="10"/>
    </row>
    <row r="493" spans="1:19" s="9" customFormat="1" ht="13.5" customHeight="1">
      <c r="A493" s="189"/>
      <c r="B493" s="305" t="s">
        <v>188</v>
      </c>
      <c r="C493" s="105">
        <v>4</v>
      </c>
      <c r="D493" s="106" t="s">
        <v>24</v>
      </c>
      <c r="E493" s="109">
        <v>1.97</v>
      </c>
      <c r="F493" s="109">
        <v>0.23</v>
      </c>
      <c r="G493" s="109">
        <v>0.4</v>
      </c>
      <c r="H493" s="109">
        <v>1.34</v>
      </c>
      <c r="I493" s="102">
        <v>191.55</v>
      </c>
      <c r="J493" s="109">
        <v>1.34</v>
      </c>
      <c r="K493" s="110">
        <v>191.55</v>
      </c>
      <c r="L493" s="54">
        <f>J493/K493</f>
        <v>0.006995562516314278</v>
      </c>
      <c r="M493" s="104">
        <v>240.45</v>
      </c>
      <c r="N493" s="53">
        <f>L493*M493</f>
        <v>1.6820830070477681</v>
      </c>
      <c r="O493" s="53">
        <f>L493*60*1000</f>
        <v>419.7337509788567</v>
      </c>
      <c r="P493" s="55">
        <f>N493*60</f>
        <v>100.92498042286608</v>
      </c>
      <c r="R493" s="10"/>
      <c r="S493" s="10"/>
    </row>
    <row r="494" spans="1:19" s="9" customFormat="1" ht="11.25" customHeight="1">
      <c r="A494" s="189"/>
      <c r="B494" s="306" t="s">
        <v>857</v>
      </c>
      <c r="C494" s="87">
        <v>40</v>
      </c>
      <c r="D494" s="87">
        <v>1984</v>
      </c>
      <c r="E494" s="170">
        <f>F494+G494+H494</f>
        <v>25.7</v>
      </c>
      <c r="F494" s="170">
        <v>3.37</v>
      </c>
      <c r="G494" s="170">
        <v>6.4</v>
      </c>
      <c r="H494" s="170">
        <v>15.93</v>
      </c>
      <c r="I494" s="104">
        <v>2271.99</v>
      </c>
      <c r="J494" s="104">
        <v>15.9</v>
      </c>
      <c r="K494" s="104">
        <v>2271.99</v>
      </c>
      <c r="L494" s="54">
        <f>J494/K494</f>
        <v>0.006998270238865489</v>
      </c>
      <c r="M494" s="104">
        <v>257.1</v>
      </c>
      <c r="N494" s="53">
        <f>L494*M494</f>
        <v>1.7992552784123175</v>
      </c>
      <c r="O494" s="53">
        <f>L494*60*1000</f>
        <v>419.89621433192934</v>
      </c>
      <c r="P494" s="55">
        <f>N494*60</f>
        <v>107.95531670473905</v>
      </c>
      <c r="R494" s="10"/>
      <c r="S494" s="10"/>
    </row>
    <row r="495" spans="1:16" s="9" customFormat="1" ht="12.75" customHeight="1">
      <c r="A495" s="189"/>
      <c r="B495" s="302" t="s">
        <v>35</v>
      </c>
      <c r="C495" s="51">
        <v>44</v>
      </c>
      <c r="D495" s="51" t="s">
        <v>24</v>
      </c>
      <c r="E495" s="52">
        <v>29.4</v>
      </c>
      <c r="F495" s="52">
        <v>5.9976</v>
      </c>
      <c r="G495" s="52">
        <v>7.04</v>
      </c>
      <c r="H495" s="52">
        <v>16.3624</v>
      </c>
      <c r="I495" s="53">
        <v>2337.92</v>
      </c>
      <c r="J495" s="52">
        <f>H495</f>
        <v>16.3624</v>
      </c>
      <c r="K495" s="52">
        <v>2337.92</v>
      </c>
      <c r="L495" s="54">
        <f>J495/K495</f>
        <v>0.006998699698877635</v>
      </c>
      <c r="M495" s="52">
        <v>301.603</v>
      </c>
      <c r="N495" s="53">
        <f>L495*M495</f>
        <v>2.1108288252805916</v>
      </c>
      <c r="O495" s="53">
        <f>L495*60*1000</f>
        <v>419.9219819326581</v>
      </c>
      <c r="P495" s="55">
        <f>N495*60</f>
        <v>126.64972951683549</v>
      </c>
    </row>
    <row r="496" spans="1:19" s="9" customFormat="1" ht="12.75" customHeight="1">
      <c r="A496" s="189"/>
      <c r="B496" s="302" t="s">
        <v>655</v>
      </c>
      <c r="C496" s="51">
        <v>45</v>
      </c>
      <c r="D496" s="51" t="s">
        <v>24</v>
      </c>
      <c r="E496" s="122">
        <f>SUM(F496:H496)</f>
        <v>27.060000000000002</v>
      </c>
      <c r="F496" s="218">
        <v>3.723</v>
      </c>
      <c r="G496" s="218">
        <v>7.338</v>
      </c>
      <c r="H496" s="218">
        <v>15.999</v>
      </c>
      <c r="I496" s="124">
        <v>2285.72</v>
      </c>
      <c r="J496" s="122">
        <v>15.999</v>
      </c>
      <c r="K496" s="124">
        <v>2285.7</v>
      </c>
      <c r="L496" s="54">
        <f>J496/K496</f>
        <v>0.006999606247539048</v>
      </c>
      <c r="M496" s="170">
        <v>208.7</v>
      </c>
      <c r="N496" s="53">
        <f>L496*M496</f>
        <v>1.4608178238613991</v>
      </c>
      <c r="O496" s="53">
        <f>L496*60*1000</f>
        <v>419.9763748523429</v>
      </c>
      <c r="P496" s="55">
        <f>N496*60</f>
        <v>87.64906943168396</v>
      </c>
      <c r="R496" s="10"/>
      <c r="S496" s="10"/>
    </row>
    <row r="497" spans="1:19" s="9" customFormat="1" ht="12.75" customHeight="1">
      <c r="A497" s="189"/>
      <c r="B497" s="309" t="s">
        <v>419</v>
      </c>
      <c r="C497" s="144">
        <v>80</v>
      </c>
      <c r="D497" s="52">
        <v>1984</v>
      </c>
      <c r="E497" s="130">
        <f>F497+G497+H497</f>
        <v>49.612999</v>
      </c>
      <c r="F497" s="145">
        <v>8.086356</v>
      </c>
      <c r="G497" s="145">
        <v>12.8</v>
      </c>
      <c r="H497" s="145">
        <v>28.726643</v>
      </c>
      <c r="I497" s="145">
        <v>4100.6</v>
      </c>
      <c r="J497" s="145">
        <v>28.726643</v>
      </c>
      <c r="K497" s="145">
        <v>4100.6</v>
      </c>
      <c r="L497" s="54">
        <f>J497/K497</f>
        <v>0.007005473101497341</v>
      </c>
      <c r="M497" s="53">
        <v>304.982</v>
      </c>
      <c r="N497" s="53">
        <f>L497*M497</f>
        <v>2.1365431974408624</v>
      </c>
      <c r="O497" s="53">
        <f>L497*60*1000</f>
        <v>420.3283860898405</v>
      </c>
      <c r="P497" s="55">
        <f>N497*60</f>
        <v>128.19259184645173</v>
      </c>
      <c r="R497" s="10"/>
      <c r="S497" s="10"/>
    </row>
    <row r="498" spans="1:19" s="9" customFormat="1" ht="12.75" customHeight="1">
      <c r="A498" s="189"/>
      <c r="B498" s="302" t="s">
        <v>378</v>
      </c>
      <c r="C498" s="51">
        <v>43</v>
      </c>
      <c r="D498" s="51">
        <v>1971</v>
      </c>
      <c r="E498" s="130">
        <f>F498+G498+H498</f>
        <v>12.43</v>
      </c>
      <c r="F498" s="130">
        <v>0</v>
      </c>
      <c r="G498" s="130">
        <v>0</v>
      </c>
      <c r="H498" s="130">
        <v>12.43</v>
      </c>
      <c r="I498" s="130">
        <v>1845.28</v>
      </c>
      <c r="J498" s="130">
        <v>12.43</v>
      </c>
      <c r="K498" s="130">
        <v>1764.48</v>
      </c>
      <c r="L498" s="54">
        <f>J498/K498</f>
        <v>0.007044568371418208</v>
      </c>
      <c r="M498" s="53">
        <v>285</v>
      </c>
      <c r="N498" s="53">
        <f>L498*M498</f>
        <v>2.0077019858541894</v>
      </c>
      <c r="O498" s="53">
        <f>L498*60*1000</f>
        <v>422.6741022850925</v>
      </c>
      <c r="P498" s="55">
        <f>N498*60</f>
        <v>120.46211915125136</v>
      </c>
      <c r="Q498" s="11"/>
      <c r="R498" s="10"/>
      <c r="S498" s="10"/>
    </row>
    <row r="499" spans="1:19" s="9" customFormat="1" ht="12.75" customHeight="1">
      <c r="A499" s="189"/>
      <c r="B499" s="303" t="s">
        <v>761</v>
      </c>
      <c r="C499" s="168">
        <v>22</v>
      </c>
      <c r="D499" s="168" t="s">
        <v>24</v>
      </c>
      <c r="E499" s="88">
        <f>F499+G499+H499</f>
        <v>13.664</v>
      </c>
      <c r="F499" s="88">
        <v>2.531</v>
      </c>
      <c r="G499" s="88">
        <v>3.2</v>
      </c>
      <c r="H499" s="88">
        <v>7.933</v>
      </c>
      <c r="I499" s="89">
        <v>1124.02</v>
      </c>
      <c r="J499" s="88">
        <v>7.933</v>
      </c>
      <c r="K499" s="89">
        <v>1124.02</v>
      </c>
      <c r="L499" s="54">
        <f>J499/K499</f>
        <v>0.0070577035995800785</v>
      </c>
      <c r="M499" s="89">
        <v>353.8</v>
      </c>
      <c r="N499" s="53">
        <f>L499*M499</f>
        <v>2.4970155335314317</v>
      </c>
      <c r="O499" s="53">
        <f>L499*60*1000</f>
        <v>423.46221597480474</v>
      </c>
      <c r="P499" s="55">
        <f>N499*60</f>
        <v>149.8209320118859</v>
      </c>
      <c r="R499" s="10"/>
      <c r="S499" s="10"/>
    </row>
    <row r="500" spans="1:19" s="9" customFormat="1" ht="12.75" customHeight="1">
      <c r="A500" s="189"/>
      <c r="B500" s="303" t="s">
        <v>762</v>
      </c>
      <c r="C500" s="168">
        <v>22</v>
      </c>
      <c r="D500" s="168" t="s">
        <v>24</v>
      </c>
      <c r="E500" s="88">
        <f>F500+G500+H500</f>
        <v>14.578</v>
      </c>
      <c r="F500" s="88">
        <v>2.477</v>
      </c>
      <c r="G500" s="88">
        <v>3.52</v>
      </c>
      <c r="H500" s="88">
        <v>8.581</v>
      </c>
      <c r="I500" s="89">
        <v>1213.8</v>
      </c>
      <c r="J500" s="88">
        <v>8.581</v>
      </c>
      <c r="K500" s="89">
        <v>1213.8</v>
      </c>
      <c r="L500" s="54">
        <f>J500/K500</f>
        <v>0.007069533695831274</v>
      </c>
      <c r="M500" s="89">
        <v>353.8</v>
      </c>
      <c r="N500" s="53">
        <f>L500*M500</f>
        <v>2.501201021585105</v>
      </c>
      <c r="O500" s="53">
        <f>L500*60*1000</f>
        <v>424.1720217498764</v>
      </c>
      <c r="P500" s="55">
        <f>N500*60</f>
        <v>150.0720612951063</v>
      </c>
      <c r="R500" s="10"/>
      <c r="S500" s="10"/>
    </row>
    <row r="501" spans="1:19" s="9" customFormat="1" ht="12.75" customHeight="1">
      <c r="A501" s="189"/>
      <c r="B501" s="303" t="s">
        <v>763</v>
      </c>
      <c r="C501" s="168">
        <v>45</v>
      </c>
      <c r="D501" s="168" t="s">
        <v>24</v>
      </c>
      <c r="E501" s="88">
        <f>F501+G501+H501</f>
        <v>12.754</v>
      </c>
      <c r="F501" s="88">
        <v>0</v>
      </c>
      <c r="G501" s="88">
        <v>0</v>
      </c>
      <c r="H501" s="88">
        <v>12.754</v>
      </c>
      <c r="I501" s="89">
        <v>1802.36</v>
      </c>
      <c r="J501" s="88">
        <v>12.755</v>
      </c>
      <c r="K501" s="89">
        <v>1802.36</v>
      </c>
      <c r="L501" s="54">
        <f>J501/K501</f>
        <v>0.00707683259726137</v>
      </c>
      <c r="M501" s="89">
        <v>353.8</v>
      </c>
      <c r="N501" s="53">
        <f>L501*M501</f>
        <v>2.5037833729110726</v>
      </c>
      <c r="O501" s="53">
        <f>L501*60*1000</f>
        <v>424.6099558356822</v>
      </c>
      <c r="P501" s="55">
        <f>N501*60</f>
        <v>150.22700237466435</v>
      </c>
      <c r="Q501" s="11"/>
      <c r="R501" s="10"/>
      <c r="S501" s="10"/>
    </row>
    <row r="502" spans="1:19" s="9" customFormat="1" ht="13.5" customHeight="1">
      <c r="A502" s="189"/>
      <c r="B502" s="302" t="s">
        <v>380</v>
      </c>
      <c r="C502" s="51">
        <v>45</v>
      </c>
      <c r="D502" s="51">
        <v>1964</v>
      </c>
      <c r="E502" s="130">
        <f>F502+G502+H502</f>
        <v>13.32</v>
      </c>
      <c r="F502" s="130">
        <v>0</v>
      </c>
      <c r="G502" s="130">
        <v>0</v>
      </c>
      <c r="H502" s="130">
        <v>13.32</v>
      </c>
      <c r="I502" s="130">
        <v>1880.99</v>
      </c>
      <c r="J502" s="130">
        <v>13.32</v>
      </c>
      <c r="K502" s="130">
        <v>1880.99</v>
      </c>
      <c r="L502" s="54">
        <f>J502/K502</f>
        <v>0.007081377359794577</v>
      </c>
      <c r="M502" s="53">
        <v>285</v>
      </c>
      <c r="N502" s="53">
        <f>L502*M502</f>
        <v>2.0181925475414544</v>
      </c>
      <c r="O502" s="53">
        <f>L502*60*1000</f>
        <v>424.8826415876746</v>
      </c>
      <c r="P502" s="55">
        <f>N502*60</f>
        <v>121.09155285248727</v>
      </c>
      <c r="Q502" s="11"/>
      <c r="R502" s="10"/>
      <c r="S502" s="10"/>
    </row>
    <row r="503" spans="1:25" s="9" customFormat="1" ht="12.75" customHeight="1">
      <c r="A503" s="189"/>
      <c r="B503" s="303" t="s">
        <v>764</v>
      </c>
      <c r="C503" s="168">
        <v>57</v>
      </c>
      <c r="D503" s="168" t="s">
        <v>24</v>
      </c>
      <c r="E503" s="88">
        <f>F503+G503+H503</f>
        <v>29.796</v>
      </c>
      <c r="F503" s="88">
        <v>3.882</v>
      </c>
      <c r="G503" s="88">
        <v>9.28</v>
      </c>
      <c r="H503" s="88">
        <v>16.634</v>
      </c>
      <c r="I503" s="89">
        <v>2346.98</v>
      </c>
      <c r="J503" s="88">
        <v>16.634</v>
      </c>
      <c r="K503" s="89">
        <v>2346.98</v>
      </c>
      <c r="L503" s="54">
        <f>J503/K503</f>
        <v>0.00708740594295648</v>
      </c>
      <c r="M503" s="89">
        <v>353.8</v>
      </c>
      <c r="N503" s="53">
        <f>L503*M503</f>
        <v>2.507524222618003</v>
      </c>
      <c r="O503" s="53">
        <f>L503*60*1000</f>
        <v>425.24435657738877</v>
      </c>
      <c r="P503" s="55">
        <f>N503*60</f>
        <v>150.45145335708017</v>
      </c>
      <c r="Q503" s="10"/>
      <c r="R503" s="10"/>
      <c r="S503" s="10"/>
      <c r="T503" s="12"/>
      <c r="U503" s="13"/>
      <c r="V503" s="13"/>
      <c r="W503" s="14"/>
      <c r="X503" s="14"/>
      <c r="Y503" s="14"/>
    </row>
    <row r="504" spans="1:19" s="9" customFormat="1" ht="12.75" customHeight="1">
      <c r="A504" s="189"/>
      <c r="B504" s="302" t="s">
        <v>532</v>
      </c>
      <c r="C504" s="51">
        <v>75</v>
      </c>
      <c r="D504" s="51" t="s">
        <v>24</v>
      </c>
      <c r="E504" s="124">
        <v>46.83</v>
      </c>
      <c r="F504" s="124">
        <v>6.32</v>
      </c>
      <c r="G504" s="124">
        <v>12</v>
      </c>
      <c r="H504" s="124">
        <v>28.51</v>
      </c>
      <c r="I504" s="162">
        <v>4019</v>
      </c>
      <c r="J504" s="124">
        <v>28.51</v>
      </c>
      <c r="K504" s="162">
        <v>4019</v>
      </c>
      <c r="L504" s="54">
        <f>J504/K504</f>
        <v>0.0070938044289624285</v>
      </c>
      <c r="M504" s="124">
        <v>215.3</v>
      </c>
      <c r="N504" s="53">
        <f>L504*M504</f>
        <v>1.527296093555611</v>
      </c>
      <c r="O504" s="53">
        <f>L504*60*1000</f>
        <v>425.6282657377457</v>
      </c>
      <c r="P504" s="55">
        <f>N504*60</f>
        <v>91.63776561333665</v>
      </c>
      <c r="R504" s="10"/>
      <c r="S504" s="10"/>
    </row>
    <row r="505" spans="1:19" s="9" customFormat="1" ht="12.75" customHeight="1">
      <c r="A505" s="189"/>
      <c r="B505" s="303" t="s">
        <v>765</v>
      </c>
      <c r="C505" s="168">
        <v>22</v>
      </c>
      <c r="D505" s="168" t="s">
        <v>24</v>
      </c>
      <c r="E505" s="88">
        <f>F505+G505+H505</f>
        <v>14.12</v>
      </c>
      <c r="F505" s="88">
        <v>2.032</v>
      </c>
      <c r="G505" s="88">
        <v>3.52</v>
      </c>
      <c r="H505" s="88">
        <v>8.568</v>
      </c>
      <c r="I505" s="89">
        <v>1205.61</v>
      </c>
      <c r="J505" s="88">
        <v>8.568</v>
      </c>
      <c r="K505" s="89">
        <v>1205.61</v>
      </c>
      <c r="L505" s="54">
        <f>J505/K505</f>
        <v>0.007106775823027348</v>
      </c>
      <c r="M505" s="89">
        <v>353.8</v>
      </c>
      <c r="N505" s="53">
        <f>L505*M505</f>
        <v>2.514377286187076</v>
      </c>
      <c r="O505" s="53">
        <f>L505*60*1000</f>
        <v>426.40654938164084</v>
      </c>
      <c r="P505" s="55">
        <f>N505*60</f>
        <v>150.86263717122455</v>
      </c>
      <c r="R505" s="10"/>
      <c r="S505" s="10"/>
    </row>
    <row r="506" spans="1:19" s="9" customFormat="1" ht="12.75" customHeight="1">
      <c r="A506" s="189"/>
      <c r="B506" s="303" t="s">
        <v>729</v>
      </c>
      <c r="C506" s="168">
        <v>20</v>
      </c>
      <c r="D506" s="168">
        <v>1986</v>
      </c>
      <c r="E506" s="169">
        <v>13.15</v>
      </c>
      <c r="F506" s="169">
        <v>2.44</v>
      </c>
      <c r="G506" s="169">
        <v>3.2</v>
      </c>
      <c r="H506" s="169">
        <v>7.5</v>
      </c>
      <c r="I506" s="169">
        <v>1164</v>
      </c>
      <c r="J506" s="169">
        <v>7.5</v>
      </c>
      <c r="K506" s="169">
        <v>1055</v>
      </c>
      <c r="L506" s="54">
        <f>J506/K506</f>
        <v>0.0071090047393364926</v>
      </c>
      <c r="M506" s="89">
        <v>184.8</v>
      </c>
      <c r="N506" s="53">
        <f>L506*M506</f>
        <v>1.313744075829384</v>
      </c>
      <c r="O506" s="53">
        <f>L506*60*1000</f>
        <v>426.54028436018956</v>
      </c>
      <c r="P506" s="55">
        <f>N506*60</f>
        <v>78.82464454976304</v>
      </c>
      <c r="R506" s="10"/>
      <c r="S506" s="10"/>
    </row>
    <row r="507" spans="1:19" s="9" customFormat="1" ht="12.75" customHeight="1">
      <c r="A507" s="189"/>
      <c r="B507" s="303" t="s">
        <v>730</v>
      </c>
      <c r="C507" s="168">
        <v>20</v>
      </c>
      <c r="D507" s="168">
        <v>1984</v>
      </c>
      <c r="E507" s="169">
        <v>12.62</v>
      </c>
      <c r="F507" s="169">
        <v>1.78</v>
      </c>
      <c r="G507" s="169">
        <v>3.2</v>
      </c>
      <c r="H507" s="169">
        <v>7.6</v>
      </c>
      <c r="I507" s="169">
        <v>1145</v>
      </c>
      <c r="J507" s="169">
        <v>7.6</v>
      </c>
      <c r="K507" s="169">
        <v>1067</v>
      </c>
      <c r="L507" s="54">
        <f>J507/K507</f>
        <v>0.007122774133083411</v>
      </c>
      <c r="M507" s="89">
        <v>184.8</v>
      </c>
      <c r="N507" s="53">
        <f>L507*M507</f>
        <v>1.3162886597938144</v>
      </c>
      <c r="O507" s="53">
        <f>L507*60*1000</f>
        <v>427.3664479850047</v>
      </c>
      <c r="P507" s="55">
        <f>N507*60</f>
        <v>78.97731958762887</v>
      </c>
      <c r="R507" s="10"/>
      <c r="S507" s="10"/>
    </row>
    <row r="508" spans="1:19" s="9" customFormat="1" ht="12.75" customHeight="1">
      <c r="A508" s="189"/>
      <c r="B508" s="303" t="s">
        <v>154</v>
      </c>
      <c r="C508" s="87">
        <v>9</v>
      </c>
      <c r="D508" s="87">
        <v>1910</v>
      </c>
      <c r="E508" s="88">
        <v>2.93</v>
      </c>
      <c r="F508" s="88">
        <v>0.91</v>
      </c>
      <c r="G508" s="88">
        <v>0.102</v>
      </c>
      <c r="H508" s="88">
        <f>E508-F508-G508</f>
        <v>1.918</v>
      </c>
      <c r="I508" s="89">
        <v>268.82</v>
      </c>
      <c r="J508" s="88">
        <f>H508</f>
        <v>1.918</v>
      </c>
      <c r="K508" s="89">
        <f>I508</f>
        <v>268.82</v>
      </c>
      <c r="L508" s="54">
        <f>J508/K508</f>
        <v>0.007134885797187709</v>
      </c>
      <c r="M508" s="88">
        <v>250.155</v>
      </c>
      <c r="N508" s="53">
        <f>L508*M508</f>
        <v>1.7848273565954913</v>
      </c>
      <c r="O508" s="53">
        <f>L508*60*1000</f>
        <v>428.0931478312625</v>
      </c>
      <c r="P508" s="55">
        <f>N508*60</f>
        <v>107.08964139572947</v>
      </c>
      <c r="Q508" s="11"/>
      <c r="R508" s="10"/>
      <c r="S508" s="10"/>
    </row>
    <row r="509" spans="1:19" s="9" customFormat="1" ht="12.75" customHeight="1">
      <c r="A509" s="189"/>
      <c r="B509" s="309" t="s">
        <v>420</v>
      </c>
      <c r="C509" s="144">
        <v>17</v>
      </c>
      <c r="D509" s="52">
        <v>1973</v>
      </c>
      <c r="E509" s="130">
        <f>F509+G509+H509</f>
        <v>6.361251</v>
      </c>
      <c r="F509" s="145">
        <v>0.663</v>
      </c>
      <c r="G509" s="145">
        <v>0</v>
      </c>
      <c r="H509" s="145">
        <v>5.698251</v>
      </c>
      <c r="I509" s="145">
        <v>865.9</v>
      </c>
      <c r="J509" s="145">
        <v>5.698251</v>
      </c>
      <c r="K509" s="145">
        <v>798.53</v>
      </c>
      <c r="L509" s="54">
        <f>J509/K509</f>
        <v>0.007135926014050819</v>
      </c>
      <c r="M509" s="53">
        <v>304.982</v>
      </c>
      <c r="N509" s="53">
        <f>L509*M509</f>
        <v>2.176328987617247</v>
      </c>
      <c r="O509" s="53">
        <f>L509*60*1000</f>
        <v>428.1555608430491</v>
      </c>
      <c r="P509" s="55">
        <f>N509*60</f>
        <v>130.57973925703482</v>
      </c>
      <c r="R509" s="10"/>
      <c r="S509" s="10"/>
    </row>
    <row r="510" spans="1:19" s="9" customFormat="1" ht="13.5" customHeight="1">
      <c r="A510" s="189"/>
      <c r="B510" s="309" t="s">
        <v>421</v>
      </c>
      <c r="C510" s="144">
        <v>23</v>
      </c>
      <c r="D510" s="52">
        <v>1988</v>
      </c>
      <c r="E510" s="130">
        <f>F510+G510+H510</f>
        <v>13.618336</v>
      </c>
      <c r="F510" s="145">
        <v>1.632</v>
      </c>
      <c r="G510" s="145">
        <v>3.59</v>
      </c>
      <c r="H510" s="145">
        <v>8.396336</v>
      </c>
      <c r="I510" s="145">
        <v>1213.65</v>
      </c>
      <c r="J510" s="145">
        <v>8.396336</v>
      </c>
      <c r="K510" s="145">
        <v>1176.02</v>
      </c>
      <c r="L510" s="54">
        <f>J510/K510</f>
        <v>0.007139620074488529</v>
      </c>
      <c r="M510" s="53">
        <v>304.982</v>
      </c>
      <c r="N510" s="53">
        <f>L510*M510</f>
        <v>2.177455609557661</v>
      </c>
      <c r="O510" s="53">
        <f>L510*60*1000</f>
        <v>428.3772044693118</v>
      </c>
      <c r="P510" s="55">
        <f>N510*60</f>
        <v>130.64733657345965</v>
      </c>
      <c r="R510" s="10"/>
      <c r="S510" s="10"/>
    </row>
    <row r="511" spans="1:19" s="9" customFormat="1" ht="12.75" customHeight="1">
      <c r="A511" s="189"/>
      <c r="B511" s="303" t="s">
        <v>767</v>
      </c>
      <c r="C511" s="168">
        <v>40</v>
      </c>
      <c r="D511" s="168" t="s">
        <v>24</v>
      </c>
      <c r="E511" s="88">
        <f>F511+G511+H511</f>
        <v>23.505000000000003</v>
      </c>
      <c r="F511" s="88">
        <v>3.967</v>
      </c>
      <c r="G511" s="88">
        <v>5.703</v>
      </c>
      <c r="H511" s="88">
        <v>13.835</v>
      </c>
      <c r="I511" s="89">
        <v>1935.84</v>
      </c>
      <c r="J511" s="88">
        <v>13.835</v>
      </c>
      <c r="K511" s="89">
        <v>1935.84</v>
      </c>
      <c r="L511" s="54">
        <f>J511/K511</f>
        <v>0.0071467683279609895</v>
      </c>
      <c r="M511" s="89">
        <v>353.8</v>
      </c>
      <c r="N511" s="53">
        <f>L511*M511</f>
        <v>2.5285266344325983</v>
      </c>
      <c r="O511" s="53">
        <f>L511*60*1000</f>
        <v>428.80609967765935</v>
      </c>
      <c r="P511" s="55">
        <f>N511*60</f>
        <v>151.7115980659559</v>
      </c>
      <c r="Q511" s="11"/>
      <c r="R511" s="10"/>
      <c r="S511" s="10"/>
    </row>
    <row r="512" spans="1:19" s="9" customFormat="1" ht="12.75">
      <c r="A512" s="189"/>
      <c r="B512" s="303" t="s">
        <v>768</v>
      </c>
      <c r="C512" s="168">
        <v>12</v>
      </c>
      <c r="D512" s="168" t="s">
        <v>24</v>
      </c>
      <c r="E512" s="88">
        <f>F512+G512+H512</f>
        <v>5.851999999999999</v>
      </c>
      <c r="F512" s="88">
        <v>0</v>
      </c>
      <c r="G512" s="88">
        <v>0.834</v>
      </c>
      <c r="H512" s="88">
        <v>5.018</v>
      </c>
      <c r="I512" s="89">
        <v>701.94</v>
      </c>
      <c r="J512" s="88">
        <v>5.018</v>
      </c>
      <c r="K512" s="89">
        <v>701.94</v>
      </c>
      <c r="L512" s="54">
        <f>J512/K512</f>
        <v>0.007148759153203977</v>
      </c>
      <c r="M512" s="89">
        <v>353.8</v>
      </c>
      <c r="N512" s="53">
        <f>L512*M512</f>
        <v>2.529230988403567</v>
      </c>
      <c r="O512" s="53">
        <f>L512*60*1000</f>
        <v>428.9255491922386</v>
      </c>
      <c r="P512" s="55">
        <f>N512*60</f>
        <v>151.75385930421402</v>
      </c>
      <c r="R512" s="10"/>
      <c r="S512" s="10"/>
    </row>
    <row r="513" spans="1:19" s="9" customFormat="1" ht="12.75">
      <c r="A513" s="189"/>
      <c r="B513" s="303" t="s">
        <v>766</v>
      </c>
      <c r="C513" s="168">
        <v>24</v>
      </c>
      <c r="D513" s="168" t="s">
        <v>24</v>
      </c>
      <c r="E513" s="88">
        <f>F513+G513+H513</f>
        <v>10.272</v>
      </c>
      <c r="F513" s="88">
        <v>1.303</v>
      </c>
      <c r="G513" s="88">
        <v>0.26</v>
      </c>
      <c r="H513" s="88">
        <v>8.709</v>
      </c>
      <c r="I513" s="89">
        <v>1218.76</v>
      </c>
      <c r="J513" s="88">
        <v>8.059</v>
      </c>
      <c r="K513" s="89">
        <v>1127.15</v>
      </c>
      <c r="L513" s="54">
        <f>J513/K513</f>
        <v>0.007149891318812934</v>
      </c>
      <c r="M513" s="89">
        <v>353.8</v>
      </c>
      <c r="N513" s="53">
        <f>L513*M513</f>
        <v>2.529631548596016</v>
      </c>
      <c r="O513" s="53">
        <f>L513*60*1000</f>
        <v>428.993479128776</v>
      </c>
      <c r="P513" s="55">
        <f>N513*60</f>
        <v>151.77789291576096</v>
      </c>
      <c r="Q513" s="11"/>
      <c r="R513" s="10"/>
      <c r="S513" s="10"/>
    </row>
    <row r="514" spans="1:19" s="9" customFormat="1" ht="12.75">
      <c r="A514" s="189"/>
      <c r="B514" s="303" t="s">
        <v>155</v>
      </c>
      <c r="C514" s="87">
        <v>40</v>
      </c>
      <c r="D514" s="87">
        <v>1965</v>
      </c>
      <c r="E514" s="88">
        <v>18.207</v>
      </c>
      <c r="F514" s="88">
        <v>5.024</v>
      </c>
      <c r="G514" s="88">
        <v>0.4</v>
      </c>
      <c r="H514" s="88">
        <f>E514-F514-G514</f>
        <v>12.783</v>
      </c>
      <c r="I514" s="89">
        <v>1785.92</v>
      </c>
      <c r="J514" s="88">
        <f>H514</f>
        <v>12.783</v>
      </c>
      <c r="K514" s="89">
        <f>I514</f>
        <v>1785.92</v>
      </c>
      <c r="L514" s="54">
        <f>J514/K514</f>
        <v>0.007157655438093531</v>
      </c>
      <c r="M514" s="88">
        <v>250.155</v>
      </c>
      <c r="N514" s="53">
        <f>L514*M514</f>
        <v>1.7905232961162871</v>
      </c>
      <c r="O514" s="53">
        <f>L514*60*1000</f>
        <v>429.45932628561184</v>
      </c>
      <c r="P514" s="55">
        <f>N514*60</f>
        <v>107.43139776697723</v>
      </c>
      <c r="Q514" s="11"/>
      <c r="R514" s="10"/>
      <c r="S514" s="10"/>
    </row>
    <row r="515" spans="1:19" s="9" customFormat="1" ht="12.75">
      <c r="A515" s="189"/>
      <c r="B515" s="303" t="s">
        <v>850</v>
      </c>
      <c r="C515" s="87">
        <v>20</v>
      </c>
      <c r="D515" s="87">
        <v>1974</v>
      </c>
      <c r="E515" s="170">
        <v>10.786</v>
      </c>
      <c r="F515" s="170">
        <v>0.867</v>
      </c>
      <c r="G515" s="170">
        <v>3.2</v>
      </c>
      <c r="H515" s="170">
        <v>6.719</v>
      </c>
      <c r="I515" s="170">
        <v>935.98</v>
      </c>
      <c r="J515" s="170">
        <v>6.7</v>
      </c>
      <c r="K515" s="170">
        <v>935.98</v>
      </c>
      <c r="L515" s="54">
        <f>J515/K515</f>
        <v>0.007158272612662664</v>
      </c>
      <c r="M515" s="104">
        <v>223.23</v>
      </c>
      <c r="N515" s="53">
        <f>L515*M515</f>
        <v>1.5979411953246865</v>
      </c>
      <c r="O515" s="53">
        <f>L515*60*1000</f>
        <v>429.4963567597598</v>
      </c>
      <c r="P515" s="55">
        <f>N515*60</f>
        <v>95.87647171948119</v>
      </c>
      <c r="R515" s="10"/>
      <c r="S515" s="10"/>
    </row>
    <row r="516" spans="1:22" s="9" customFormat="1" ht="12.75">
      <c r="A516" s="189"/>
      <c r="B516" s="302" t="s">
        <v>381</v>
      </c>
      <c r="C516" s="51">
        <v>20</v>
      </c>
      <c r="D516" s="51">
        <v>1990</v>
      </c>
      <c r="E516" s="130">
        <f>F516+G516+H516</f>
        <v>14.100000000000001</v>
      </c>
      <c r="F516" s="130">
        <v>1.83</v>
      </c>
      <c r="G516" s="130">
        <v>3.2</v>
      </c>
      <c r="H516" s="130">
        <v>9.07</v>
      </c>
      <c r="I516" s="130">
        <v>1253.21</v>
      </c>
      <c r="J516" s="130">
        <v>9.07</v>
      </c>
      <c r="K516" s="130">
        <v>1253.21</v>
      </c>
      <c r="L516" s="54">
        <f>J516/K516</f>
        <v>0.007237414320026172</v>
      </c>
      <c r="M516" s="53">
        <v>285</v>
      </c>
      <c r="N516" s="53">
        <f>L516*M516</f>
        <v>2.062663081207459</v>
      </c>
      <c r="O516" s="53">
        <f>L516*60*1000</f>
        <v>434.24485920157036</v>
      </c>
      <c r="P516" s="55">
        <f>N516*60</f>
        <v>123.75978487244754</v>
      </c>
      <c r="Q516" s="10"/>
      <c r="R516" s="10"/>
      <c r="S516" s="10"/>
      <c r="T516" s="12"/>
      <c r="U516" s="13"/>
      <c r="V516" s="13"/>
    </row>
    <row r="517" spans="1:19" s="9" customFormat="1" ht="12.75">
      <c r="A517" s="189"/>
      <c r="B517" s="302" t="s">
        <v>379</v>
      </c>
      <c r="C517" s="51">
        <v>13</v>
      </c>
      <c r="D517" s="51">
        <v>1970</v>
      </c>
      <c r="E517" s="130">
        <f>F517+G517+H517</f>
        <v>5.63</v>
      </c>
      <c r="F517" s="130">
        <v>0</v>
      </c>
      <c r="G517" s="130">
        <v>0</v>
      </c>
      <c r="H517" s="130">
        <v>5.63</v>
      </c>
      <c r="I517" s="130">
        <v>829.09</v>
      </c>
      <c r="J517" s="130">
        <v>5.63</v>
      </c>
      <c r="K517" s="130">
        <v>776.93</v>
      </c>
      <c r="L517" s="54">
        <f>J517/K517</f>
        <v>0.007246470080959675</v>
      </c>
      <c r="M517" s="53">
        <v>285</v>
      </c>
      <c r="N517" s="53">
        <f>L517*M517</f>
        <v>2.0652439730735073</v>
      </c>
      <c r="O517" s="53">
        <f>L517*60*1000</f>
        <v>434.7882048575805</v>
      </c>
      <c r="P517" s="55">
        <f>N517*60</f>
        <v>123.91463838441044</v>
      </c>
      <c r="Q517" s="11"/>
      <c r="R517" s="10"/>
      <c r="S517" s="10"/>
    </row>
    <row r="518" spans="1:19" s="9" customFormat="1" ht="12.75">
      <c r="A518" s="189"/>
      <c r="B518" s="309" t="s">
        <v>424</v>
      </c>
      <c r="C518" s="144">
        <v>19</v>
      </c>
      <c r="D518" s="52">
        <v>1980</v>
      </c>
      <c r="E518" s="130">
        <f>F518+G518+H518</f>
        <v>11.361274</v>
      </c>
      <c r="F518" s="145">
        <v>1.2750000000000001</v>
      </c>
      <c r="G518" s="145">
        <v>3.04</v>
      </c>
      <c r="H518" s="145">
        <v>7.0462739999999995</v>
      </c>
      <c r="I518" s="145">
        <v>1049.46</v>
      </c>
      <c r="J518" s="145">
        <v>7.0462739999999995</v>
      </c>
      <c r="K518" s="145">
        <v>972.23</v>
      </c>
      <c r="L518" s="54">
        <f>J518/K518</f>
        <v>0.007247538133980642</v>
      </c>
      <c r="M518" s="53">
        <v>304.982</v>
      </c>
      <c r="N518" s="53">
        <f>L518*M518</f>
        <v>2.2103686751776843</v>
      </c>
      <c r="O518" s="53">
        <f>L518*60*1000</f>
        <v>434.85228803883854</v>
      </c>
      <c r="P518" s="55">
        <f>N518*60</f>
        <v>132.62212051066106</v>
      </c>
      <c r="R518" s="10"/>
      <c r="S518" s="10"/>
    </row>
    <row r="519" spans="1:19" s="9" customFormat="1" ht="12.75">
      <c r="A519" s="189"/>
      <c r="B519" s="310" t="s">
        <v>251</v>
      </c>
      <c r="C519" s="121">
        <v>55</v>
      </c>
      <c r="D519" s="51">
        <v>1970</v>
      </c>
      <c r="E519" s="122">
        <f>+F519+G519+H519</f>
        <v>31.597001000000002</v>
      </c>
      <c r="F519" s="123">
        <v>4.433968</v>
      </c>
      <c r="G519" s="123">
        <v>8.8</v>
      </c>
      <c r="H519" s="123">
        <v>18.363033</v>
      </c>
      <c r="I519" s="123">
        <v>2532.81</v>
      </c>
      <c r="J519" s="123">
        <v>18.363033</v>
      </c>
      <c r="K519" s="123">
        <v>2532.81</v>
      </c>
      <c r="L519" s="54">
        <f>J519/K519</f>
        <v>0.007250063368353726</v>
      </c>
      <c r="M519" s="124">
        <v>333.431</v>
      </c>
      <c r="N519" s="53">
        <f>L519*M519</f>
        <v>2.4173958789735512</v>
      </c>
      <c r="O519" s="53">
        <f>L519*60*1000</f>
        <v>435.0038021012236</v>
      </c>
      <c r="P519" s="55">
        <f>N519*60</f>
        <v>145.04375273841308</v>
      </c>
      <c r="Q519" s="11"/>
      <c r="R519" s="10"/>
      <c r="S519" s="10"/>
    </row>
    <row r="520" spans="1:19" s="9" customFormat="1" ht="12.75">
      <c r="A520" s="189"/>
      <c r="B520" s="309" t="s">
        <v>425</v>
      </c>
      <c r="C520" s="144">
        <v>10</v>
      </c>
      <c r="D520" s="52">
        <v>1961</v>
      </c>
      <c r="E520" s="130">
        <f>F520+G520+H520</f>
        <v>6.018091</v>
      </c>
      <c r="F520" s="145">
        <v>1.2750000000000001</v>
      </c>
      <c r="G520" s="145">
        <v>1.6</v>
      </c>
      <c r="H520" s="145">
        <v>3.143091</v>
      </c>
      <c r="I520" s="145">
        <v>524.91</v>
      </c>
      <c r="J520" s="145">
        <v>3.143091</v>
      </c>
      <c r="K520" s="145">
        <v>433.37</v>
      </c>
      <c r="L520" s="54">
        <f>J520/K520</f>
        <v>0.007252673235341625</v>
      </c>
      <c r="M520" s="53">
        <v>316.318</v>
      </c>
      <c r="N520" s="53">
        <f>L520*M520</f>
        <v>2.294151092456792</v>
      </c>
      <c r="O520" s="53">
        <f>L520*60*1000</f>
        <v>435.16039412049753</v>
      </c>
      <c r="P520" s="55">
        <f>N520*60</f>
        <v>137.6490655474075</v>
      </c>
      <c r="R520" s="10"/>
      <c r="S520" s="10"/>
    </row>
    <row r="521" spans="1:19" s="9" customFormat="1" ht="12.75" customHeight="1">
      <c r="A521" s="189"/>
      <c r="B521" s="303" t="s">
        <v>769</v>
      </c>
      <c r="C521" s="168">
        <v>8</v>
      </c>
      <c r="D521" s="168" t="s">
        <v>24</v>
      </c>
      <c r="E521" s="88">
        <f>F521+G521+H521</f>
        <v>3.597</v>
      </c>
      <c r="F521" s="88">
        <v>0</v>
      </c>
      <c r="G521" s="88">
        <v>0</v>
      </c>
      <c r="H521" s="88">
        <v>3.597</v>
      </c>
      <c r="I521" s="89">
        <v>495.82</v>
      </c>
      <c r="J521" s="88">
        <v>3.597</v>
      </c>
      <c r="K521" s="89">
        <v>495.82</v>
      </c>
      <c r="L521" s="54">
        <f>J521/K521</f>
        <v>0.007254648864507281</v>
      </c>
      <c r="M521" s="89">
        <v>353.8</v>
      </c>
      <c r="N521" s="53">
        <f>L521*M521</f>
        <v>2.566694768262676</v>
      </c>
      <c r="O521" s="53">
        <f>L521*60*1000</f>
        <v>435.27893187043685</v>
      </c>
      <c r="P521" s="55">
        <f>N521*60</f>
        <v>154.00168609576056</v>
      </c>
      <c r="R521" s="10"/>
      <c r="S521" s="10"/>
    </row>
    <row r="522" spans="1:16" s="9" customFormat="1" ht="12.75" customHeight="1">
      <c r="A522" s="189"/>
      <c r="B522" s="303" t="s">
        <v>770</v>
      </c>
      <c r="C522" s="168">
        <v>22</v>
      </c>
      <c r="D522" s="168" t="s">
        <v>24</v>
      </c>
      <c r="E522" s="88">
        <f>F522+G522+H522</f>
        <v>15.174</v>
      </c>
      <c r="F522" s="88">
        <v>2.836</v>
      </c>
      <c r="G522" s="88">
        <v>3.52</v>
      </c>
      <c r="H522" s="88">
        <v>8.818</v>
      </c>
      <c r="I522" s="89">
        <v>1214.21</v>
      </c>
      <c r="J522" s="88">
        <v>8.818</v>
      </c>
      <c r="K522" s="89">
        <v>1214.21</v>
      </c>
      <c r="L522" s="54">
        <f>J522/K522</f>
        <v>0.007262335180899514</v>
      </c>
      <c r="M522" s="89">
        <v>353.8</v>
      </c>
      <c r="N522" s="53">
        <f>L522*M522</f>
        <v>2.569414187002248</v>
      </c>
      <c r="O522" s="53">
        <f>L522*60*1000</f>
        <v>435.74011085397086</v>
      </c>
      <c r="P522" s="55">
        <f>N522*60</f>
        <v>154.1648512201349</v>
      </c>
    </row>
    <row r="523" spans="1:19" s="9" customFormat="1" ht="12.75">
      <c r="A523" s="189"/>
      <c r="B523" s="310" t="s">
        <v>252</v>
      </c>
      <c r="C523" s="121">
        <v>20</v>
      </c>
      <c r="D523" s="51">
        <v>1979</v>
      </c>
      <c r="E523" s="122">
        <f>+F523+G523+H523</f>
        <v>12.5394</v>
      </c>
      <c r="F523" s="123">
        <v>1.7714400000000001</v>
      </c>
      <c r="G523" s="123">
        <v>3.2</v>
      </c>
      <c r="H523" s="123">
        <v>7.56796</v>
      </c>
      <c r="I523" s="123">
        <v>1041.6</v>
      </c>
      <c r="J523" s="123">
        <v>7.56796</v>
      </c>
      <c r="K523" s="123">
        <v>1041.6</v>
      </c>
      <c r="L523" s="54">
        <f>J523/K523</f>
        <v>0.007265706605222735</v>
      </c>
      <c r="M523" s="124">
        <v>333.431</v>
      </c>
      <c r="N523" s="53">
        <f>L523*M523</f>
        <v>2.4226118190860215</v>
      </c>
      <c r="O523" s="53">
        <f>L523*60*1000</f>
        <v>435.9423963133641</v>
      </c>
      <c r="P523" s="55">
        <f>N523*60</f>
        <v>145.3567091451613</v>
      </c>
      <c r="R523" s="10"/>
      <c r="S523" s="10"/>
    </row>
    <row r="524" spans="1:19" s="9" customFormat="1" ht="12.75">
      <c r="A524" s="189"/>
      <c r="B524" s="306" t="s">
        <v>858</v>
      </c>
      <c r="C524" s="87">
        <v>40</v>
      </c>
      <c r="D524" s="87">
        <v>1983</v>
      </c>
      <c r="E524" s="170">
        <f>F524+G524+H524</f>
        <v>25.66</v>
      </c>
      <c r="F524" s="170">
        <v>2.79</v>
      </c>
      <c r="G524" s="170">
        <v>6.4</v>
      </c>
      <c r="H524" s="170">
        <v>16.47</v>
      </c>
      <c r="I524" s="170">
        <v>2268.94</v>
      </c>
      <c r="J524" s="170">
        <v>15.93</v>
      </c>
      <c r="K524" s="170">
        <v>2190.15</v>
      </c>
      <c r="L524" s="54">
        <f>J524/K524</f>
        <v>0.007273474419560303</v>
      </c>
      <c r="M524" s="104">
        <v>257.1</v>
      </c>
      <c r="N524" s="53">
        <f>L524*M524</f>
        <v>1.870010273268954</v>
      </c>
      <c r="O524" s="53">
        <f>L524*60*1000</f>
        <v>436.4084651736182</v>
      </c>
      <c r="P524" s="55">
        <f>N524*60</f>
        <v>112.20061639613725</v>
      </c>
      <c r="R524" s="10"/>
      <c r="S524" s="10"/>
    </row>
    <row r="525" spans="1:19" s="9" customFormat="1" ht="12.75">
      <c r="A525" s="189"/>
      <c r="B525" s="305" t="s">
        <v>78</v>
      </c>
      <c r="C525" s="105">
        <v>25</v>
      </c>
      <c r="D525" s="106" t="s">
        <v>24</v>
      </c>
      <c r="E525" s="109">
        <v>17.2</v>
      </c>
      <c r="F525" s="109">
        <v>3.8</v>
      </c>
      <c r="G525" s="109">
        <v>4.48</v>
      </c>
      <c r="H525" s="109">
        <v>8.91</v>
      </c>
      <c r="I525" s="102">
        <v>1214.16</v>
      </c>
      <c r="J525" s="109">
        <v>8.91</v>
      </c>
      <c r="K525" s="110">
        <v>1214.25</v>
      </c>
      <c r="L525" s="54">
        <f>J525/K525</f>
        <v>0.00733786287831995</v>
      </c>
      <c r="M525" s="104">
        <v>240.45</v>
      </c>
      <c r="N525" s="53">
        <f>L525*M525</f>
        <v>1.764389129092032</v>
      </c>
      <c r="O525" s="53">
        <f>L525*60*1000</f>
        <v>440.271772699197</v>
      </c>
      <c r="P525" s="55">
        <f>N525*60</f>
        <v>105.86334774552192</v>
      </c>
      <c r="R525" s="10"/>
      <c r="S525" s="10"/>
    </row>
    <row r="526" spans="1:19" s="9" customFormat="1" ht="12.75" customHeight="1">
      <c r="A526" s="189"/>
      <c r="B526" s="310" t="s">
        <v>253</v>
      </c>
      <c r="C526" s="121">
        <v>20</v>
      </c>
      <c r="D526" s="51">
        <v>1985</v>
      </c>
      <c r="E526" s="122">
        <f>+F526+G526+H526</f>
        <v>13.098996</v>
      </c>
      <c r="F526" s="123">
        <v>1.937848</v>
      </c>
      <c r="G526" s="123">
        <v>3.2</v>
      </c>
      <c r="H526" s="123">
        <v>7.961148</v>
      </c>
      <c r="I526" s="123">
        <v>1084.74</v>
      </c>
      <c r="J526" s="123">
        <v>7.961148</v>
      </c>
      <c r="K526" s="123">
        <v>1084.74</v>
      </c>
      <c r="L526" s="54">
        <f>J526/K526</f>
        <v>0.00733922230211848</v>
      </c>
      <c r="M526" s="124">
        <v>333.431</v>
      </c>
      <c r="N526" s="53">
        <f>L526*M526</f>
        <v>2.447124231417667</v>
      </c>
      <c r="O526" s="53">
        <f>L526*60*1000</f>
        <v>440.3533381271088</v>
      </c>
      <c r="P526" s="55">
        <f>N526*60</f>
        <v>146.82745388506</v>
      </c>
      <c r="R526" s="10"/>
      <c r="S526" s="10"/>
    </row>
    <row r="527" spans="1:19" s="9" customFormat="1" ht="12.75">
      <c r="A527" s="189"/>
      <c r="B527" s="310" t="s">
        <v>254</v>
      </c>
      <c r="C527" s="121">
        <v>36</v>
      </c>
      <c r="D527" s="51">
        <v>1972</v>
      </c>
      <c r="E527" s="122">
        <f>+F527+G527+H527</f>
        <v>19.772239</v>
      </c>
      <c r="F527" s="123">
        <v>3.03131</v>
      </c>
      <c r="G527" s="123">
        <v>5.76</v>
      </c>
      <c r="H527" s="123">
        <v>10.980929000000001</v>
      </c>
      <c r="I527" s="123">
        <v>1875.83</v>
      </c>
      <c r="J527" s="123">
        <v>10.980929000000001</v>
      </c>
      <c r="K527" s="123">
        <v>1494.8</v>
      </c>
      <c r="L527" s="54">
        <f>J527/K527</f>
        <v>0.0073460857639818045</v>
      </c>
      <c r="M527" s="124">
        <v>333.431</v>
      </c>
      <c r="N527" s="53">
        <f>L527*M527</f>
        <v>2.449412722370217</v>
      </c>
      <c r="O527" s="53">
        <f>L527*60*1000</f>
        <v>440.76514583890827</v>
      </c>
      <c r="P527" s="55">
        <f>N527*60</f>
        <v>146.96476334221302</v>
      </c>
      <c r="R527" s="10"/>
      <c r="S527" s="10"/>
    </row>
    <row r="528" spans="1:19" s="9" customFormat="1" ht="12.75">
      <c r="A528" s="189"/>
      <c r="B528" s="310" t="s">
        <v>255</v>
      </c>
      <c r="C528" s="121">
        <v>39</v>
      </c>
      <c r="D528" s="51">
        <v>1999</v>
      </c>
      <c r="E528" s="122">
        <f>+F528+G528+H528</f>
        <v>28.546</v>
      </c>
      <c r="F528" s="123">
        <v>6.7829999999999995</v>
      </c>
      <c r="G528" s="123">
        <v>6.24</v>
      </c>
      <c r="H528" s="123">
        <v>15.523</v>
      </c>
      <c r="I528" s="123">
        <v>2112.7200000000003</v>
      </c>
      <c r="J528" s="123">
        <v>15.523</v>
      </c>
      <c r="K528" s="123">
        <v>2112.7200000000003</v>
      </c>
      <c r="L528" s="54">
        <f>J528/K528</f>
        <v>0.007347400507402778</v>
      </c>
      <c r="M528" s="124">
        <v>330.597</v>
      </c>
      <c r="N528" s="53">
        <f>L528*M528</f>
        <v>2.429028565545836</v>
      </c>
      <c r="O528" s="53">
        <f>L528*60*1000</f>
        <v>440.8440304441667</v>
      </c>
      <c r="P528" s="55">
        <f>N528*60</f>
        <v>145.74171393275017</v>
      </c>
      <c r="R528" s="10"/>
      <c r="S528" s="10"/>
    </row>
    <row r="529" spans="1:19" s="9" customFormat="1" ht="12.75">
      <c r="A529" s="189"/>
      <c r="B529" s="302" t="s">
        <v>383</v>
      </c>
      <c r="C529" s="51">
        <v>14</v>
      </c>
      <c r="D529" s="51">
        <v>1969</v>
      </c>
      <c r="E529" s="130">
        <f>F529+G529+H529</f>
        <v>5.55</v>
      </c>
      <c r="F529" s="130">
        <v>1.51</v>
      </c>
      <c r="G529" s="130">
        <v>0.35</v>
      </c>
      <c r="H529" s="130">
        <v>3.69</v>
      </c>
      <c r="I529" s="130">
        <v>500.78</v>
      </c>
      <c r="J529" s="130">
        <v>3.69</v>
      </c>
      <c r="K529" s="130">
        <v>500.78</v>
      </c>
      <c r="L529" s="54">
        <f>J529/K529</f>
        <v>0.007368505131994089</v>
      </c>
      <c r="M529" s="53">
        <v>285</v>
      </c>
      <c r="N529" s="53">
        <f>L529*M529</f>
        <v>2.1000239626183155</v>
      </c>
      <c r="O529" s="53">
        <f>L529*60*1000</f>
        <v>442.1103079196453</v>
      </c>
      <c r="P529" s="55">
        <f>N529*60</f>
        <v>126.00143775709893</v>
      </c>
      <c r="R529" s="10"/>
      <c r="S529" s="10"/>
    </row>
    <row r="530" spans="1:19" s="9" customFormat="1" ht="12.75">
      <c r="A530" s="189"/>
      <c r="B530" s="303" t="s">
        <v>851</v>
      </c>
      <c r="C530" s="87">
        <v>12</v>
      </c>
      <c r="D530" s="87">
        <v>1988</v>
      </c>
      <c r="E530" s="170">
        <v>7.918</v>
      </c>
      <c r="F530" s="170">
        <v>0.867</v>
      </c>
      <c r="G530" s="170">
        <v>1.92</v>
      </c>
      <c r="H530" s="170">
        <v>7.9</v>
      </c>
      <c r="I530" s="170">
        <v>696.16</v>
      </c>
      <c r="J530" s="170">
        <v>5.131</v>
      </c>
      <c r="K530" s="170">
        <v>696.2</v>
      </c>
      <c r="L530" s="54">
        <f>J530/K530</f>
        <v>0.007370008618213157</v>
      </c>
      <c r="M530" s="104">
        <v>223.23</v>
      </c>
      <c r="N530" s="53">
        <f>L530*M530</f>
        <v>1.6452070238437229</v>
      </c>
      <c r="O530" s="53">
        <f>L530*60*1000</f>
        <v>442.2005170927894</v>
      </c>
      <c r="P530" s="55">
        <f>N530*60</f>
        <v>98.71242143062337</v>
      </c>
      <c r="R530" s="10"/>
      <c r="S530" s="10"/>
    </row>
    <row r="531" spans="1:19" s="9" customFormat="1" ht="12.75" customHeight="1">
      <c r="A531" s="189"/>
      <c r="B531" s="302" t="s">
        <v>384</v>
      </c>
      <c r="C531" s="51">
        <v>4</v>
      </c>
      <c r="D531" s="51">
        <v>1954</v>
      </c>
      <c r="E531" s="130">
        <f>F531+G531+H531</f>
        <v>0.87</v>
      </c>
      <c r="F531" s="130">
        <v>0</v>
      </c>
      <c r="G531" s="130">
        <v>0</v>
      </c>
      <c r="H531" s="130">
        <v>0.87</v>
      </c>
      <c r="I531" s="130">
        <v>117.9</v>
      </c>
      <c r="J531" s="130">
        <v>0.87</v>
      </c>
      <c r="K531" s="130">
        <v>117.9</v>
      </c>
      <c r="L531" s="54">
        <f>J531/K531</f>
        <v>0.007379134860050891</v>
      </c>
      <c r="M531" s="53">
        <v>285</v>
      </c>
      <c r="N531" s="53">
        <f>L531*M531</f>
        <v>2.103053435114504</v>
      </c>
      <c r="O531" s="53">
        <f>L531*60*1000</f>
        <v>442.74809160305347</v>
      </c>
      <c r="P531" s="55">
        <f>N531*60</f>
        <v>126.18320610687024</v>
      </c>
      <c r="R531" s="10"/>
      <c r="S531" s="10"/>
    </row>
    <row r="532" spans="1:19" s="9" customFormat="1" ht="12.75">
      <c r="A532" s="189"/>
      <c r="B532" s="306" t="s">
        <v>859</v>
      </c>
      <c r="C532" s="87">
        <v>50</v>
      </c>
      <c r="D532" s="87">
        <v>1980</v>
      </c>
      <c r="E532" s="170">
        <f>F532+G532+H532</f>
        <v>31.8</v>
      </c>
      <c r="F532" s="170">
        <v>4.55</v>
      </c>
      <c r="G532" s="170">
        <v>8</v>
      </c>
      <c r="H532" s="170">
        <v>19.25</v>
      </c>
      <c r="I532" s="170">
        <v>2615.04</v>
      </c>
      <c r="J532" s="170">
        <v>19.3</v>
      </c>
      <c r="K532" s="170">
        <v>2615.04</v>
      </c>
      <c r="L532" s="54">
        <f>J532/K532</f>
        <v>0.0073803842388644155</v>
      </c>
      <c r="M532" s="104">
        <v>257.1</v>
      </c>
      <c r="N532" s="53">
        <f>L532*M532</f>
        <v>1.8974967878120415</v>
      </c>
      <c r="O532" s="53">
        <f>L532*60*1000</f>
        <v>442.8230543318649</v>
      </c>
      <c r="P532" s="55">
        <f>N532*60</f>
        <v>113.84980726872249</v>
      </c>
      <c r="Q532" s="11"/>
      <c r="R532" s="10"/>
      <c r="S532" s="10"/>
    </row>
    <row r="533" spans="1:19" s="9" customFormat="1" ht="12.75">
      <c r="A533" s="189"/>
      <c r="B533" s="310" t="s">
        <v>256</v>
      </c>
      <c r="C533" s="121">
        <v>16</v>
      </c>
      <c r="D533" s="51">
        <v>1988</v>
      </c>
      <c r="E533" s="122">
        <f>+F533+G533+H533</f>
        <v>11.897</v>
      </c>
      <c r="F533" s="123">
        <v>2.193</v>
      </c>
      <c r="G533" s="123">
        <v>2.56</v>
      </c>
      <c r="H533" s="123">
        <v>7.144</v>
      </c>
      <c r="I533" s="123">
        <v>967.12</v>
      </c>
      <c r="J533" s="123">
        <v>7.144</v>
      </c>
      <c r="K533" s="123">
        <v>967.12</v>
      </c>
      <c r="L533" s="54">
        <f>J533/K533</f>
        <v>0.007386880635288279</v>
      </c>
      <c r="M533" s="124">
        <v>333.431</v>
      </c>
      <c r="N533" s="53">
        <f>L533*M533</f>
        <v>2.463014997104806</v>
      </c>
      <c r="O533" s="53">
        <f>L533*60*1000</f>
        <v>443.2128381172967</v>
      </c>
      <c r="P533" s="55">
        <f>N533*60</f>
        <v>147.78089982628836</v>
      </c>
      <c r="Q533" s="11"/>
      <c r="R533" s="10"/>
      <c r="S533" s="10"/>
    </row>
    <row r="534" spans="1:19" s="9" customFormat="1" ht="12.75">
      <c r="A534" s="189"/>
      <c r="B534" s="305" t="s">
        <v>189</v>
      </c>
      <c r="C534" s="105">
        <v>17</v>
      </c>
      <c r="D534" s="106" t="s">
        <v>24</v>
      </c>
      <c r="E534" s="109">
        <v>7.82</v>
      </c>
      <c r="F534" s="109">
        <v>2.32</v>
      </c>
      <c r="G534" s="109">
        <v>0.8</v>
      </c>
      <c r="H534" s="109">
        <v>4.7</v>
      </c>
      <c r="I534" s="102">
        <v>635.98</v>
      </c>
      <c r="J534" s="109">
        <v>4.7</v>
      </c>
      <c r="K534" s="110">
        <v>635.98</v>
      </c>
      <c r="L534" s="54">
        <f>J534/K534</f>
        <v>0.007390169502185603</v>
      </c>
      <c r="M534" s="104">
        <v>240.45</v>
      </c>
      <c r="N534" s="53">
        <f>L534*M534</f>
        <v>1.7769662568005282</v>
      </c>
      <c r="O534" s="53">
        <f>L534*60*1000</f>
        <v>443.4101701311362</v>
      </c>
      <c r="P534" s="55">
        <f>N534*60</f>
        <v>106.6179754080317</v>
      </c>
      <c r="R534" s="10"/>
      <c r="S534" s="10"/>
    </row>
    <row r="535" spans="1:19" s="9" customFormat="1" ht="12.75">
      <c r="A535" s="189"/>
      <c r="B535" s="302" t="s">
        <v>385</v>
      </c>
      <c r="C535" s="51">
        <v>6</v>
      </c>
      <c r="D535" s="51">
        <v>1923</v>
      </c>
      <c r="E535" s="130">
        <f>F535+G535+H535</f>
        <v>1.54</v>
      </c>
      <c r="F535" s="130">
        <v>0</v>
      </c>
      <c r="G535" s="130">
        <v>0</v>
      </c>
      <c r="H535" s="130">
        <v>1.54</v>
      </c>
      <c r="I535" s="130">
        <v>208.38</v>
      </c>
      <c r="J535" s="130">
        <v>1.54</v>
      </c>
      <c r="K535" s="130">
        <v>208.38</v>
      </c>
      <c r="L535" s="54">
        <f>J535/K535</f>
        <v>0.0073903445628179295</v>
      </c>
      <c r="M535" s="53">
        <v>285</v>
      </c>
      <c r="N535" s="53">
        <f>L535*M535</f>
        <v>2.10624820040311</v>
      </c>
      <c r="O535" s="53">
        <f>L535*60*1000</f>
        <v>443.4206737690758</v>
      </c>
      <c r="P535" s="55">
        <f>N535*60</f>
        <v>126.37489202418661</v>
      </c>
      <c r="Q535" s="11"/>
      <c r="R535" s="10"/>
      <c r="S535" s="10"/>
    </row>
    <row r="536" spans="1:19" s="9" customFormat="1" ht="12.75">
      <c r="A536" s="189"/>
      <c r="B536" s="302" t="s">
        <v>65</v>
      </c>
      <c r="C536" s="52">
        <v>47</v>
      </c>
      <c r="D536" s="52">
        <v>1979</v>
      </c>
      <c r="E536" s="52">
        <v>36.76</v>
      </c>
      <c r="F536" s="52">
        <v>7.176</v>
      </c>
      <c r="G536" s="52">
        <v>7.6</v>
      </c>
      <c r="H536" s="52">
        <f>E536-F536-G536</f>
        <v>21.983999999999995</v>
      </c>
      <c r="I536" s="74">
        <v>2974.6</v>
      </c>
      <c r="J536" s="73">
        <f>H536/I536*K536</f>
        <v>21.565693538627038</v>
      </c>
      <c r="K536" s="52">
        <v>2918</v>
      </c>
      <c r="L536" s="54">
        <f>J536/K536</f>
        <v>0.007390573522490417</v>
      </c>
      <c r="M536" s="53">
        <v>311.09</v>
      </c>
      <c r="N536" s="53">
        <f>L536*M536</f>
        <v>2.2991335171115437</v>
      </c>
      <c r="O536" s="53">
        <f>L536*60*1000</f>
        <v>443.43441134942503</v>
      </c>
      <c r="P536" s="55">
        <f>N536*60</f>
        <v>137.94801102669263</v>
      </c>
      <c r="Q536" s="11"/>
      <c r="R536" s="10"/>
      <c r="S536" s="10"/>
    </row>
    <row r="537" spans="1:19" s="9" customFormat="1" ht="12.75">
      <c r="A537" s="189"/>
      <c r="B537" s="303" t="s">
        <v>731</v>
      </c>
      <c r="C537" s="168">
        <v>36</v>
      </c>
      <c r="D537" s="168">
        <v>1995</v>
      </c>
      <c r="E537" s="169">
        <v>23.8</v>
      </c>
      <c r="F537" s="169">
        <v>3.46</v>
      </c>
      <c r="G537" s="169">
        <v>5.76</v>
      </c>
      <c r="H537" s="169">
        <v>14.5</v>
      </c>
      <c r="I537" s="169">
        <v>1958</v>
      </c>
      <c r="J537" s="169">
        <v>14.5</v>
      </c>
      <c r="K537" s="169">
        <v>1958</v>
      </c>
      <c r="L537" s="54">
        <f>J537/K537</f>
        <v>0.007405515832482125</v>
      </c>
      <c r="M537" s="89">
        <v>184.8</v>
      </c>
      <c r="N537" s="53">
        <f>L537*M537</f>
        <v>1.3685393258426968</v>
      </c>
      <c r="O537" s="53">
        <f>L537*60*1000</f>
        <v>444.33094994892747</v>
      </c>
      <c r="P537" s="55">
        <f>N537*60</f>
        <v>82.1123595505618</v>
      </c>
      <c r="Q537" s="11"/>
      <c r="R537" s="10"/>
      <c r="S537" s="10"/>
    </row>
    <row r="538" spans="1:19" s="9" customFormat="1" ht="12.75">
      <c r="A538" s="189"/>
      <c r="B538" s="302" t="s">
        <v>533</v>
      </c>
      <c r="C538" s="51">
        <v>30</v>
      </c>
      <c r="D538" s="51" t="s">
        <v>24</v>
      </c>
      <c r="E538" s="124">
        <v>23.38</v>
      </c>
      <c r="F538" s="124">
        <v>3.98</v>
      </c>
      <c r="G538" s="124">
        <v>4.8</v>
      </c>
      <c r="H538" s="124">
        <v>14.6</v>
      </c>
      <c r="I538" s="162">
        <v>1968</v>
      </c>
      <c r="J538" s="124">
        <v>14.6</v>
      </c>
      <c r="K538" s="162">
        <v>1968</v>
      </c>
      <c r="L538" s="54">
        <f>J538/K538</f>
        <v>0.00741869918699187</v>
      </c>
      <c r="M538" s="124">
        <v>215.3</v>
      </c>
      <c r="N538" s="53">
        <f>L538*M538</f>
        <v>1.5972459349593497</v>
      </c>
      <c r="O538" s="53">
        <f>L538*60*1000</f>
        <v>445.1219512195122</v>
      </c>
      <c r="P538" s="55">
        <f>N538*60</f>
        <v>95.83475609756098</v>
      </c>
      <c r="Q538" s="11"/>
      <c r="R538" s="10"/>
      <c r="S538" s="10"/>
    </row>
    <row r="539" spans="1:19" s="9" customFormat="1" ht="12.75">
      <c r="A539" s="189"/>
      <c r="B539" s="309" t="s">
        <v>427</v>
      </c>
      <c r="C539" s="144">
        <v>48</v>
      </c>
      <c r="D539" s="52">
        <v>1964</v>
      </c>
      <c r="E539" s="130">
        <f>F539+G539+H539</f>
        <v>10.888325000000002</v>
      </c>
      <c r="F539" s="145">
        <v>4.474077</v>
      </c>
      <c r="G539" s="145">
        <v>0</v>
      </c>
      <c r="H539" s="145">
        <v>6.414248000000001</v>
      </c>
      <c r="I539" s="145">
        <v>1215.63</v>
      </c>
      <c r="J539" s="145">
        <v>6.414248000000001</v>
      </c>
      <c r="K539" s="145">
        <v>863.98</v>
      </c>
      <c r="L539" s="54">
        <f>J539/K539</f>
        <v>0.007424070001620408</v>
      </c>
      <c r="M539" s="53">
        <v>316.318</v>
      </c>
      <c r="N539" s="53">
        <f>L539*M539</f>
        <v>2.3483669747725644</v>
      </c>
      <c r="O539" s="53">
        <f>L539*60*1000</f>
        <v>445.4442000972245</v>
      </c>
      <c r="P539" s="55">
        <f>N539*60</f>
        <v>140.90201848635385</v>
      </c>
      <c r="Q539" s="11"/>
      <c r="R539" s="10"/>
      <c r="S539" s="10"/>
    </row>
    <row r="540" spans="1:19" s="9" customFormat="1" ht="12.75">
      <c r="A540" s="189"/>
      <c r="B540" s="303" t="s">
        <v>622</v>
      </c>
      <c r="C540" s="168">
        <v>40</v>
      </c>
      <c r="D540" s="168">
        <v>1978</v>
      </c>
      <c r="E540" s="169">
        <v>26.5</v>
      </c>
      <c r="F540" s="169">
        <v>3.365</v>
      </c>
      <c r="G540" s="169">
        <v>6.4</v>
      </c>
      <c r="H540" s="169">
        <v>16.73</v>
      </c>
      <c r="I540" s="169">
        <v>2252.57</v>
      </c>
      <c r="J540" s="169">
        <f>H540</f>
        <v>16.73</v>
      </c>
      <c r="K540" s="169">
        <f>I540</f>
        <v>2252.57</v>
      </c>
      <c r="L540" s="54">
        <f>J540/K540</f>
        <v>0.007427072188655624</v>
      </c>
      <c r="M540" s="89">
        <v>206.88</v>
      </c>
      <c r="N540" s="53">
        <f>L540*M540</f>
        <v>1.5365126943890755</v>
      </c>
      <c r="O540" s="53">
        <f>L540*60*1000</f>
        <v>445.62433131933744</v>
      </c>
      <c r="P540" s="55">
        <f>N540*60</f>
        <v>92.19076166334453</v>
      </c>
      <c r="R540" s="10"/>
      <c r="S540" s="10"/>
    </row>
    <row r="541" spans="1:19" s="9" customFormat="1" ht="12.75" customHeight="1">
      <c r="A541" s="189"/>
      <c r="B541" s="310" t="s">
        <v>257</v>
      </c>
      <c r="C541" s="121">
        <v>26</v>
      </c>
      <c r="D541" s="51">
        <v>1960</v>
      </c>
      <c r="E541" s="122">
        <f>+F541+G541+H541</f>
        <v>14.586262999999999</v>
      </c>
      <c r="F541" s="123">
        <v>2.6303199999999998</v>
      </c>
      <c r="G541" s="123">
        <v>4</v>
      </c>
      <c r="H541" s="123">
        <v>7.9559429999999995</v>
      </c>
      <c r="I541" s="123">
        <v>1403.08</v>
      </c>
      <c r="J541" s="123">
        <v>7.9559429999999995</v>
      </c>
      <c r="K541" s="123">
        <v>1070.98</v>
      </c>
      <c r="L541" s="54">
        <f>J541/K541</f>
        <v>0.007428656931035126</v>
      </c>
      <c r="M541" s="124">
        <v>333.431</v>
      </c>
      <c r="N541" s="53">
        <f>L541*M541</f>
        <v>2.476944509171973</v>
      </c>
      <c r="O541" s="53">
        <f>L541*60*1000</f>
        <v>445.71941586210755</v>
      </c>
      <c r="P541" s="55">
        <f>N541*60</f>
        <v>148.6166705503184</v>
      </c>
      <c r="R541" s="10"/>
      <c r="S541" s="10"/>
    </row>
    <row r="542" spans="1:19" s="9" customFormat="1" ht="12.75">
      <c r="A542" s="189"/>
      <c r="B542" s="310" t="s">
        <v>258</v>
      </c>
      <c r="C542" s="121">
        <v>29</v>
      </c>
      <c r="D542" s="51">
        <v>1976</v>
      </c>
      <c r="E542" s="122">
        <f>+F542+G542+H542</f>
        <v>18.999695</v>
      </c>
      <c r="F542" s="123">
        <v>3.16712</v>
      </c>
      <c r="G542" s="123">
        <v>4.64</v>
      </c>
      <c r="H542" s="123">
        <v>11.192575</v>
      </c>
      <c r="I542" s="123">
        <v>1585.01</v>
      </c>
      <c r="J542" s="123">
        <v>11.192575</v>
      </c>
      <c r="K542" s="123">
        <v>1506.3700000000001</v>
      </c>
      <c r="L542" s="54">
        <f>J542/K542</f>
        <v>0.007430163240107012</v>
      </c>
      <c r="M542" s="124">
        <v>333.431</v>
      </c>
      <c r="N542" s="53">
        <f>L542*M542</f>
        <v>2.4774467593121208</v>
      </c>
      <c r="O542" s="53">
        <f>L542*60*1000</f>
        <v>445.80979440642074</v>
      </c>
      <c r="P542" s="55">
        <f>N542*60</f>
        <v>148.64680555872724</v>
      </c>
      <c r="Q542" s="11"/>
      <c r="R542" s="10"/>
      <c r="S542" s="10"/>
    </row>
    <row r="543" spans="1:19" s="9" customFormat="1" ht="12.75">
      <c r="A543" s="189"/>
      <c r="B543" s="303" t="s">
        <v>732</v>
      </c>
      <c r="C543" s="168">
        <v>60</v>
      </c>
      <c r="D543" s="168">
        <v>1981</v>
      </c>
      <c r="E543" s="169">
        <v>40.92</v>
      </c>
      <c r="F543" s="169">
        <v>4.09</v>
      </c>
      <c r="G543" s="169">
        <v>9.44</v>
      </c>
      <c r="H543" s="169">
        <v>23.9</v>
      </c>
      <c r="I543" s="169">
        <v>3540</v>
      </c>
      <c r="J543" s="169">
        <v>23.9</v>
      </c>
      <c r="K543" s="169">
        <v>3213</v>
      </c>
      <c r="L543" s="54">
        <f>J543/K543</f>
        <v>0.0074385309679427325</v>
      </c>
      <c r="M543" s="89">
        <v>184.8</v>
      </c>
      <c r="N543" s="53">
        <f>L543*M543</f>
        <v>1.374640522875817</v>
      </c>
      <c r="O543" s="53">
        <f>L543*60*1000</f>
        <v>446.3118580765639</v>
      </c>
      <c r="P543" s="55">
        <f>N543*60</f>
        <v>82.47843137254901</v>
      </c>
      <c r="R543" s="10"/>
      <c r="S543" s="10"/>
    </row>
    <row r="544" spans="1:19" s="9" customFormat="1" ht="12.75">
      <c r="A544" s="189"/>
      <c r="B544" s="303" t="s">
        <v>733</v>
      </c>
      <c r="C544" s="168">
        <v>20</v>
      </c>
      <c r="D544" s="168">
        <v>1990</v>
      </c>
      <c r="E544" s="169">
        <v>13.5</v>
      </c>
      <c r="F544" s="169">
        <v>2.09</v>
      </c>
      <c r="G544" s="169">
        <v>3.2</v>
      </c>
      <c r="H544" s="169">
        <v>8.24</v>
      </c>
      <c r="I544" s="169">
        <v>1207</v>
      </c>
      <c r="J544" s="169">
        <v>8.2</v>
      </c>
      <c r="K544" s="169">
        <v>1102</v>
      </c>
      <c r="L544" s="54">
        <f>J544/K544</f>
        <v>0.007441016333938294</v>
      </c>
      <c r="M544" s="89">
        <v>184.8</v>
      </c>
      <c r="N544" s="53">
        <f>L544*M544</f>
        <v>1.3750998185117969</v>
      </c>
      <c r="O544" s="53">
        <f>L544*60*1000</f>
        <v>446.46098003629766</v>
      </c>
      <c r="P544" s="55">
        <f>N544*60</f>
        <v>82.50598911070782</v>
      </c>
      <c r="R544" s="10"/>
      <c r="S544" s="10"/>
    </row>
    <row r="545" spans="1:19" s="9" customFormat="1" ht="12.75">
      <c r="A545" s="189"/>
      <c r="B545" s="303" t="s">
        <v>623</v>
      </c>
      <c r="C545" s="168">
        <v>38</v>
      </c>
      <c r="D545" s="168">
        <v>1995</v>
      </c>
      <c r="E545" s="169">
        <v>25.68</v>
      </c>
      <c r="F545" s="169">
        <v>3.621</v>
      </c>
      <c r="G545" s="169">
        <v>5.76</v>
      </c>
      <c r="H545" s="169">
        <v>16.3</v>
      </c>
      <c r="I545" s="169">
        <v>2179.22</v>
      </c>
      <c r="J545" s="169">
        <f>H545</f>
        <v>16.3</v>
      </c>
      <c r="K545" s="169">
        <f>I545</f>
        <v>2179.22</v>
      </c>
      <c r="L545" s="54">
        <f>J545/K545</f>
        <v>0.007479740457594921</v>
      </c>
      <c r="M545" s="89">
        <v>206.88</v>
      </c>
      <c r="N545" s="53">
        <f>L545*M545</f>
        <v>1.5474087058672372</v>
      </c>
      <c r="O545" s="53">
        <f>L545*60*1000</f>
        <v>448.78442745569527</v>
      </c>
      <c r="P545" s="55">
        <f>N545*60</f>
        <v>92.84452235203423</v>
      </c>
      <c r="R545" s="10"/>
      <c r="S545" s="10"/>
    </row>
    <row r="546" spans="1:19" s="9" customFormat="1" ht="12.75">
      <c r="A546" s="189"/>
      <c r="B546" s="303" t="s">
        <v>747</v>
      </c>
      <c r="C546" s="87">
        <v>40</v>
      </c>
      <c r="D546" s="87">
        <v>1990</v>
      </c>
      <c r="E546" s="170">
        <v>28.046</v>
      </c>
      <c r="F546" s="170">
        <v>3.983</v>
      </c>
      <c r="G546" s="170">
        <v>6.4</v>
      </c>
      <c r="H546" s="170">
        <v>17.663</v>
      </c>
      <c r="I546" s="170">
        <v>2359.96</v>
      </c>
      <c r="J546" s="170">
        <v>17.7</v>
      </c>
      <c r="K546" s="170">
        <v>2359.96</v>
      </c>
      <c r="L546" s="54">
        <f>J546/K546</f>
        <v>0.007500127120798657</v>
      </c>
      <c r="M546" s="104">
        <v>201.7</v>
      </c>
      <c r="N546" s="53">
        <f>L546*M546</f>
        <v>1.5127756402650891</v>
      </c>
      <c r="O546" s="53">
        <f>L546*60*1000</f>
        <v>450.0076272479194</v>
      </c>
      <c r="P546" s="55">
        <f>N546*60</f>
        <v>90.76653841590534</v>
      </c>
      <c r="R546" s="10"/>
      <c r="S546" s="10"/>
    </row>
    <row r="547" spans="1:19" s="9" customFormat="1" ht="12.75">
      <c r="A547" s="189"/>
      <c r="B547" s="303" t="s">
        <v>624</v>
      </c>
      <c r="C547" s="168">
        <v>32</v>
      </c>
      <c r="D547" s="168">
        <v>1964</v>
      </c>
      <c r="E547" s="169">
        <v>16.6</v>
      </c>
      <c r="F547" s="169">
        <v>2.21</v>
      </c>
      <c r="G547" s="169">
        <v>5.12</v>
      </c>
      <c r="H547" s="169">
        <v>9.19</v>
      </c>
      <c r="I547" s="169">
        <v>1224.66</v>
      </c>
      <c r="J547" s="169">
        <f>H547</f>
        <v>9.19</v>
      </c>
      <c r="K547" s="169">
        <f>I547</f>
        <v>1224.66</v>
      </c>
      <c r="L547" s="54">
        <f>J547/K547</f>
        <v>0.007504123593487171</v>
      </c>
      <c r="M547" s="89">
        <v>206.88</v>
      </c>
      <c r="N547" s="53">
        <f>L547*M547</f>
        <v>1.552453089020626</v>
      </c>
      <c r="O547" s="53">
        <f>L547*60*1000</f>
        <v>450.24741560923025</v>
      </c>
      <c r="P547" s="55">
        <f>N547*60</f>
        <v>93.14718534123756</v>
      </c>
      <c r="R547" s="10"/>
      <c r="S547" s="10"/>
    </row>
    <row r="548" spans="1:19" s="9" customFormat="1" ht="12.75">
      <c r="A548" s="189"/>
      <c r="B548" s="302" t="s">
        <v>98</v>
      </c>
      <c r="C548" s="51">
        <v>145</v>
      </c>
      <c r="D548" s="51">
        <v>1980</v>
      </c>
      <c r="E548" s="52">
        <v>104</v>
      </c>
      <c r="F548" s="52">
        <v>18.5283</v>
      </c>
      <c r="G548" s="52">
        <v>22.88</v>
      </c>
      <c r="H548" s="52">
        <v>62.5917</v>
      </c>
      <c r="I548" s="53">
        <v>8328.31</v>
      </c>
      <c r="J548" s="52">
        <f>H548</f>
        <v>62.5917</v>
      </c>
      <c r="K548" s="52">
        <v>8328.31</v>
      </c>
      <c r="L548" s="54">
        <f>J548/K548</f>
        <v>0.007515534364114689</v>
      </c>
      <c r="M548" s="52">
        <v>301.603</v>
      </c>
      <c r="N548" s="53">
        <f>L548*M548</f>
        <v>2.2667077108200826</v>
      </c>
      <c r="O548" s="53">
        <f>L548*60*1000</f>
        <v>450.9320618468813</v>
      </c>
      <c r="P548" s="55">
        <f>N548*60</f>
        <v>136.00246264920494</v>
      </c>
      <c r="Q548" s="11"/>
      <c r="R548" s="10"/>
      <c r="S548" s="10"/>
    </row>
    <row r="549" spans="1:19" s="9" customFormat="1" ht="12.75">
      <c r="A549" s="189"/>
      <c r="B549" s="303" t="s">
        <v>734</v>
      </c>
      <c r="C549" s="168">
        <v>27</v>
      </c>
      <c r="D549" s="168">
        <v>1992</v>
      </c>
      <c r="E549" s="169">
        <v>23</v>
      </c>
      <c r="F549" s="169">
        <v>3.26</v>
      </c>
      <c r="G549" s="169">
        <v>4.32</v>
      </c>
      <c r="H549" s="169">
        <v>15.4</v>
      </c>
      <c r="I549" s="169">
        <v>2286</v>
      </c>
      <c r="J549" s="169">
        <v>15.4</v>
      </c>
      <c r="K549" s="169">
        <v>2043</v>
      </c>
      <c r="L549" s="54">
        <f>J549/K549</f>
        <v>0.007537934410181107</v>
      </c>
      <c r="M549" s="89">
        <v>184.8</v>
      </c>
      <c r="N549" s="53">
        <f>L549*M549</f>
        <v>1.3930102790014687</v>
      </c>
      <c r="O549" s="53">
        <f>L549*60*1000</f>
        <v>452.2760646108664</v>
      </c>
      <c r="P549" s="55">
        <f>N549*60</f>
        <v>83.58061674008812</v>
      </c>
      <c r="Q549" s="11"/>
      <c r="R549" s="10"/>
      <c r="S549" s="10"/>
    </row>
    <row r="550" spans="1:19" s="9" customFormat="1" ht="12.75">
      <c r="A550" s="189"/>
      <c r="B550" s="303" t="s">
        <v>852</v>
      </c>
      <c r="C550" s="87">
        <v>8</v>
      </c>
      <c r="D550" s="87">
        <v>1968</v>
      </c>
      <c r="E550" s="170">
        <v>4.846</v>
      </c>
      <c r="F550" s="170">
        <v>0.561</v>
      </c>
      <c r="G550" s="170">
        <v>1.331</v>
      </c>
      <c r="H550" s="170">
        <v>2.954</v>
      </c>
      <c r="I550" s="170">
        <v>391.69</v>
      </c>
      <c r="J550" s="170">
        <v>2.954</v>
      </c>
      <c r="K550" s="170">
        <v>391.7</v>
      </c>
      <c r="L550" s="54">
        <f>J550/K550</f>
        <v>0.007541485830993107</v>
      </c>
      <c r="M550" s="104">
        <v>223.23</v>
      </c>
      <c r="N550" s="53">
        <f>L550*M550</f>
        <v>1.6834858820525913</v>
      </c>
      <c r="O550" s="53">
        <f>L550*60*1000</f>
        <v>452.48914985958646</v>
      </c>
      <c r="P550" s="55">
        <f>N550*60</f>
        <v>101.00915292315548</v>
      </c>
      <c r="R550" s="10"/>
      <c r="S550" s="10"/>
    </row>
    <row r="551" spans="1:16" s="9" customFormat="1" ht="12.75" customHeight="1">
      <c r="A551" s="189"/>
      <c r="B551" s="309" t="s">
        <v>429</v>
      </c>
      <c r="C551" s="250">
        <v>12</v>
      </c>
      <c r="D551" s="146">
        <v>1976</v>
      </c>
      <c r="E551" s="147">
        <f>F551+G551+H551</f>
        <v>4.58</v>
      </c>
      <c r="F551" s="251">
        <v>0.408</v>
      </c>
      <c r="G551" s="251">
        <v>0.12</v>
      </c>
      <c r="H551" s="251">
        <v>4.052</v>
      </c>
      <c r="I551" s="251">
        <v>536.97</v>
      </c>
      <c r="J551" s="251">
        <v>4.052</v>
      </c>
      <c r="K551" s="251">
        <v>536.97</v>
      </c>
      <c r="L551" s="54">
        <f>J551/K551</f>
        <v>0.007546045402908914</v>
      </c>
      <c r="M551" s="251">
        <v>316.318</v>
      </c>
      <c r="N551" s="53">
        <f>L551*M551</f>
        <v>2.386949989757342</v>
      </c>
      <c r="O551" s="53">
        <f>L551*60*1000</f>
        <v>452.7627241745348</v>
      </c>
      <c r="P551" s="55">
        <f>N551*60</f>
        <v>143.21699938544052</v>
      </c>
    </row>
    <row r="552" spans="1:19" s="9" customFormat="1" ht="12.75" customHeight="1">
      <c r="A552" s="189"/>
      <c r="B552" s="303" t="s">
        <v>625</v>
      </c>
      <c r="C552" s="168">
        <v>60</v>
      </c>
      <c r="D552" s="168">
        <v>1986</v>
      </c>
      <c r="E552" s="169">
        <v>30.33</v>
      </c>
      <c r="F552" s="169">
        <v>3.231</v>
      </c>
      <c r="G552" s="169">
        <v>9.399</v>
      </c>
      <c r="H552" s="169">
        <v>17.7</v>
      </c>
      <c r="I552" s="169">
        <v>2341.37</v>
      </c>
      <c r="J552" s="169">
        <f>H552</f>
        <v>17.7</v>
      </c>
      <c r="K552" s="169">
        <f>I552</f>
        <v>2341.37</v>
      </c>
      <c r="L552" s="54">
        <f>J552/K552</f>
        <v>0.007559676599597671</v>
      </c>
      <c r="M552" s="89">
        <v>206.88</v>
      </c>
      <c r="N552" s="53">
        <f>L552*M552</f>
        <v>1.5639458949247662</v>
      </c>
      <c r="O552" s="53">
        <f>L552*60*1000</f>
        <v>453.5805959758603</v>
      </c>
      <c r="P552" s="55">
        <f>N552*60</f>
        <v>93.83675369548597</v>
      </c>
      <c r="R552" s="10"/>
      <c r="S552" s="10"/>
    </row>
    <row r="553" spans="1:19" s="9" customFormat="1" ht="12.75" customHeight="1">
      <c r="A553" s="189"/>
      <c r="B553" s="302" t="s">
        <v>534</v>
      </c>
      <c r="C553" s="51">
        <v>44</v>
      </c>
      <c r="D553" s="51" t="s">
        <v>24</v>
      </c>
      <c r="E553" s="124">
        <v>33.11</v>
      </c>
      <c r="F553" s="124">
        <v>3.83</v>
      </c>
      <c r="G553" s="124">
        <v>6.8</v>
      </c>
      <c r="H553" s="124">
        <v>22.48</v>
      </c>
      <c r="I553" s="162">
        <v>2966</v>
      </c>
      <c r="J553" s="124">
        <v>22.48</v>
      </c>
      <c r="K553" s="162">
        <v>2966</v>
      </c>
      <c r="L553" s="54">
        <f>J553/K553</f>
        <v>0.007579231287929872</v>
      </c>
      <c r="M553" s="124">
        <v>215.3</v>
      </c>
      <c r="N553" s="53">
        <f>L553*M553</f>
        <v>1.6318084962913015</v>
      </c>
      <c r="O553" s="53">
        <f>L553*60*1000</f>
        <v>454.7538772757924</v>
      </c>
      <c r="P553" s="55">
        <f>N553*60</f>
        <v>97.90850977747809</v>
      </c>
      <c r="R553" s="10"/>
      <c r="S553" s="10"/>
    </row>
    <row r="554" spans="1:19" s="9" customFormat="1" ht="12.75" customHeight="1">
      <c r="A554" s="189"/>
      <c r="B554" s="302" t="s">
        <v>387</v>
      </c>
      <c r="C554" s="51">
        <v>8</v>
      </c>
      <c r="D554" s="51">
        <v>1959</v>
      </c>
      <c r="E554" s="130">
        <f>F554+G554+H554</f>
        <v>3.04</v>
      </c>
      <c r="F554" s="130">
        <v>0</v>
      </c>
      <c r="G554" s="130">
        <v>0</v>
      </c>
      <c r="H554" s="130">
        <v>3.04</v>
      </c>
      <c r="I554" s="130">
        <v>400.91</v>
      </c>
      <c r="J554" s="130">
        <v>3.04</v>
      </c>
      <c r="K554" s="130">
        <v>400.91</v>
      </c>
      <c r="L554" s="54">
        <f>J554/K554</f>
        <v>0.0075827492454665635</v>
      </c>
      <c r="M554" s="53">
        <v>285</v>
      </c>
      <c r="N554" s="53">
        <f>L554*M554</f>
        <v>2.1610835349579705</v>
      </c>
      <c r="O554" s="53">
        <f>L554*60*1000</f>
        <v>454.9649547279938</v>
      </c>
      <c r="P554" s="55">
        <f>N554*60</f>
        <v>129.66501209747824</v>
      </c>
      <c r="R554" s="10"/>
      <c r="S554" s="10"/>
    </row>
    <row r="555" spans="1:19" s="9" customFormat="1" ht="12.75" customHeight="1">
      <c r="A555" s="189"/>
      <c r="B555" s="306" t="s">
        <v>860</v>
      </c>
      <c r="C555" s="87">
        <v>40</v>
      </c>
      <c r="D555" s="87">
        <v>1993</v>
      </c>
      <c r="E555" s="170">
        <f>F555+G555+H555</f>
        <v>27.2</v>
      </c>
      <c r="F555" s="170">
        <v>4.31</v>
      </c>
      <c r="G555" s="170">
        <v>6.4</v>
      </c>
      <c r="H555" s="170">
        <v>16.49</v>
      </c>
      <c r="I555" s="170">
        <v>2173.87</v>
      </c>
      <c r="J555" s="170">
        <v>16.49</v>
      </c>
      <c r="K555" s="170">
        <v>2173.87</v>
      </c>
      <c r="L555" s="54">
        <f>J555/K555</f>
        <v>0.007585550193893838</v>
      </c>
      <c r="M555" s="104">
        <v>245.7</v>
      </c>
      <c r="N555" s="53">
        <f>L555*M555</f>
        <v>1.863769682639716</v>
      </c>
      <c r="O555" s="53">
        <f>L555*60*1000</f>
        <v>455.1330116336303</v>
      </c>
      <c r="P555" s="55">
        <f>N555*60</f>
        <v>111.82618095838296</v>
      </c>
      <c r="R555" s="10"/>
      <c r="S555" s="10"/>
    </row>
    <row r="556" spans="1:19" s="9" customFormat="1" ht="12.75" customHeight="1">
      <c r="A556" s="189"/>
      <c r="B556" s="310" t="s">
        <v>259</v>
      </c>
      <c r="C556" s="121">
        <v>20</v>
      </c>
      <c r="D556" s="51">
        <v>1990</v>
      </c>
      <c r="E556" s="122">
        <f>+F556+G556+H556</f>
        <v>13.144000000000002</v>
      </c>
      <c r="F556" s="123">
        <v>1.7714400000000001</v>
      </c>
      <c r="G556" s="123">
        <v>3.2</v>
      </c>
      <c r="H556" s="123">
        <v>8.17256</v>
      </c>
      <c r="I556" s="123">
        <v>1075.75</v>
      </c>
      <c r="J556" s="123">
        <v>8.17256</v>
      </c>
      <c r="K556" s="123">
        <v>1075.75</v>
      </c>
      <c r="L556" s="54">
        <f>J556/K556</f>
        <v>0.007597081106204974</v>
      </c>
      <c r="M556" s="124">
        <v>333.431</v>
      </c>
      <c r="N556" s="53">
        <f>L556*M556</f>
        <v>2.5331023503230305</v>
      </c>
      <c r="O556" s="53">
        <f>L556*60*1000</f>
        <v>455.82486637229846</v>
      </c>
      <c r="P556" s="55">
        <f>N556*60</f>
        <v>151.98614101938182</v>
      </c>
      <c r="R556" s="10"/>
      <c r="S556" s="10"/>
    </row>
    <row r="557" spans="1:19" s="9" customFormat="1" ht="12.75" customHeight="1">
      <c r="A557" s="189"/>
      <c r="B557" s="309" t="s">
        <v>430</v>
      </c>
      <c r="C557" s="250">
        <v>8</v>
      </c>
      <c r="D557" s="146">
        <v>1976</v>
      </c>
      <c r="E557" s="147">
        <f>F557+G557+H557</f>
        <v>4.696000000000001</v>
      </c>
      <c r="F557" s="251">
        <v>0.918</v>
      </c>
      <c r="G557" s="251">
        <v>0.08</v>
      </c>
      <c r="H557" s="251">
        <v>3.6980000000000004</v>
      </c>
      <c r="I557" s="251">
        <v>486.54</v>
      </c>
      <c r="J557" s="251">
        <v>3.6980000000000004</v>
      </c>
      <c r="K557" s="251">
        <v>486.54</v>
      </c>
      <c r="L557" s="54">
        <f>J557/K557</f>
        <v>0.0076006083775229175</v>
      </c>
      <c r="M557" s="251">
        <v>316.318</v>
      </c>
      <c r="N557" s="53">
        <f>L557*M557</f>
        <v>2.4042092407612943</v>
      </c>
      <c r="O557" s="53">
        <f>L557*60*1000</f>
        <v>456.0365026513751</v>
      </c>
      <c r="P557" s="55">
        <f>N557*60</f>
        <v>144.25255444567765</v>
      </c>
      <c r="R557" s="10"/>
      <c r="S557" s="10"/>
    </row>
    <row r="558" spans="1:19" s="9" customFormat="1" ht="12.75" customHeight="1">
      <c r="A558" s="189"/>
      <c r="B558" s="306" t="s">
        <v>861</v>
      </c>
      <c r="C558" s="87">
        <v>45</v>
      </c>
      <c r="D558" s="87">
        <v>1987</v>
      </c>
      <c r="E558" s="170">
        <f>F558+G558+H558</f>
        <v>17.66</v>
      </c>
      <c r="F558" s="170">
        <v>1.93</v>
      </c>
      <c r="G558" s="170">
        <v>0.44</v>
      </c>
      <c r="H558" s="170">
        <v>15.29</v>
      </c>
      <c r="I558" s="170">
        <v>2007.58</v>
      </c>
      <c r="J558" s="170">
        <v>15.29</v>
      </c>
      <c r="K558" s="170">
        <v>2007.58</v>
      </c>
      <c r="L558" s="54">
        <f>J558/K558</f>
        <v>0.007616134848922583</v>
      </c>
      <c r="M558" s="104">
        <v>257.1</v>
      </c>
      <c r="N558" s="53">
        <f>L558*M558</f>
        <v>1.9581082696579963</v>
      </c>
      <c r="O558" s="53">
        <f>L558*60*1000</f>
        <v>456.968090935355</v>
      </c>
      <c r="P558" s="55">
        <f>N558*60</f>
        <v>117.48649617947979</v>
      </c>
      <c r="R558" s="10"/>
      <c r="S558" s="10"/>
    </row>
    <row r="559" spans="1:19" s="9" customFormat="1" ht="12.75" customHeight="1">
      <c r="A559" s="189"/>
      <c r="B559" s="302" t="s">
        <v>388</v>
      </c>
      <c r="C559" s="51">
        <v>32</v>
      </c>
      <c r="D559" s="51">
        <v>1963</v>
      </c>
      <c r="E559" s="130">
        <f>F559+G559+H559</f>
        <v>10.74</v>
      </c>
      <c r="F559" s="130">
        <v>0</v>
      </c>
      <c r="G559" s="130">
        <v>0</v>
      </c>
      <c r="H559" s="130">
        <v>10.74</v>
      </c>
      <c r="I559" s="130">
        <v>1410.07</v>
      </c>
      <c r="J559" s="130">
        <v>10.74</v>
      </c>
      <c r="K559" s="130">
        <v>1410.07</v>
      </c>
      <c r="L559" s="54">
        <f>J559/K559</f>
        <v>0.007616643145375762</v>
      </c>
      <c r="M559" s="53">
        <v>285</v>
      </c>
      <c r="N559" s="53">
        <f>L559*M559</f>
        <v>2.170743296432092</v>
      </c>
      <c r="O559" s="53">
        <f>L559*60*1000</f>
        <v>456.9985887225457</v>
      </c>
      <c r="P559" s="55">
        <f>N559*60</f>
        <v>130.24459778592552</v>
      </c>
      <c r="R559" s="10"/>
      <c r="S559" s="10"/>
    </row>
    <row r="560" spans="1:19" s="9" customFormat="1" ht="12.75" customHeight="1">
      <c r="A560" s="189"/>
      <c r="B560" s="302" t="s">
        <v>67</v>
      </c>
      <c r="C560" s="52">
        <v>38</v>
      </c>
      <c r="D560" s="52">
        <v>1990</v>
      </c>
      <c r="E560" s="52">
        <v>27.14</v>
      </c>
      <c r="F560" s="52">
        <v>5.128</v>
      </c>
      <c r="G560" s="52">
        <v>5.84</v>
      </c>
      <c r="H560" s="52">
        <f>E560-F560-G560</f>
        <v>16.172</v>
      </c>
      <c r="I560" s="74">
        <v>2119.3</v>
      </c>
      <c r="J560" s="73">
        <f>H560/I560*K560</f>
        <v>16.1697107535507</v>
      </c>
      <c r="K560" s="52">
        <v>2119</v>
      </c>
      <c r="L560" s="54">
        <f>J560/K560</f>
        <v>0.007630821497664322</v>
      </c>
      <c r="M560" s="53">
        <v>289.18</v>
      </c>
      <c r="N560" s="53">
        <f>L560*M560</f>
        <v>2.2066809606945688</v>
      </c>
      <c r="O560" s="53">
        <f>L560*60*1000</f>
        <v>457.84928985985937</v>
      </c>
      <c r="P560" s="55">
        <f>N560*60</f>
        <v>132.40085764167412</v>
      </c>
      <c r="R560" s="10"/>
      <c r="S560" s="10"/>
    </row>
    <row r="561" spans="1:19" s="9" customFormat="1" ht="12.75" customHeight="1">
      <c r="A561" s="189"/>
      <c r="B561" s="302" t="s">
        <v>535</v>
      </c>
      <c r="C561" s="51">
        <v>65</v>
      </c>
      <c r="D561" s="51" t="s">
        <v>24</v>
      </c>
      <c r="E561" s="124">
        <v>32.23</v>
      </c>
      <c r="F561" s="124">
        <v>3.57</v>
      </c>
      <c r="G561" s="124">
        <v>10.4</v>
      </c>
      <c r="H561" s="124">
        <v>18.26</v>
      </c>
      <c r="I561" s="162">
        <v>2388</v>
      </c>
      <c r="J561" s="124">
        <v>18.26</v>
      </c>
      <c r="K561" s="162">
        <v>2388</v>
      </c>
      <c r="L561" s="54">
        <f>J561/K561</f>
        <v>0.007646566164154105</v>
      </c>
      <c r="M561" s="124">
        <v>215.3</v>
      </c>
      <c r="N561" s="53">
        <f>L561*M561</f>
        <v>1.646305695142379</v>
      </c>
      <c r="O561" s="53">
        <f>L561*60*1000</f>
        <v>458.7939698492463</v>
      </c>
      <c r="P561" s="55">
        <f>N561*60</f>
        <v>98.77834170854274</v>
      </c>
      <c r="R561" s="10"/>
      <c r="S561" s="10"/>
    </row>
    <row r="562" spans="1:19" s="9" customFormat="1" ht="12.75" customHeight="1">
      <c r="A562" s="189"/>
      <c r="B562" s="302" t="s">
        <v>386</v>
      </c>
      <c r="C562" s="51">
        <v>37</v>
      </c>
      <c r="D562" s="51">
        <v>1994</v>
      </c>
      <c r="E562" s="130">
        <f>F562+G562+H562</f>
        <v>23.62</v>
      </c>
      <c r="F562" s="130">
        <v>2.74</v>
      </c>
      <c r="G562" s="130">
        <v>5.54</v>
      </c>
      <c r="H562" s="130">
        <v>15.34</v>
      </c>
      <c r="I562" s="130">
        <v>2066.52</v>
      </c>
      <c r="J562" s="130">
        <v>15.34</v>
      </c>
      <c r="K562" s="130">
        <v>2002.99</v>
      </c>
      <c r="L562" s="54">
        <f>J562/K562</f>
        <v>0.007658550467051758</v>
      </c>
      <c r="M562" s="53">
        <v>285</v>
      </c>
      <c r="N562" s="53">
        <f>L562*M562</f>
        <v>2.182686883109751</v>
      </c>
      <c r="O562" s="53">
        <f>L562*60*1000</f>
        <v>459.51302802310545</v>
      </c>
      <c r="P562" s="55">
        <f>N562*60</f>
        <v>130.96121298658505</v>
      </c>
      <c r="R562" s="10"/>
      <c r="S562" s="10"/>
    </row>
    <row r="563" spans="1:19" s="9" customFormat="1" ht="12.75">
      <c r="A563" s="189"/>
      <c r="B563" s="303" t="s">
        <v>213</v>
      </c>
      <c r="C563" s="87">
        <v>7</v>
      </c>
      <c r="D563" s="87">
        <v>1967</v>
      </c>
      <c r="E563" s="89">
        <v>3.038</v>
      </c>
      <c r="F563" s="89">
        <v>0</v>
      </c>
      <c r="G563" s="89">
        <v>0</v>
      </c>
      <c r="H563" s="89">
        <v>3.038</v>
      </c>
      <c r="I563" s="89">
        <v>396.52</v>
      </c>
      <c r="J563" s="89">
        <v>2.625</v>
      </c>
      <c r="K563" s="89">
        <v>342.58</v>
      </c>
      <c r="L563" s="54">
        <f>J563/K563</f>
        <v>0.007662443808745403</v>
      </c>
      <c r="M563" s="89">
        <v>281.2</v>
      </c>
      <c r="N563" s="53">
        <f>L563*M563</f>
        <v>2.154679199019207</v>
      </c>
      <c r="O563" s="53">
        <f>L563*60*1000</f>
        <v>459.74662852472414</v>
      </c>
      <c r="P563" s="55">
        <f>N563*60</f>
        <v>129.28075194115243</v>
      </c>
      <c r="R563" s="10"/>
      <c r="S563" s="10"/>
    </row>
    <row r="564" spans="1:19" s="9" customFormat="1" ht="12.75">
      <c r="A564" s="189"/>
      <c r="B564" s="309" t="s">
        <v>426</v>
      </c>
      <c r="C564" s="144">
        <v>48</v>
      </c>
      <c r="D564" s="146">
        <v>1986</v>
      </c>
      <c r="E564" s="147">
        <f>F564+G564+H564</f>
        <v>25.856993</v>
      </c>
      <c r="F564" s="145">
        <v>3.1365</v>
      </c>
      <c r="G564" s="145">
        <v>8</v>
      </c>
      <c r="H564" s="145">
        <v>14.720493</v>
      </c>
      <c r="I564" s="145">
        <v>1916.66</v>
      </c>
      <c r="J564" s="145">
        <v>14.720493</v>
      </c>
      <c r="K564" s="145">
        <v>1916.66</v>
      </c>
      <c r="L564" s="54">
        <f>J564/K564</f>
        <v>0.007680283931422369</v>
      </c>
      <c r="M564" s="53">
        <v>304.982</v>
      </c>
      <c r="N564" s="53">
        <f>L564*M564</f>
        <v>2.3423483539730574</v>
      </c>
      <c r="O564" s="53">
        <f>L564*60*1000</f>
        <v>460.8170358853422</v>
      </c>
      <c r="P564" s="55">
        <f>N564*60</f>
        <v>140.54090123838344</v>
      </c>
      <c r="R564" s="10"/>
      <c r="S564" s="10"/>
    </row>
    <row r="565" spans="1:19" s="9" customFormat="1" ht="12.75">
      <c r="A565" s="189"/>
      <c r="B565" s="303" t="s">
        <v>156</v>
      </c>
      <c r="C565" s="87">
        <v>19</v>
      </c>
      <c r="D565" s="87">
        <v>1959</v>
      </c>
      <c r="E565" s="88">
        <v>11.737</v>
      </c>
      <c r="F565" s="88">
        <v>3.155</v>
      </c>
      <c r="G565" s="88">
        <v>0.2</v>
      </c>
      <c r="H565" s="88">
        <f>E565-F565-G565</f>
        <v>8.382000000000001</v>
      </c>
      <c r="I565" s="89">
        <v>1089.13</v>
      </c>
      <c r="J565" s="88">
        <f>H565</f>
        <v>8.382000000000001</v>
      </c>
      <c r="K565" s="89">
        <f>I565</f>
        <v>1089.13</v>
      </c>
      <c r="L565" s="54">
        <f>J565/K565</f>
        <v>0.007696050976467457</v>
      </c>
      <c r="M565" s="88">
        <v>250.155</v>
      </c>
      <c r="N565" s="53">
        <f>L565*M565</f>
        <v>1.9252056320182167</v>
      </c>
      <c r="O565" s="53">
        <f>L565*60*1000</f>
        <v>461.7630585880474</v>
      </c>
      <c r="P565" s="55">
        <f>N565*60</f>
        <v>115.512337921093</v>
      </c>
      <c r="R565" s="10"/>
      <c r="S565" s="10"/>
    </row>
    <row r="566" spans="1:19" s="9" customFormat="1" ht="13.5" customHeight="1">
      <c r="A566" s="189"/>
      <c r="B566" s="302" t="s">
        <v>112</v>
      </c>
      <c r="C566" s="52">
        <v>47</v>
      </c>
      <c r="D566" s="52">
        <v>1981</v>
      </c>
      <c r="E566" s="52">
        <v>40.36</v>
      </c>
      <c r="F566" s="52">
        <v>6.007</v>
      </c>
      <c r="G566" s="52">
        <v>11.36</v>
      </c>
      <c r="H566" s="52">
        <f>E566-F566-G566</f>
        <v>22.993000000000002</v>
      </c>
      <c r="I566" s="74">
        <v>2980.6</v>
      </c>
      <c r="J566" s="73">
        <f>H566/I566*K566</f>
        <v>22.016379923505337</v>
      </c>
      <c r="K566" s="52">
        <v>2854</v>
      </c>
      <c r="L566" s="54">
        <f>J566/K566</f>
        <v>0.00771421861370194</v>
      </c>
      <c r="M566" s="53">
        <v>289.18</v>
      </c>
      <c r="N566" s="53">
        <f>L566*M566</f>
        <v>2.230797738710327</v>
      </c>
      <c r="O566" s="53">
        <f>L566*60*1000</f>
        <v>462.85311682211636</v>
      </c>
      <c r="P566" s="55">
        <f>N566*60</f>
        <v>133.8478643226196</v>
      </c>
      <c r="Q566" s="11"/>
      <c r="R566" s="10"/>
      <c r="S566" s="10"/>
    </row>
    <row r="567" spans="1:19" s="9" customFormat="1" ht="12" customHeight="1">
      <c r="A567" s="189"/>
      <c r="B567" s="302" t="s">
        <v>68</v>
      </c>
      <c r="C567" s="52">
        <v>83</v>
      </c>
      <c r="D567" s="52">
        <v>1963</v>
      </c>
      <c r="E567" s="52">
        <v>44.63</v>
      </c>
      <c r="F567" s="52">
        <v>8.672</v>
      </c>
      <c r="G567" s="52">
        <v>1.335</v>
      </c>
      <c r="H567" s="52">
        <f>E567-F567-G567</f>
        <v>34.623</v>
      </c>
      <c r="I567" s="74">
        <v>4480.8</v>
      </c>
      <c r="J567" s="73">
        <f>H567/I567*K567</f>
        <v>28.55887520085699</v>
      </c>
      <c r="K567" s="52">
        <v>3696</v>
      </c>
      <c r="L567" s="54">
        <f>J567/K567</f>
        <v>0.007726968398500267</v>
      </c>
      <c r="M567" s="53">
        <v>311.09</v>
      </c>
      <c r="N567" s="53">
        <f>L567*M567</f>
        <v>2.403782599089448</v>
      </c>
      <c r="O567" s="53">
        <f>L567*60*1000</f>
        <v>463.6181039100161</v>
      </c>
      <c r="P567" s="55">
        <f>N567*60</f>
        <v>144.22695594536688</v>
      </c>
      <c r="R567" s="10"/>
      <c r="S567" s="10"/>
    </row>
    <row r="568" spans="1:19" s="9" customFormat="1" ht="12.75" customHeight="1">
      <c r="A568" s="189"/>
      <c r="B568" s="302" t="s">
        <v>606</v>
      </c>
      <c r="C568" s="51">
        <v>85</v>
      </c>
      <c r="D568" s="51">
        <v>1970</v>
      </c>
      <c r="E568" s="124">
        <v>49.4</v>
      </c>
      <c r="F568" s="163">
        <v>6.4055</v>
      </c>
      <c r="G568" s="122">
        <v>13.6</v>
      </c>
      <c r="H568" s="163">
        <f>E568-F568-G568</f>
        <v>29.3945</v>
      </c>
      <c r="I568" s="124">
        <v>3789.83</v>
      </c>
      <c r="J568" s="163">
        <f>H568</f>
        <v>29.3945</v>
      </c>
      <c r="K568" s="124">
        <v>3789.83</v>
      </c>
      <c r="L568" s="54">
        <f>J568/K568</f>
        <v>0.0077561526506466</v>
      </c>
      <c r="M568" s="165">
        <v>261.055</v>
      </c>
      <c r="N568" s="53">
        <f>L568*M568</f>
        <v>2.024782430214548</v>
      </c>
      <c r="O568" s="53">
        <f>L568*60*1000</f>
        <v>465.369159038796</v>
      </c>
      <c r="P568" s="55">
        <f>N568*60</f>
        <v>121.48694581287289</v>
      </c>
      <c r="R568" s="10"/>
      <c r="S568" s="10"/>
    </row>
    <row r="569" spans="1:19" s="9" customFormat="1" ht="12.75">
      <c r="A569" s="189"/>
      <c r="B569" s="302" t="s">
        <v>536</v>
      </c>
      <c r="C569" s="51">
        <v>24</v>
      </c>
      <c r="D569" s="51" t="s">
        <v>24</v>
      </c>
      <c r="E569" s="124">
        <v>13.16</v>
      </c>
      <c r="F569" s="124">
        <v>0.97</v>
      </c>
      <c r="G569" s="124">
        <v>3.6</v>
      </c>
      <c r="H569" s="124">
        <v>8.59</v>
      </c>
      <c r="I569" s="162">
        <v>1107</v>
      </c>
      <c r="J569" s="124">
        <v>8.59</v>
      </c>
      <c r="K569" s="162">
        <v>1107</v>
      </c>
      <c r="L569" s="54">
        <f>J569/K569</f>
        <v>0.007759710930442637</v>
      </c>
      <c r="M569" s="124">
        <v>215.3</v>
      </c>
      <c r="N569" s="53">
        <f>L569*M569</f>
        <v>1.6706657633242998</v>
      </c>
      <c r="O569" s="53">
        <f>L569*60*1000</f>
        <v>465.5826558265582</v>
      </c>
      <c r="P569" s="55">
        <f>N569*60</f>
        <v>100.23994579945798</v>
      </c>
      <c r="R569" s="10"/>
      <c r="S569" s="10"/>
    </row>
    <row r="570" spans="1:22" s="9" customFormat="1" ht="12.75">
      <c r="A570" s="189"/>
      <c r="B570" s="309" t="s">
        <v>428</v>
      </c>
      <c r="C570" s="250">
        <v>18</v>
      </c>
      <c r="D570" s="146">
        <v>1987</v>
      </c>
      <c r="E570" s="147">
        <f>F570+G570+H570</f>
        <v>12.974902</v>
      </c>
      <c r="F570" s="251">
        <v>1.2750000000000001</v>
      </c>
      <c r="G570" s="251">
        <v>2.88</v>
      </c>
      <c r="H570" s="251">
        <v>8.819901999999999</v>
      </c>
      <c r="I570" s="251">
        <v>1157.8700000000001</v>
      </c>
      <c r="J570" s="251">
        <v>8.819901999999999</v>
      </c>
      <c r="K570" s="251">
        <v>1134.7</v>
      </c>
      <c r="L570" s="54">
        <f>J570/K570</f>
        <v>0.007772893275755705</v>
      </c>
      <c r="M570" s="251">
        <v>304.982</v>
      </c>
      <c r="N570" s="53">
        <f>L570*M570</f>
        <v>2.3705925370265266</v>
      </c>
      <c r="O570" s="53">
        <f>L570*60*1000</f>
        <v>466.3735965453423</v>
      </c>
      <c r="P570" s="55">
        <f>N570*60</f>
        <v>142.2355522215916</v>
      </c>
      <c r="Q570" s="10"/>
      <c r="R570" s="10"/>
      <c r="S570" s="10"/>
      <c r="T570" s="12"/>
      <c r="U570" s="13"/>
      <c r="V570" s="13"/>
    </row>
    <row r="571" spans="1:19" s="9" customFormat="1" ht="12.75">
      <c r="A571" s="189"/>
      <c r="B571" s="303" t="s">
        <v>806</v>
      </c>
      <c r="C571" s="87">
        <v>30</v>
      </c>
      <c r="D571" s="87">
        <v>1973</v>
      </c>
      <c r="E571" s="170">
        <v>20.46</v>
      </c>
      <c r="F571" s="170">
        <v>2.397</v>
      </c>
      <c r="G571" s="170">
        <v>4.8</v>
      </c>
      <c r="H571" s="170">
        <v>13.263</v>
      </c>
      <c r="I571" s="170"/>
      <c r="J571" s="170">
        <v>13.263</v>
      </c>
      <c r="K571" s="104">
        <v>1702.83</v>
      </c>
      <c r="L571" s="54">
        <f>J571/K571</f>
        <v>0.007788798646958299</v>
      </c>
      <c r="M571" s="104">
        <v>335.83</v>
      </c>
      <c r="N571" s="53">
        <f>L571*M571</f>
        <v>2.6157122496080056</v>
      </c>
      <c r="O571" s="53">
        <f>L571*60*1000</f>
        <v>467.3279188174979</v>
      </c>
      <c r="P571" s="55">
        <f>N571*60</f>
        <v>156.94273497648032</v>
      </c>
      <c r="Q571" s="11"/>
      <c r="R571" s="10"/>
      <c r="S571" s="10"/>
    </row>
    <row r="572" spans="1:19" s="9" customFormat="1" ht="12.75">
      <c r="A572" s="189"/>
      <c r="B572" s="309" t="s">
        <v>431</v>
      </c>
      <c r="C572" s="250">
        <v>58</v>
      </c>
      <c r="D572" s="146">
        <v>1987</v>
      </c>
      <c r="E572" s="147">
        <f>F572+G572+H572</f>
        <v>32.365065</v>
      </c>
      <c r="F572" s="251">
        <v>5.202000000000001</v>
      </c>
      <c r="G572" s="251">
        <v>8.8</v>
      </c>
      <c r="H572" s="251">
        <v>18.363065</v>
      </c>
      <c r="I572" s="251">
        <v>2511.69</v>
      </c>
      <c r="J572" s="251">
        <v>18.363065</v>
      </c>
      <c r="K572" s="251">
        <v>2351.62</v>
      </c>
      <c r="L572" s="54">
        <f>J572/K572</f>
        <v>0.007808687202864408</v>
      </c>
      <c r="M572" s="251">
        <v>316.318</v>
      </c>
      <c r="N572" s="53">
        <f>L572*M572</f>
        <v>2.4700283186356637</v>
      </c>
      <c r="O572" s="53">
        <f>L572*60*1000</f>
        <v>468.5212321718645</v>
      </c>
      <c r="P572" s="55">
        <f>N572*60</f>
        <v>148.20169911813983</v>
      </c>
      <c r="R572" s="10"/>
      <c r="S572" s="10"/>
    </row>
    <row r="573" spans="1:19" s="9" customFormat="1" ht="12" customHeight="1">
      <c r="A573" s="189"/>
      <c r="B573" s="303" t="s">
        <v>214</v>
      </c>
      <c r="C573" s="87">
        <v>30</v>
      </c>
      <c r="D573" s="87">
        <v>1974</v>
      </c>
      <c r="E573" s="89">
        <v>17.272</v>
      </c>
      <c r="F573" s="89">
        <v>2.142</v>
      </c>
      <c r="G573" s="89">
        <v>4.8</v>
      </c>
      <c r="H573" s="89">
        <v>10.33</v>
      </c>
      <c r="I573" s="89">
        <v>1314.36</v>
      </c>
      <c r="J573" s="89">
        <v>10.33</v>
      </c>
      <c r="K573" s="89">
        <v>1314.36</v>
      </c>
      <c r="L573" s="54">
        <f>J573/K573</f>
        <v>0.007859338385221706</v>
      </c>
      <c r="M573" s="89">
        <v>281.2</v>
      </c>
      <c r="N573" s="53">
        <f>L573*M573</f>
        <v>2.2100459539243436</v>
      </c>
      <c r="O573" s="53">
        <f>L573*60*1000</f>
        <v>471.5603031133023</v>
      </c>
      <c r="P573" s="55">
        <f>N573*60</f>
        <v>132.60275723546061</v>
      </c>
      <c r="R573" s="10"/>
      <c r="S573" s="10"/>
    </row>
    <row r="574" spans="1:19" s="9" customFormat="1" ht="12.75">
      <c r="A574" s="189"/>
      <c r="B574" s="309" t="s">
        <v>432</v>
      </c>
      <c r="C574" s="250">
        <v>4</v>
      </c>
      <c r="D574" s="146">
        <v>1955</v>
      </c>
      <c r="E574" s="147">
        <f>F574+G574+H574</f>
        <v>2.676354</v>
      </c>
      <c r="F574" s="251">
        <v>0.204</v>
      </c>
      <c r="G574" s="251">
        <v>0.64</v>
      </c>
      <c r="H574" s="251">
        <v>1.832354</v>
      </c>
      <c r="I574" s="251">
        <v>294.16</v>
      </c>
      <c r="J574" s="251">
        <v>1.832354</v>
      </c>
      <c r="K574" s="251">
        <v>232.43</v>
      </c>
      <c r="L574" s="54">
        <f>J574/K574</f>
        <v>0.007883465989760358</v>
      </c>
      <c r="M574" s="251">
        <v>316.318</v>
      </c>
      <c r="N574" s="53">
        <f>L574*M574</f>
        <v>2.4936821949490167</v>
      </c>
      <c r="O574" s="53">
        <f>L574*60*1000</f>
        <v>473.00795938562146</v>
      </c>
      <c r="P574" s="55">
        <f>N574*60</f>
        <v>149.620931696941</v>
      </c>
      <c r="R574" s="10"/>
      <c r="S574" s="10"/>
    </row>
    <row r="575" spans="1:19" s="9" customFormat="1" ht="12.75">
      <c r="A575" s="189"/>
      <c r="B575" s="302" t="s">
        <v>390</v>
      </c>
      <c r="C575" s="51">
        <v>31</v>
      </c>
      <c r="D575" s="51">
        <v>1993</v>
      </c>
      <c r="E575" s="130">
        <f>F575+G575+H575</f>
        <v>22.700000000000003</v>
      </c>
      <c r="F575" s="130">
        <v>3.18</v>
      </c>
      <c r="G575" s="130">
        <v>4.71</v>
      </c>
      <c r="H575" s="130">
        <v>14.81</v>
      </c>
      <c r="I575" s="130">
        <v>1872.62</v>
      </c>
      <c r="J575" s="130">
        <v>14.81</v>
      </c>
      <c r="K575" s="130">
        <v>1872.62</v>
      </c>
      <c r="L575" s="54">
        <f>J575/K575</f>
        <v>0.007908705450118018</v>
      </c>
      <c r="M575" s="53">
        <v>285</v>
      </c>
      <c r="N575" s="53">
        <f>L575*M575</f>
        <v>2.253981053283635</v>
      </c>
      <c r="O575" s="53">
        <f>L575*60*1000</f>
        <v>474.52232700708106</v>
      </c>
      <c r="P575" s="55">
        <f>N575*60</f>
        <v>135.23886319701808</v>
      </c>
      <c r="Q575" s="11"/>
      <c r="R575" s="10"/>
      <c r="S575" s="10"/>
    </row>
    <row r="576" spans="1:19" s="9" customFormat="1" ht="12.75" customHeight="1">
      <c r="A576" s="189"/>
      <c r="B576" s="302" t="s">
        <v>346</v>
      </c>
      <c r="C576" s="52">
        <v>24</v>
      </c>
      <c r="D576" s="52">
        <v>1969</v>
      </c>
      <c r="E576" s="130">
        <v>12.869</v>
      </c>
      <c r="F576" s="130">
        <v>1.55448</v>
      </c>
      <c r="G576" s="130">
        <v>3.68</v>
      </c>
      <c r="H576" s="130">
        <v>7.63452</v>
      </c>
      <c r="I576" s="130">
        <v>1137.96</v>
      </c>
      <c r="J576" s="130">
        <v>7.63452</v>
      </c>
      <c r="K576" s="130">
        <v>964.42</v>
      </c>
      <c r="L576" s="54">
        <f>J576/K576</f>
        <v>0.007916177598971404</v>
      </c>
      <c r="M576" s="52">
        <v>242.6</v>
      </c>
      <c r="N576" s="53">
        <f>L576*M576</f>
        <v>1.9204646855104626</v>
      </c>
      <c r="O576" s="53">
        <f>L576*60*1000</f>
        <v>474.97065593828427</v>
      </c>
      <c r="P576" s="55">
        <f>N576*60</f>
        <v>115.22788113062775</v>
      </c>
      <c r="R576" s="10"/>
      <c r="S576" s="10"/>
    </row>
    <row r="577" spans="1:19" s="9" customFormat="1" ht="12.75">
      <c r="A577" s="189"/>
      <c r="B577" s="302" t="s">
        <v>391</v>
      </c>
      <c r="C577" s="51">
        <v>12</v>
      </c>
      <c r="D577" s="51">
        <v>1925</v>
      </c>
      <c r="E577" s="130">
        <f>F577+G577+H577</f>
        <v>6.12</v>
      </c>
      <c r="F577" s="130">
        <v>0.97</v>
      </c>
      <c r="G577" s="130">
        <v>1.52</v>
      </c>
      <c r="H577" s="130">
        <v>3.63</v>
      </c>
      <c r="I577" s="130">
        <v>458.42</v>
      </c>
      <c r="J577" s="130">
        <v>3.63</v>
      </c>
      <c r="K577" s="130">
        <v>458.42</v>
      </c>
      <c r="L577" s="54">
        <f>J577/K577</f>
        <v>0.007918502683129007</v>
      </c>
      <c r="M577" s="53">
        <v>285</v>
      </c>
      <c r="N577" s="53">
        <f>L577*M577</f>
        <v>2.256773264691767</v>
      </c>
      <c r="O577" s="53">
        <f>L577*60*1000</f>
        <v>475.11016098774047</v>
      </c>
      <c r="P577" s="55">
        <f>N577*60</f>
        <v>135.40639588150603</v>
      </c>
      <c r="R577" s="10"/>
      <c r="S577" s="10"/>
    </row>
    <row r="578" spans="1:25" s="9" customFormat="1" ht="12.75">
      <c r="A578" s="189"/>
      <c r="B578" s="306" t="s">
        <v>862</v>
      </c>
      <c r="C578" s="87">
        <v>39</v>
      </c>
      <c r="D578" s="87">
        <v>1988</v>
      </c>
      <c r="E578" s="170">
        <f>F578+G578+H578</f>
        <v>26.66</v>
      </c>
      <c r="F578" s="170">
        <v>2.24</v>
      </c>
      <c r="G578" s="170">
        <v>6.4</v>
      </c>
      <c r="H578" s="170">
        <v>18.02</v>
      </c>
      <c r="I578" s="170">
        <v>2275.19</v>
      </c>
      <c r="J578" s="104">
        <v>18.02</v>
      </c>
      <c r="K578" s="170">
        <v>2275.19</v>
      </c>
      <c r="L578" s="54">
        <f>J578/K578</f>
        <v>0.007920217652152128</v>
      </c>
      <c r="M578" s="104">
        <v>257.1</v>
      </c>
      <c r="N578" s="53">
        <f>L578*M578</f>
        <v>2.036287958368312</v>
      </c>
      <c r="O578" s="53">
        <f>L578*60*1000</f>
        <v>475.21305912912766</v>
      </c>
      <c r="P578" s="55">
        <f>N578*60</f>
        <v>122.17727750209872</v>
      </c>
      <c r="Q578" s="10"/>
      <c r="R578" s="10"/>
      <c r="S578" s="10"/>
      <c r="T578" s="12"/>
      <c r="U578" s="13"/>
      <c r="V578" s="13"/>
      <c r="X578" s="14"/>
      <c r="Y578" s="14"/>
    </row>
    <row r="579" spans="1:19" s="9" customFormat="1" ht="12.75">
      <c r="A579" s="189"/>
      <c r="B579" s="303" t="s">
        <v>217</v>
      </c>
      <c r="C579" s="87">
        <v>40</v>
      </c>
      <c r="D579" s="87">
        <v>1963</v>
      </c>
      <c r="E579" s="89">
        <v>17.676</v>
      </c>
      <c r="F579" s="89">
        <v>3.042</v>
      </c>
      <c r="G579" s="89">
        <v>0.4</v>
      </c>
      <c r="H579" s="89">
        <v>14.234</v>
      </c>
      <c r="I579" s="89">
        <v>1713.39</v>
      </c>
      <c r="J579" s="89">
        <v>13.904</v>
      </c>
      <c r="K579" s="89">
        <v>1753.98</v>
      </c>
      <c r="L579" s="54">
        <f>J579/K579</f>
        <v>0.007927114334256948</v>
      </c>
      <c r="M579" s="89">
        <v>281.2</v>
      </c>
      <c r="N579" s="53">
        <f>L579*M579</f>
        <v>2.2291045507930534</v>
      </c>
      <c r="O579" s="53">
        <f>L579*60*1000</f>
        <v>475.6268600554169</v>
      </c>
      <c r="P579" s="55">
        <f>N579*60</f>
        <v>133.7462730475832</v>
      </c>
      <c r="R579" s="10"/>
      <c r="S579" s="10"/>
    </row>
    <row r="580" spans="1:19" s="9" customFormat="1" ht="12.75" customHeight="1">
      <c r="A580" s="189"/>
      <c r="B580" s="302" t="s">
        <v>347</v>
      </c>
      <c r="C580" s="52">
        <v>36</v>
      </c>
      <c r="D580" s="52">
        <v>1976</v>
      </c>
      <c r="E580" s="52">
        <v>11.955998</v>
      </c>
      <c r="F580" s="52">
        <v>0</v>
      </c>
      <c r="G580" s="52">
        <v>0</v>
      </c>
      <c r="H580" s="52">
        <v>11.955998</v>
      </c>
      <c r="I580" s="52">
        <v>1508.15</v>
      </c>
      <c r="J580" s="52">
        <v>11.955998</v>
      </c>
      <c r="K580" s="52">
        <v>1508.15</v>
      </c>
      <c r="L580" s="54">
        <f>J580/K580</f>
        <v>0.007927592083015614</v>
      </c>
      <c r="M580" s="52">
        <v>242.6</v>
      </c>
      <c r="N580" s="53">
        <f>L580*M580</f>
        <v>1.923233839339588</v>
      </c>
      <c r="O580" s="53">
        <f>L580*60*1000</f>
        <v>475.65552498093683</v>
      </c>
      <c r="P580" s="55">
        <f>N580*60</f>
        <v>115.39403036037528</v>
      </c>
      <c r="R580" s="10"/>
      <c r="S580" s="10"/>
    </row>
    <row r="581" spans="1:19" s="9" customFormat="1" ht="12.75" customHeight="1">
      <c r="A581" s="189"/>
      <c r="B581" s="302" t="s">
        <v>392</v>
      </c>
      <c r="C581" s="51">
        <v>4</v>
      </c>
      <c r="D581" s="51">
        <v>1929</v>
      </c>
      <c r="E581" s="130">
        <f>F581+G581+H581</f>
        <v>1.17</v>
      </c>
      <c r="F581" s="130">
        <v>0</v>
      </c>
      <c r="G581" s="130">
        <v>0</v>
      </c>
      <c r="H581" s="130">
        <v>1.17</v>
      </c>
      <c r="I581" s="130">
        <v>147.21</v>
      </c>
      <c r="J581" s="130">
        <v>1.17</v>
      </c>
      <c r="K581" s="130">
        <v>147.21</v>
      </c>
      <c r="L581" s="54">
        <f>J581/K581</f>
        <v>0.007947829631139188</v>
      </c>
      <c r="M581" s="53">
        <v>285</v>
      </c>
      <c r="N581" s="53">
        <f>L581*M581</f>
        <v>2.2651314448746684</v>
      </c>
      <c r="O581" s="53">
        <f>L581*60*1000</f>
        <v>476.86977786835126</v>
      </c>
      <c r="P581" s="55">
        <f>N581*60</f>
        <v>135.9078866924801</v>
      </c>
      <c r="R581" s="10"/>
      <c r="S581" s="10"/>
    </row>
    <row r="582" spans="1:19" s="9" customFormat="1" ht="12.75">
      <c r="A582" s="189"/>
      <c r="B582" s="302" t="s">
        <v>348</v>
      </c>
      <c r="C582" s="52">
        <v>45</v>
      </c>
      <c r="D582" s="52">
        <v>1972</v>
      </c>
      <c r="E582" s="52">
        <v>25.862999</v>
      </c>
      <c r="F582" s="52">
        <v>3.9627</v>
      </c>
      <c r="G582" s="52">
        <v>7.2</v>
      </c>
      <c r="H582" s="52">
        <v>14.700299</v>
      </c>
      <c r="I582" s="52">
        <v>1840.92</v>
      </c>
      <c r="J582" s="52">
        <v>14.700299</v>
      </c>
      <c r="K582" s="52">
        <v>1840.92</v>
      </c>
      <c r="L582" s="54">
        <f>J582/K582</f>
        <v>0.007985300284640288</v>
      </c>
      <c r="M582" s="52">
        <v>242.6</v>
      </c>
      <c r="N582" s="53">
        <f>L582*M582</f>
        <v>1.9372338490537337</v>
      </c>
      <c r="O582" s="53">
        <f>L582*60*1000</f>
        <v>479.11801707841727</v>
      </c>
      <c r="P582" s="55">
        <f>N582*60</f>
        <v>116.23403094322403</v>
      </c>
      <c r="R582" s="10"/>
      <c r="S582" s="10"/>
    </row>
    <row r="583" spans="1:19" s="9" customFormat="1" ht="12.75">
      <c r="A583" s="189"/>
      <c r="B583" s="310" t="s">
        <v>260</v>
      </c>
      <c r="C583" s="121">
        <v>23</v>
      </c>
      <c r="D583" s="51">
        <v>1964</v>
      </c>
      <c r="E583" s="130">
        <f>+F583+G583+H583</f>
        <v>10.024459</v>
      </c>
      <c r="F583" s="252">
        <v>1.465464</v>
      </c>
      <c r="G583" s="252">
        <v>0.38</v>
      </c>
      <c r="H583" s="252">
        <v>8.178995</v>
      </c>
      <c r="I583" s="252">
        <v>1065.94</v>
      </c>
      <c r="J583" s="252">
        <v>8.178995</v>
      </c>
      <c r="K583" s="252">
        <v>1024.21</v>
      </c>
      <c r="L583" s="54">
        <f>J583/K583</f>
        <v>0.007985662120073032</v>
      </c>
      <c r="M583" s="53">
        <v>333.431</v>
      </c>
      <c r="N583" s="53">
        <f>L583*M583</f>
        <v>2.6626673063580713</v>
      </c>
      <c r="O583" s="53">
        <f>L583*60*1000</f>
        <v>479.1397272043819</v>
      </c>
      <c r="P583" s="55">
        <f>N583*60</f>
        <v>159.76003838148426</v>
      </c>
      <c r="R583" s="10"/>
      <c r="S583" s="10"/>
    </row>
    <row r="584" spans="1:16" s="9" customFormat="1" ht="13.5" customHeight="1">
      <c r="A584" s="189"/>
      <c r="B584" s="303" t="s">
        <v>215</v>
      </c>
      <c r="C584" s="87">
        <v>14</v>
      </c>
      <c r="D584" s="87">
        <v>1961</v>
      </c>
      <c r="E584" s="89">
        <v>8.961</v>
      </c>
      <c r="F584" s="89">
        <v>1.326</v>
      </c>
      <c r="G584" s="89">
        <v>2.24</v>
      </c>
      <c r="H584" s="89">
        <v>5.395</v>
      </c>
      <c r="I584" s="89">
        <v>675.34</v>
      </c>
      <c r="J584" s="89">
        <v>5.395</v>
      </c>
      <c r="K584" s="89">
        <v>675.34</v>
      </c>
      <c r="L584" s="54">
        <f>J584/K584</f>
        <v>0.007988568720940562</v>
      </c>
      <c r="M584" s="89">
        <v>281.2</v>
      </c>
      <c r="N584" s="53">
        <f>L584*M584</f>
        <v>2.246385524328486</v>
      </c>
      <c r="O584" s="53">
        <f>L584*60*1000</f>
        <v>479.31412325643373</v>
      </c>
      <c r="P584" s="55">
        <f>N584*60</f>
        <v>134.78313145970915</v>
      </c>
    </row>
    <row r="585" spans="1:23" s="9" customFormat="1" ht="12.75" customHeight="1">
      <c r="A585" s="189"/>
      <c r="B585" s="303" t="s">
        <v>807</v>
      </c>
      <c r="C585" s="87">
        <v>40</v>
      </c>
      <c r="D585" s="87">
        <v>1981</v>
      </c>
      <c r="E585" s="170">
        <v>29.1</v>
      </c>
      <c r="F585" s="170">
        <v>4.59</v>
      </c>
      <c r="G585" s="170">
        <v>6.4</v>
      </c>
      <c r="H585" s="170">
        <v>18.11</v>
      </c>
      <c r="I585" s="170"/>
      <c r="J585" s="170">
        <v>18.11</v>
      </c>
      <c r="K585" s="104">
        <v>2263.97</v>
      </c>
      <c r="L585" s="54">
        <f>J585/K585</f>
        <v>0.007999222604539813</v>
      </c>
      <c r="M585" s="104">
        <v>324.17</v>
      </c>
      <c r="N585" s="53">
        <f>L585*M585</f>
        <v>2.593107991713671</v>
      </c>
      <c r="O585" s="53">
        <f>L585*60*1000</f>
        <v>479.95335627238876</v>
      </c>
      <c r="P585" s="55">
        <f>N585*60</f>
        <v>155.58647950282025</v>
      </c>
      <c r="Q585" s="10"/>
      <c r="R585" s="10"/>
      <c r="S585" s="10"/>
      <c r="T585" s="12"/>
      <c r="U585" s="13"/>
      <c r="V585" s="13"/>
      <c r="W585" s="14"/>
    </row>
    <row r="586" spans="1:19" s="9" customFormat="1" ht="12.75" customHeight="1">
      <c r="A586" s="189"/>
      <c r="B586" s="302" t="s">
        <v>461</v>
      </c>
      <c r="C586" s="51">
        <v>13</v>
      </c>
      <c r="D586" s="51">
        <v>1959</v>
      </c>
      <c r="E586" s="130">
        <f>SUM(F586:H586)</f>
        <v>7.423997</v>
      </c>
      <c r="F586" s="53">
        <v>0.996457</v>
      </c>
      <c r="G586" s="53">
        <v>1.92</v>
      </c>
      <c r="H586" s="53">
        <v>4.50754</v>
      </c>
      <c r="I586" s="53">
        <v>562.28</v>
      </c>
      <c r="J586" s="53">
        <v>4.50754</v>
      </c>
      <c r="K586" s="53">
        <v>562.28</v>
      </c>
      <c r="L586" s="54">
        <f>J586/K586</f>
        <v>0.008016539802233762</v>
      </c>
      <c r="M586" s="53">
        <v>304.655</v>
      </c>
      <c r="N586" s="53">
        <f>L586*M586</f>
        <v>2.4422789334495265</v>
      </c>
      <c r="O586" s="53">
        <f>L586*60*1000</f>
        <v>480.99238813402565</v>
      </c>
      <c r="P586" s="55">
        <f>N586*60</f>
        <v>146.53673600697158</v>
      </c>
      <c r="R586" s="10"/>
      <c r="S586" s="10"/>
    </row>
    <row r="587" spans="1:19" s="9" customFormat="1" ht="12.75">
      <c r="A587" s="189"/>
      <c r="B587" s="302" t="s">
        <v>462</v>
      </c>
      <c r="C587" s="51">
        <v>17</v>
      </c>
      <c r="D587" s="51">
        <v>1968</v>
      </c>
      <c r="E587" s="130">
        <f>SUM(F587:H587)</f>
        <v>4.58</v>
      </c>
      <c r="F587" s="53"/>
      <c r="G587" s="53"/>
      <c r="H587" s="53">
        <v>4.58</v>
      </c>
      <c r="I587" s="53">
        <v>569.32</v>
      </c>
      <c r="J587" s="53">
        <v>4.58</v>
      </c>
      <c r="K587" s="53">
        <v>569.32</v>
      </c>
      <c r="L587" s="54">
        <f>J587/K587</f>
        <v>0.008044684887233892</v>
      </c>
      <c r="M587" s="53">
        <v>304.655</v>
      </c>
      <c r="N587" s="53">
        <f>L587*M587</f>
        <v>2.4508534743202413</v>
      </c>
      <c r="O587" s="53">
        <f>L587*60*1000</f>
        <v>482.68109323403354</v>
      </c>
      <c r="P587" s="55">
        <f>N587*60</f>
        <v>147.05120845921448</v>
      </c>
      <c r="R587" s="10"/>
      <c r="S587" s="10"/>
    </row>
    <row r="588" spans="1:19" s="9" customFormat="1" ht="12.75">
      <c r="A588" s="189"/>
      <c r="B588" s="303" t="s">
        <v>216</v>
      </c>
      <c r="C588" s="87">
        <v>8</v>
      </c>
      <c r="D588" s="87">
        <v>1972</v>
      </c>
      <c r="E588" s="89">
        <v>5.267</v>
      </c>
      <c r="F588" s="89">
        <v>0.612</v>
      </c>
      <c r="G588" s="89">
        <v>1.28</v>
      </c>
      <c r="H588" s="89">
        <v>3.375</v>
      </c>
      <c r="I588" s="89">
        <v>419.41</v>
      </c>
      <c r="J588" s="89">
        <v>3.375</v>
      </c>
      <c r="K588" s="89">
        <v>419.41</v>
      </c>
      <c r="L588" s="54">
        <f>J588/K588</f>
        <v>0.008047018430652583</v>
      </c>
      <c r="M588" s="89">
        <v>281.2</v>
      </c>
      <c r="N588" s="53">
        <f>L588*M588</f>
        <v>2.262821582699506</v>
      </c>
      <c r="O588" s="53">
        <f>L588*60*1000</f>
        <v>482.82110583915494</v>
      </c>
      <c r="P588" s="55">
        <f>N588*60</f>
        <v>135.76929496197036</v>
      </c>
      <c r="Q588" s="11"/>
      <c r="R588" s="10"/>
      <c r="S588" s="10"/>
    </row>
    <row r="589" spans="1:19" s="9" customFormat="1" ht="11.25" customHeight="1">
      <c r="A589" s="189"/>
      <c r="B589" s="303" t="s">
        <v>808</v>
      </c>
      <c r="C589" s="87">
        <v>20</v>
      </c>
      <c r="D589" s="87">
        <v>1995</v>
      </c>
      <c r="E589" s="170">
        <v>13.7</v>
      </c>
      <c r="F589" s="170">
        <v>1.581</v>
      </c>
      <c r="G589" s="170">
        <v>3.2</v>
      </c>
      <c r="H589" s="170">
        <v>8.919</v>
      </c>
      <c r="I589" s="170"/>
      <c r="J589" s="170">
        <v>8.919</v>
      </c>
      <c r="K589" s="104">
        <v>1108.2</v>
      </c>
      <c r="L589" s="54">
        <f>J589/K589</f>
        <v>0.00804818624796968</v>
      </c>
      <c r="M589" s="104">
        <v>335.83</v>
      </c>
      <c r="N589" s="53">
        <f>L589*M589</f>
        <v>2.7028223876556576</v>
      </c>
      <c r="O589" s="53">
        <f>L589*60*1000</f>
        <v>482.8911748781808</v>
      </c>
      <c r="P589" s="55">
        <f>N589*60</f>
        <v>162.16934325933946</v>
      </c>
      <c r="R589" s="10"/>
      <c r="S589" s="10"/>
    </row>
    <row r="590" spans="1:19" s="9" customFormat="1" ht="12.75" customHeight="1">
      <c r="A590" s="189"/>
      <c r="B590" s="302" t="s">
        <v>537</v>
      </c>
      <c r="C590" s="51">
        <v>12</v>
      </c>
      <c r="D590" s="51" t="s">
        <v>24</v>
      </c>
      <c r="E590" s="124">
        <v>6.6</v>
      </c>
      <c r="F590" s="124">
        <v>0.41</v>
      </c>
      <c r="G590" s="124">
        <v>1.84</v>
      </c>
      <c r="H590" s="124">
        <v>4.35</v>
      </c>
      <c r="I590" s="162">
        <v>540</v>
      </c>
      <c r="J590" s="124">
        <v>4.35</v>
      </c>
      <c r="K590" s="162">
        <v>540</v>
      </c>
      <c r="L590" s="54">
        <f>J590/K590</f>
        <v>0.008055555555555555</v>
      </c>
      <c r="M590" s="124">
        <v>215.3</v>
      </c>
      <c r="N590" s="53">
        <f>L590*M590</f>
        <v>1.7343611111111112</v>
      </c>
      <c r="O590" s="53">
        <f>L590*60*1000</f>
        <v>483.3333333333333</v>
      </c>
      <c r="P590" s="55">
        <f>N590*60</f>
        <v>104.06166666666667</v>
      </c>
      <c r="R590" s="10"/>
      <c r="S590" s="10"/>
    </row>
    <row r="591" spans="1:19" s="9" customFormat="1" ht="12.75" customHeight="1">
      <c r="A591" s="189"/>
      <c r="B591" s="302" t="s">
        <v>538</v>
      </c>
      <c r="C591" s="51">
        <v>20</v>
      </c>
      <c r="D591" s="51" t="s">
        <v>24</v>
      </c>
      <c r="E591" s="124">
        <v>10.46</v>
      </c>
      <c r="F591" s="124">
        <v>0.26</v>
      </c>
      <c r="G591" s="124">
        <v>1.51</v>
      </c>
      <c r="H591" s="124">
        <v>8.69</v>
      </c>
      <c r="I591" s="162">
        <v>1077</v>
      </c>
      <c r="J591" s="124">
        <v>8.69</v>
      </c>
      <c r="K591" s="162">
        <v>1077</v>
      </c>
      <c r="L591" s="54">
        <f>J591/K591</f>
        <v>0.008068709377901578</v>
      </c>
      <c r="M591" s="124">
        <v>215.3</v>
      </c>
      <c r="N591" s="53">
        <f>L591*M591</f>
        <v>1.73719312906221</v>
      </c>
      <c r="O591" s="53">
        <f>L591*60*1000</f>
        <v>484.1225626740947</v>
      </c>
      <c r="P591" s="55">
        <f>N591*60</f>
        <v>104.2315877437326</v>
      </c>
      <c r="R591" s="10"/>
      <c r="S591" s="10"/>
    </row>
    <row r="592" spans="1:19" s="9" customFormat="1" ht="12.75" customHeight="1">
      <c r="A592" s="189"/>
      <c r="B592" s="302" t="s">
        <v>393</v>
      </c>
      <c r="C592" s="51">
        <v>20</v>
      </c>
      <c r="D592" s="51">
        <v>1995</v>
      </c>
      <c r="E592" s="130">
        <f>F592+G592+H592</f>
        <v>14.049999999999999</v>
      </c>
      <c r="F592" s="130">
        <v>1.56</v>
      </c>
      <c r="G592" s="130">
        <v>3.2</v>
      </c>
      <c r="H592" s="130">
        <v>9.29</v>
      </c>
      <c r="I592" s="130">
        <v>1150.82</v>
      </c>
      <c r="J592" s="130">
        <v>9.29</v>
      </c>
      <c r="K592" s="130">
        <v>1150.82</v>
      </c>
      <c r="L592" s="54">
        <f>J592/K592</f>
        <v>0.008072504822648199</v>
      </c>
      <c r="M592" s="53">
        <v>285</v>
      </c>
      <c r="N592" s="53">
        <f>L592*M592</f>
        <v>2.3006638744547367</v>
      </c>
      <c r="O592" s="53">
        <f>L592*60*1000</f>
        <v>484.350289358892</v>
      </c>
      <c r="P592" s="55">
        <f>N592*60</f>
        <v>138.0398324672842</v>
      </c>
      <c r="R592" s="10"/>
      <c r="S592" s="10"/>
    </row>
    <row r="593" spans="1:19" s="9" customFormat="1" ht="12.75" customHeight="1">
      <c r="A593" s="189"/>
      <c r="B593" s="306" t="s">
        <v>863</v>
      </c>
      <c r="C593" s="87">
        <v>40</v>
      </c>
      <c r="D593" s="87">
        <v>1987</v>
      </c>
      <c r="E593" s="170">
        <f>F593+G593+H593</f>
        <v>28.900000000000002</v>
      </c>
      <c r="F593" s="170">
        <v>4.31</v>
      </c>
      <c r="G593" s="170">
        <v>6.4</v>
      </c>
      <c r="H593" s="170">
        <v>18.19</v>
      </c>
      <c r="I593" s="170">
        <v>2247.83</v>
      </c>
      <c r="J593" s="170">
        <v>18.19</v>
      </c>
      <c r="K593" s="170">
        <v>2247.83</v>
      </c>
      <c r="L593" s="54">
        <f>J593/K593</f>
        <v>0.008092248969005664</v>
      </c>
      <c r="M593" s="104">
        <v>245.7</v>
      </c>
      <c r="N593" s="53">
        <f>L593*M593</f>
        <v>1.9882655716846915</v>
      </c>
      <c r="O593" s="53">
        <f>L593*60*1000</f>
        <v>485.5349381403398</v>
      </c>
      <c r="P593" s="55">
        <f>N593*60</f>
        <v>119.29593430108149</v>
      </c>
      <c r="R593" s="10"/>
      <c r="S593" s="10"/>
    </row>
    <row r="594" spans="1:19" s="9" customFormat="1" ht="12.75" customHeight="1">
      <c r="A594" s="189"/>
      <c r="B594" s="302" t="s">
        <v>463</v>
      </c>
      <c r="C594" s="51">
        <v>8</v>
      </c>
      <c r="D594" s="51">
        <v>1958</v>
      </c>
      <c r="E594" s="130">
        <f>SUM(F594:H594)</f>
        <v>2.021</v>
      </c>
      <c r="F594" s="53">
        <v>0.1611</v>
      </c>
      <c r="G594" s="53">
        <v>0.125</v>
      </c>
      <c r="H594" s="53">
        <v>1.7349</v>
      </c>
      <c r="I594" s="53">
        <v>256.25</v>
      </c>
      <c r="J594" s="53">
        <v>1.7349</v>
      </c>
      <c r="K594" s="53">
        <v>214.11</v>
      </c>
      <c r="L594" s="54">
        <f>J594/K594</f>
        <v>0.008102844332352529</v>
      </c>
      <c r="M594" s="53">
        <v>304.655</v>
      </c>
      <c r="N594" s="53">
        <f>L594*M594</f>
        <v>2.4685720400728592</v>
      </c>
      <c r="O594" s="53">
        <f>L594*60*1000</f>
        <v>486.1706599411517</v>
      </c>
      <c r="P594" s="55">
        <f>N594*60</f>
        <v>148.11432240437156</v>
      </c>
      <c r="R594" s="10"/>
      <c r="S594" s="10"/>
    </row>
    <row r="595" spans="1:19" s="9" customFormat="1" ht="12.75">
      <c r="A595" s="189"/>
      <c r="B595" s="309" t="s">
        <v>433</v>
      </c>
      <c r="C595" s="250">
        <v>8</v>
      </c>
      <c r="D595" s="146">
        <v>1972</v>
      </c>
      <c r="E595" s="147">
        <f>F595+G595+H595</f>
        <v>4.547000000000001</v>
      </c>
      <c r="F595" s="251">
        <v>0.306</v>
      </c>
      <c r="G595" s="251">
        <v>0.67</v>
      </c>
      <c r="H595" s="251">
        <v>3.571</v>
      </c>
      <c r="I595" s="251">
        <v>440.39</v>
      </c>
      <c r="J595" s="251">
        <v>3.571</v>
      </c>
      <c r="K595" s="251">
        <v>440.39</v>
      </c>
      <c r="L595" s="54">
        <f>J595/K595</f>
        <v>0.008108721814755105</v>
      </c>
      <c r="M595" s="251">
        <v>316.318</v>
      </c>
      <c r="N595" s="53">
        <f>L595*M595</f>
        <v>2.5649346669997053</v>
      </c>
      <c r="O595" s="53">
        <f>L595*60*1000</f>
        <v>486.5233088853063</v>
      </c>
      <c r="P595" s="55">
        <f>N595*60</f>
        <v>153.89608001998232</v>
      </c>
      <c r="R595" s="10"/>
      <c r="S595" s="10"/>
    </row>
    <row r="596" spans="1:19" s="9" customFormat="1" ht="12.75">
      <c r="A596" s="189"/>
      <c r="B596" s="303" t="s">
        <v>157</v>
      </c>
      <c r="C596" s="87">
        <v>9</v>
      </c>
      <c r="D596" s="87">
        <v>1955</v>
      </c>
      <c r="E596" s="88">
        <v>4.983</v>
      </c>
      <c r="F596" s="88">
        <v>0.828</v>
      </c>
      <c r="G596" s="88">
        <v>0.08</v>
      </c>
      <c r="H596" s="88">
        <f>E596-F596-G596</f>
        <v>4.074999999999999</v>
      </c>
      <c r="I596" s="89">
        <v>502.36</v>
      </c>
      <c r="J596" s="88">
        <f>H596</f>
        <v>4.074999999999999</v>
      </c>
      <c r="K596" s="89">
        <f>I596</f>
        <v>502.36</v>
      </c>
      <c r="L596" s="54">
        <f>J596/K596</f>
        <v>0.00811171271598057</v>
      </c>
      <c r="M596" s="88">
        <v>250.155</v>
      </c>
      <c r="N596" s="53">
        <f>L596*M596</f>
        <v>2.0291854944661196</v>
      </c>
      <c r="O596" s="53">
        <f>L596*60*1000</f>
        <v>486.70276295883417</v>
      </c>
      <c r="P596" s="55">
        <f>N596*60</f>
        <v>121.75112966796718</v>
      </c>
      <c r="R596" s="10"/>
      <c r="S596" s="10"/>
    </row>
    <row r="597" spans="1:19" s="9" customFormat="1" ht="12.75" customHeight="1">
      <c r="A597" s="189"/>
      <c r="B597" s="310" t="s">
        <v>261</v>
      </c>
      <c r="C597" s="121">
        <v>4</v>
      </c>
      <c r="D597" s="51">
        <v>1961</v>
      </c>
      <c r="E597" s="130">
        <f>+F597+G597+H597</f>
        <v>2.397047</v>
      </c>
      <c r="F597" s="252">
        <v>0.32208</v>
      </c>
      <c r="G597" s="252">
        <v>0.64</v>
      </c>
      <c r="H597" s="252">
        <v>1.434967</v>
      </c>
      <c r="I597" s="252">
        <v>547.57</v>
      </c>
      <c r="J597" s="252">
        <v>1.434967</v>
      </c>
      <c r="K597" s="252">
        <v>176.74</v>
      </c>
      <c r="L597" s="54">
        <f>J597/K597</f>
        <v>0.008119084530949417</v>
      </c>
      <c r="M597" s="53">
        <v>333.431</v>
      </c>
      <c r="N597" s="53">
        <f>L597*M597</f>
        <v>2.707154474238995</v>
      </c>
      <c r="O597" s="53">
        <f>L597*60*1000</f>
        <v>487.145071856965</v>
      </c>
      <c r="P597" s="55">
        <f>N597*60</f>
        <v>162.42926845433968</v>
      </c>
      <c r="R597" s="10"/>
      <c r="S597" s="10"/>
    </row>
    <row r="598" spans="1:19" s="9" customFormat="1" ht="12.75">
      <c r="A598" s="189"/>
      <c r="B598" s="302" t="s">
        <v>64</v>
      </c>
      <c r="C598" s="52">
        <v>108</v>
      </c>
      <c r="D598" s="52">
        <v>1968</v>
      </c>
      <c r="E598" s="52">
        <v>46.38</v>
      </c>
      <c r="F598" s="52">
        <v>8.347</v>
      </c>
      <c r="G598" s="52">
        <v>17.2</v>
      </c>
      <c r="H598" s="52">
        <f>E598-F598-G598</f>
        <v>20.833000000000002</v>
      </c>
      <c r="I598" s="74">
        <v>2558.4</v>
      </c>
      <c r="J598" s="73">
        <f>H598/I598*K598</f>
        <v>20.829742808005005</v>
      </c>
      <c r="K598" s="52">
        <v>2558</v>
      </c>
      <c r="L598" s="54">
        <f>J598/K598</f>
        <v>0.008142979987492183</v>
      </c>
      <c r="M598" s="53">
        <v>311.09</v>
      </c>
      <c r="N598" s="53">
        <f>L598*M598</f>
        <v>2.5331996443089433</v>
      </c>
      <c r="O598" s="53">
        <f>L598*60*1000</f>
        <v>488.578799249531</v>
      </c>
      <c r="P598" s="55">
        <f>N598*60</f>
        <v>151.9919786585366</v>
      </c>
      <c r="R598" s="10"/>
      <c r="S598" s="10"/>
    </row>
    <row r="599" spans="1:19" s="9" customFormat="1" ht="12.75">
      <c r="A599" s="189"/>
      <c r="B599" s="302" t="s">
        <v>389</v>
      </c>
      <c r="C599" s="51">
        <v>34</v>
      </c>
      <c r="D599" s="51">
        <v>1960</v>
      </c>
      <c r="E599" s="130">
        <f>F599+G599+H599</f>
        <v>12.09</v>
      </c>
      <c r="F599" s="130">
        <v>0</v>
      </c>
      <c r="G599" s="130">
        <v>0</v>
      </c>
      <c r="H599" s="130">
        <v>12.09</v>
      </c>
      <c r="I599" s="130">
        <v>1562.13</v>
      </c>
      <c r="J599" s="130">
        <v>12.09</v>
      </c>
      <c r="K599" s="130">
        <v>1483.17</v>
      </c>
      <c r="L599" s="54">
        <f>J599/K599</f>
        <v>0.00815145937417828</v>
      </c>
      <c r="M599" s="53">
        <v>285</v>
      </c>
      <c r="N599" s="53">
        <f>L599*M599</f>
        <v>2.32316592164081</v>
      </c>
      <c r="O599" s="53">
        <f>L599*60*1000</f>
        <v>489.0875624506968</v>
      </c>
      <c r="P599" s="55">
        <f>N599*60</f>
        <v>139.3899552984486</v>
      </c>
      <c r="R599" s="10"/>
      <c r="S599" s="10"/>
    </row>
    <row r="600" spans="1:19" s="9" customFormat="1" ht="12.75">
      <c r="A600" s="189"/>
      <c r="B600" s="303" t="s">
        <v>735</v>
      </c>
      <c r="C600" s="168">
        <v>36</v>
      </c>
      <c r="D600" s="168">
        <v>1987</v>
      </c>
      <c r="E600" s="169">
        <v>26.45</v>
      </c>
      <c r="F600" s="169">
        <v>2.85</v>
      </c>
      <c r="G600" s="169">
        <v>5.76</v>
      </c>
      <c r="H600" s="169">
        <v>17.18</v>
      </c>
      <c r="I600" s="169">
        <v>2469</v>
      </c>
      <c r="J600" s="169">
        <v>18.02</v>
      </c>
      <c r="K600" s="169">
        <v>2210</v>
      </c>
      <c r="L600" s="54">
        <f>J600/K600</f>
        <v>0.008153846153846154</v>
      </c>
      <c r="M600" s="89">
        <v>184.8</v>
      </c>
      <c r="N600" s="53">
        <f>L600*M600</f>
        <v>1.5068307692307694</v>
      </c>
      <c r="O600" s="53">
        <f>L600*60*1000</f>
        <v>489.2307692307692</v>
      </c>
      <c r="P600" s="55">
        <f>N600*60</f>
        <v>90.40984615384616</v>
      </c>
      <c r="R600" s="10"/>
      <c r="S600" s="10"/>
    </row>
    <row r="601" spans="1:19" s="9" customFormat="1" ht="12.75">
      <c r="A601" s="189"/>
      <c r="B601" s="309" t="s">
        <v>434</v>
      </c>
      <c r="C601" s="250">
        <v>24</v>
      </c>
      <c r="D601" s="146">
        <v>1969</v>
      </c>
      <c r="E601" s="147">
        <f>F601+G601+H601</f>
        <v>13.242</v>
      </c>
      <c r="F601" s="251">
        <v>1.0455</v>
      </c>
      <c r="G601" s="251">
        <v>3.84</v>
      </c>
      <c r="H601" s="251">
        <v>8.3565</v>
      </c>
      <c r="I601" s="251">
        <v>1020.69</v>
      </c>
      <c r="J601" s="251">
        <v>8.3565</v>
      </c>
      <c r="K601" s="251">
        <v>1020.69</v>
      </c>
      <c r="L601" s="54">
        <f>J601/K601</f>
        <v>0.008187108720571379</v>
      </c>
      <c r="M601" s="251">
        <v>316.318</v>
      </c>
      <c r="N601" s="53">
        <f>L601*M601</f>
        <v>2.5897298562736975</v>
      </c>
      <c r="O601" s="53">
        <f>L601*60*1000</f>
        <v>491.22652323428275</v>
      </c>
      <c r="P601" s="55">
        <f>N601*60</f>
        <v>155.38379137642184</v>
      </c>
      <c r="R601" s="10"/>
      <c r="S601" s="10"/>
    </row>
    <row r="602" spans="1:19" s="9" customFormat="1" ht="12.75">
      <c r="A602" s="189"/>
      <c r="B602" s="303" t="s">
        <v>786</v>
      </c>
      <c r="C602" s="168">
        <v>12</v>
      </c>
      <c r="D602" s="168" t="s">
        <v>549</v>
      </c>
      <c r="E602" s="169">
        <f>+F602+G602+H602</f>
        <v>5.0997319999999995</v>
      </c>
      <c r="F602" s="169">
        <v>0.244416</v>
      </c>
      <c r="G602" s="169">
        <v>0.39</v>
      </c>
      <c r="H602" s="169">
        <v>4.465316</v>
      </c>
      <c r="I602" s="169">
        <v>543.67</v>
      </c>
      <c r="J602" s="169">
        <v>4.465316</v>
      </c>
      <c r="K602" s="169">
        <v>543.67</v>
      </c>
      <c r="L602" s="54">
        <f>J602/K602</f>
        <v>0.00821328379347766</v>
      </c>
      <c r="M602" s="89">
        <v>279.258</v>
      </c>
      <c r="N602" s="53">
        <f>L602*M602</f>
        <v>2.2936252055989845</v>
      </c>
      <c r="O602" s="53">
        <f>L602*60*1000</f>
        <v>492.7970276086596</v>
      </c>
      <c r="P602" s="55">
        <f>N602*60</f>
        <v>137.61751233593907</v>
      </c>
      <c r="Q602" s="11"/>
      <c r="R602" s="10"/>
      <c r="S602" s="10"/>
    </row>
    <row r="603" spans="1:25" s="9" customFormat="1" ht="12.75">
      <c r="A603" s="189"/>
      <c r="B603" s="310" t="s">
        <v>262</v>
      </c>
      <c r="C603" s="121">
        <v>10</v>
      </c>
      <c r="D603" s="51">
        <v>1964</v>
      </c>
      <c r="E603" s="130">
        <f>+F603+G603+H603</f>
        <v>6.6799990000000005</v>
      </c>
      <c r="F603" s="252">
        <v>1.18096</v>
      </c>
      <c r="G603" s="252">
        <v>1.6</v>
      </c>
      <c r="H603" s="252">
        <v>3.899039</v>
      </c>
      <c r="I603" s="252">
        <v>474.52</v>
      </c>
      <c r="J603" s="252">
        <v>3.899039</v>
      </c>
      <c r="K603" s="252">
        <v>474.52</v>
      </c>
      <c r="L603" s="54">
        <f>J603/K603</f>
        <v>0.008216806457051336</v>
      </c>
      <c r="M603" s="53">
        <v>333.431</v>
      </c>
      <c r="N603" s="53">
        <f>L603*M603</f>
        <v>2.739737993781084</v>
      </c>
      <c r="O603" s="53">
        <f>L603*60*1000</f>
        <v>493.0083874230802</v>
      </c>
      <c r="P603" s="55">
        <f>N603*60</f>
        <v>164.38427962686504</v>
      </c>
      <c r="Q603" s="10"/>
      <c r="R603" s="10"/>
      <c r="S603" s="10"/>
      <c r="T603" s="12"/>
      <c r="U603" s="13"/>
      <c r="V603" s="13"/>
      <c r="W603" s="14"/>
      <c r="X603" s="14"/>
      <c r="Y603" s="14"/>
    </row>
    <row r="604" spans="1:19" s="9" customFormat="1" ht="12.75" customHeight="1">
      <c r="A604" s="189"/>
      <c r="B604" s="303" t="s">
        <v>736</v>
      </c>
      <c r="C604" s="168">
        <v>20</v>
      </c>
      <c r="D604" s="168">
        <v>1984</v>
      </c>
      <c r="E604" s="169">
        <v>14.82</v>
      </c>
      <c r="F604" s="169">
        <v>1.94</v>
      </c>
      <c r="G604" s="169">
        <v>3.2</v>
      </c>
      <c r="H604" s="169">
        <v>8.6</v>
      </c>
      <c r="I604" s="169">
        <v>1137</v>
      </c>
      <c r="J604" s="169">
        <v>8.6</v>
      </c>
      <c r="K604" s="169">
        <v>1045</v>
      </c>
      <c r="L604" s="54">
        <f>J604/K604</f>
        <v>0.008229665071770335</v>
      </c>
      <c r="M604" s="89">
        <v>184.8</v>
      </c>
      <c r="N604" s="53">
        <f>L604*M604</f>
        <v>1.520842105263158</v>
      </c>
      <c r="O604" s="53">
        <f>L604*60*1000</f>
        <v>493.7799043062201</v>
      </c>
      <c r="P604" s="55">
        <f>N604*60</f>
        <v>91.25052631578949</v>
      </c>
      <c r="R604" s="10"/>
      <c r="S604" s="10"/>
    </row>
    <row r="605" spans="1:19" s="9" customFormat="1" ht="12.75">
      <c r="A605" s="189"/>
      <c r="B605" s="302" t="s">
        <v>349</v>
      </c>
      <c r="C605" s="52">
        <v>36</v>
      </c>
      <c r="D605" s="52">
        <v>1972</v>
      </c>
      <c r="E605" s="52">
        <v>20.616005</v>
      </c>
      <c r="F605" s="52">
        <v>2.3205</v>
      </c>
      <c r="G605" s="52">
        <v>5.76</v>
      </c>
      <c r="H605" s="52">
        <v>12.535505</v>
      </c>
      <c r="I605" s="52">
        <v>1516.82</v>
      </c>
      <c r="J605" s="52">
        <v>12.078488</v>
      </c>
      <c r="K605" s="52">
        <v>1461.52</v>
      </c>
      <c r="L605" s="54">
        <f>J605/K605</f>
        <v>0.008264333023153977</v>
      </c>
      <c r="M605" s="52">
        <v>242.6</v>
      </c>
      <c r="N605" s="53">
        <f>L605*M605</f>
        <v>2.004927191417155</v>
      </c>
      <c r="O605" s="53">
        <f>L605*60*1000</f>
        <v>495.85998138923867</v>
      </c>
      <c r="P605" s="55">
        <f>N605*60</f>
        <v>120.29563148502929</v>
      </c>
      <c r="R605" s="10"/>
      <c r="S605" s="10"/>
    </row>
    <row r="606" spans="1:19" s="9" customFormat="1" ht="12.75" customHeight="1">
      <c r="A606" s="189"/>
      <c r="B606" s="303" t="s">
        <v>809</v>
      </c>
      <c r="C606" s="87">
        <v>22</v>
      </c>
      <c r="D606" s="87">
        <v>1983</v>
      </c>
      <c r="E606" s="170">
        <v>15.256</v>
      </c>
      <c r="F606" s="170">
        <v>2.3511</v>
      </c>
      <c r="G606" s="170">
        <v>3.035</v>
      </c>
      <c r="H606" s="170">
        <v>9.87</v>
      </c>
      <c r="I606" s="170"/>
      <c r="J606" s="170">
        <v>9.869</v>
      </c>
      <c r="K606" s="104">
        <v>1190.44</v>
      </c>
      <c r="L606" s="54">
        <f>J606/K606</f>
        <v>0.008290212022445481</v>
      </c>
      <c r="M606" s="104">
        <v>335.83</v>
      </c>
      <c r="N606" s="53">
        <f>L606*M606</f>
        <v>2.784101903497866</v>
      </c>
      <c r="O606" s="53">
        <f>L606*60*1000</f>
        <v>497.41272134672886</v>
      </c>
      <c r="P606" s="55">
        <f>N606*60</f>
        <v>167.04611420987197</v>
      </c>
      <c r="R606" s="10"/>
      <c r="S606" s="10"/>
    </row>
    <row r="607" spans="1:19" s="9" customFormat="1" ht="12.75">
      <c r="A607" s="189"/>
      <c r="B607" s="303" t="s">
        <v>218</v>
      </c>
      <c r="C607" s="87">
        <v>5</v>
      </c>
      <c r="D607" s="87">
        <v>1936</v>
      </c>
      <c r="E607" s="89">
        <v>5.541</v>
      </c>
      <c r="F607" s="89">
        <v>0.459</v>
      </c>
      <c r="G607" s="89">
        <v>0.72</v>
      </c>
      <c r="H607" s="89">
        <v>4.362</v>
      </c>
      <c r="I607" s="89">
        <v>525.83</v>
      </c>
      <c r="J607" s="89">
        <v>2.869</v>
      </c>
      <c r="K607" s="89">
        <v>345.83</v>
      </c>
      <c r="L607" s="54">
        <f>J607/K607</f>
        <v>0.008295983575745309</v>
      </c>
      <c r="M607" s="89">
        <v>281.2</v>
      </c>
      <c r="N607" s="53">
        <f>L607*M607</f>
        <v>2.332830581499581</v>
      </c>
      <c r="O607" s="53">
        <f>L607*60*1000</f>
        <v>497.7590145447185</v>
      </c>
      <c r="P607" s="55">
        <f>N607*60</f>
        <v>139.96983488997486</v>
      </c>
      <c r="R607" s="10"/>
      <c r="S607" s="10"/>
    </row>
    <row r="608" spans="1:19" s="9" customFormat="1" ht="12.75">
      <c r="A608" s="189"/>
      <c r="B608" s="302" t="s">
        <v>71</v>
      </c>
      <c r="C608" s="52">
        <v>54</v>
      </c>
      <c r="D608" s="52">
        <v>1987</v>
      </c>
      <c r="E608" s="52">
        <v>31.35</v>
      </c>
      <c r="F608" s="52">
        <v>4.845</v>
      </c>
      <c r="G608" s="52">
        <v>8.4</v>
      </c>
      <c r="H608" s="52">
        <f>E608-F608-G608</f>
        <v>18.105000000000004</v>
      </c>
      <c r="I608" s="74">
        <v>2177.6</v>
      </c>
      <c r="J608" s="73">
        <f>H608/I608*K608</f>
        <v>18.108325679647322</v>
      </c>
      <c r="K608" s="52">
        <v>2178</v>
      </c>
      <c r="L608" s="54">
        <f>J608/K608</f>
        <v>0.008314199118295373</v>
      </c>
      <c r="M608" s="53">
        <v>289.18</v>
      </c>
      <c r="N608" s="53">
        <f>L608*M608</f>
        <v>2.404300101028656</v>
      </c>
      <c r="O608" s="53">
        <f>L608*60*1000</f>
        <v>498.8519470977224</v>
      </c>
      <c r="P608" s="55">
        <f>N608*60</f>
        <v>144.25800606171939</v>
      </c>
      <c r="R608" s="10"/>
      <c r="S608" s="10"/>
    </row>
    <row r="609" spans="1:19" s="9" customFormat="1" ht="12.75">
      <c r="A609" s="189"/>
      <c r="B609" s="310" t="s">
        <v>263</v>
      </c>
      <c r="C609" s="121">
        <v>20</v>
      </c>
      <c r="D609" s="51">
        <v>1981</v>
      </c>
      <c r="E609" s="130">
        <f>+F609+G609+H609</f>
        <v>14.622999000000002</v>
      </c>
      <c r="F609" s="252">
        <v>2.829151</v>
      </c>
      <c r="G609" s="252">
        <v>3.2</v>
      </c>
      <c r="H609" s="252">
        <v>8.593848000000001</v>
      </c>
      <c r="I609" s="252">
        <v>1031.73</v>
      </c>
      <c r="J609" s="252">
        <v>8.593848000000001</v>
      </c>
      <c r="K609" s="252">
        <v>1031.73</v>
      </c>
      <c r="L609" s="54">
        <f>J609/K609</f>
        <v>0.008329551336105377</v>
      </c>
      <c r="M609" s="53">
        <v>333.431</v>
      </c>
      <c r="N609" s="53">
        <f>L609*M609</f>
        <v>2.777330631548952</v>
      </c>
      <c r="O609" s="53">
        <f>L609*60*1000</f>
        <v>499.7730801663226</v>
      </c>
      <c r="P609" s="55">
        <f>N609*60</f>
        <v>166.63983789293712</v>
      </c>
      <c r="R609" s="10"/>
      <c r="S609" s="10"/>
    </row>
    <row r="610" spans="1:19" s="9" customFormat="1" ht="12.75">
      <c r="A610" s="189"/>
      <c r="B610" s="311" t="s">
        <v>394</v>
      </c>
      <c r="C610" s="51">
        <v>18</v>
      </c>
      <c r="D610" s="51">
        <v>1959</v>
      </c>
      <c r="E610" s="130">
        <f>F610+G610+H610</f>
        <v>6.93</v>
      </c>
      <c r="F610" s="52">
        <v>0</v>
      </c>
      <c r="G610" s="52">
        <v>0</v>
      </c>
      <c r="H610" s="52">
        <v>6.93</v>
      </c>
      <c r="I610" s="52">
        <v>830.87</v>
      </c>
      <c r="J610" s="52">
        <v>6.93</v>
      </c>
      <c r="K610" s="52">
        <v>830.87</v>
      </c>
      <c r="L610" s="54">
        <f>J610/K610</f>
        <v>0.008340654976109379</v>
      </c>
      <c r="M610" s="53">
        <v>285</v>
      </c>
      <c r="N610" s="53">
        <f>L610*M610</f>
        <v>2.377086668191173</v>
      </c>
      <c r="O610" s="53">
        <f>L610*60*1000</f>
        <v>500.4392985665627</v>
      </c>
      <c r="P610" s="55">
        <f>N610*60</f>
        <v>142.62520009147036</v>
      </c>
      <c r="R610" s="10"/>
      <c r="S610" s="10"/>
    </row>
    <row r="611" spans="1:19" s="9" customFormat="1" ht="12.75">
      <c r="A611" s="189"/>
      <c r="B611" s="310" t="s">
        <v>264</v>
      </c>
      <c r="C611" s="121">
        <v>20</v>
      </c>
      <c r="D611" s="51">
        <v>1981</v>
      </c>
      <c r="E611" s="130">
        <f>+F611+G611+H611</f>
        <v>13.154003000000001</v>
      </c>
      <c r="F611" s="252">
        <v>1.293688</v>
      </c>
      <c r="G611" s="252">
        <v>3.2</v>
      </c>
      <c r="H611" s="252">
        <v>8.660315</v>
      </c>
      <c r="I611" s="252">
        <v>1035.25</v>
      </c>
      <c r="J611" s="252">
        <v>8.660315</v>
      </c>
      <c r="K611" s="252">
        <v>1035.25</v>
      </c>
      <c r="L611" s="54">
        <f>J611/K611</f>
        <v>0.008365433470176287</v>
      </c>
      <c r="M611" s="53">
        <v>333.431</v>
      </c>
      <c r="N611" s="53">
        <f>L611*M611</f>
        <v>2.7892948473943493</v>
      </c>
      <c r="O611" s="53">
        <f>L611*60*1000</f>
        <v>501.9260082105772</v>
      </c>
      <c r="P611" s="55">
        <f>N611*60</f>
        <v>167.35769084366095</v>
      </c>
      <c r="R611" s="10"/>
      <c r="S611" s="10"/>
    </row>
    <row r="612" spans="1:19" s="9" customFormat="1" ht="12.75">
      <c r="A612" s="189"/>
      <c r="B612" s="302" t="s">
        <v>607</v>
      </c>
      <c r="C612" s="51">
        <v>85</v>
      </c>
      <c r="D612" s="51">
        <v>1970</v>
      </c>
      <c r="E612" s="124">
        <v>53.1</v>
      </c>
      <c r="F612" s="163">
        <v>7.3524</v>
      </c>
      <c r="G612" s="122">
        <v>13.6</v>
      </c>
      <c r="H612" s="163">
        <f>E612-F612-G612</f>
        <v>32.1476</v>
      </c>
      <c r="I612" s="124">
        <v>3839.76</v>
      </c>
      <c r="J612" s="163">
        <f>H612</f>
        <v>32.1476</v>
      </c>
      <c r="K612" s="124">
        <v>3839.76</v>
      </c>
      <c r="L612" s="54">
        <f>J612/K612</f>
        <v>0.00837229410171469</v>
      </c>
      <c r="M612" s="165">
        <v>261.055</v>
      </c>
      <c r="N612" s="53">
        <f>L612*M612</f>
        <v>2.1856292367231283</v>
      </c>
      <c r="O612" s="53">
        <f>L612*60*1000</f>
        <v>502.33764610288137</v>
      </c>
      <c r="P612" s="55">
        <f>N612*60</f>
        <v>131.1377542033877</v>
      </c>
      <c r="Q612" s="11"/>
      <c r="R612" s="10"/>
      <c r="S612" s="10"/>
    </row>
    <row r="613" spans="1:19" s="9" customFormat="1" ht="12.75" customHeight="1">
      <c r="A613" s="189"/>
      <c r="B613" s="302" t="s">
        <v>539</v>
      </c>
      <c r="C613" s="51">
        <v>20</v>
      </c>
      <c r="D613" s="51" t="s">
        <v>24</v>
      </c>
      <c r="E613" s="124">
        <v>14.43</v>
      </c>
      <c r="F613" s="124">
        <v>1.63</v>
      </c>
      <c r="G613" s="124">
        <v>3.2</v>
      </c>
      <c r="H613" s="124">
        <v>9.6</v>
      </c>
      <c r="I613" s="162">
        <v>1146</v>
      </c>
      <c r="J613" s="124">
        <v>9.6</v>
      </c>
      <c r="K613" s="162">
        <v>1146</v>
      </c>
      <c r="L613" s="54">
        <f>J613/K613</f>
        <v>0.00837696335078534</v>
      </c>
      <c r="M613" s="124">
        <v>215.3</v>
      </c>
      <c r="N613" s="53">
        <f>L613*M613</f>
        <v>1.8035602094240837</v>
      </c>
      <c r="O613" s="53">
        <f>L613*60*1000</f>
        <v>502.6178010471204</v>
      </c>
      <c r="P613" s="55">
        <f>N613*60</f>
        <v>108.21361256544502</v>
      </c>
      <c r="R613" s="10"/>
      <c r="S613" s="10"/>
    </row>
    <row r="614" spans="1:19" s="9" customFormat="1" ht="12.75" customHeight="1">
      <c r="A614" s="189"/>
      <c r="B614" s="302" t="s">
        <v>44</v>
      </c>
      <c r="C614" s="51">
        <v>13</v>
      </c>
      <c r="D614" s="51">
        <v>1961</v>
      </c>
      <c r="E614" s="52">
        <v>6.051</v>
      </c>
      <c r="F614" s="52">
        <v>0.948049</v>
      </c>
      <c r="G614" s="52">
        <v>0.13</v>
      </c>
      <c r="H614" s="52">
        <v>4.972951</v>
      </c>
      <c r="I614" s="53">
        <v>593.01</v>
      </c>
      <c r="J614" s="52">
        <v>4.162954</v>
      </c>
      <c r="K614" s="52">
        <v>496.42</v>
      </c>
      <c r="L614" s="54">
        <f>J614/K614</f>
        <v>0.008385951412110713</v>
      </c>
      <c r="M614" s="52">
        <v>301.603</v>
      </c>
      <c r="N614" s="53">
        <f>L614*M614</f>
        <v>2.5292281037468274</v>
      </c>
      <c r="O614" s="53">
        <f>L614*60*1000</f>
        <v>503.1570847266428</v>
      </c>
      <c r="P614" s="55">
        <f>N614*60</f>
        <v>151.75368622480966</v>
      </c>
      <c r="R614" s="10"/>
      <c r="S614" s="10"/>
    </row>
    <row r="615" spans="1:19" s="9" customFormat="1" ht="12.75">
      <c r="A615" s="189"/>
      <c r="B615" s="302" t="s">
        <v>350</v>
      </c>
      <c r="C615" s="52">
        <v>27</v>
      </c>
      <c r="D615" s="52">
        <v>1964</v>
      </c>
      <c r="E615" s="52">
        <v>14.326001</v>
      </c>
      <c r="F615" s="52">
        <v>1.122</v>
      </c>
      <c r="G615" s="52">
        <v>3.84</v>
      </c>
      <c r="H615" s="52">
        <v>9.364001</v>
      </c>
      <c r="I615" s="52">
        <v>1114.14</v>
      </c>
      <c r="J615" s="52">
        <v>8.019754</v>
      </c>
      <c r="K615" s="52">
        <v>954.2</v>
      </c>
      <c r="L615" s="54">
        <f>J615/K615</f>
        <v>0.008404688744498009</v>
      </c>
      <c r="M615" s="52">
        <v>242.6</v>
      </c>
      <c r="N615" s="53">
        <f>L615*M615</f>
        <v>2.038977489415217</v>
      </c>
      <c r="O615" s="53">
        <f>L615*60*1000</f>
        <v>504.2813246698805</v>
      </c>
      <c r="P615" s="55">
        <f>N615*60</f>
        <v>122.33864936491301</v>
      </c>
      <c r="R615" s="10"/>
      <c r="S615" s="10"/>
    </row>
    <row r="616" spans="1:19" s="9" customFormat="1" ht="12.75">
      <c r="A616" s="189"/>
      <c r="B616" s="310" t="s">
        <v>265</v>
      </c>
      <c r="C616" s="121">
        <v>20</v>
      </c>
      <c r="D616" s="51">
        <v>1986</v>
      </c>
      <c r="E616" s="130">
        <f>+F616+G616+H616</f>
        <v>11.876998</v>
      </c>
      <c r="F616" s="252">
        <v>1.3688399999999998</v>
      </c>
      <c r="G616" s="252">
        <v>1.28818</v>
      </c>
      <c r="H616" s="252">
        <v>9.219978</v>
      </c>
      <c r="I616" s="252">
        <v>1096.77</v>
      </c>
      <c r="J616" s="252">
        <v>9.219978</v>
      </c>
      <c r="K616" s="252">
        <v>1096.77</v>
      </c>
      <c r="L616" s="54">
        <f>J616/K616</f>
        <v>0.00840648267184551</v>
      </c>
      <c r="M616" s="53">
        <v>333.431</v>
      </c>
      <c r="N616" s="53">
        <f>L616*M616</f>
        <v>2.80298192375612</v>
      </c>
      <c r="O616" s="53">
        <f>L616*60*1000</f>
        <v>504.38896031073057</v>
      </c>
      <c r="P616" s="55">
        <f>N616*60</f>
        <v>168.1789154253672</v>
      </c>
      <c r="R616" s="10"/>
      <c r="S616" s="10"/>
    </row>
    <row r="617" spans="1:19" s="9" customFormat="1" ht="12.75" customHeight="1" thickBot="1">
      <c r="A617" s="190"/>
      <c r="B617" s="312" t="s">
        <v>113</v>
      </c>
      <c r="C617" s="56">
        <v>29</v>
      </c>
      <c r="D617" s="56">
        <v>1961</v>
      </c>
      <c r="E617" s="56">
        <v>14.97</v>
      </c>
      <c r="F617" s="56">
        <v>2.877</v>
      </c>
      <c r="G617" s="56"/>
      <c r="H617" s="56">
        <f>E617-F617-G617</f>
        <v>12.093</v>
      </c>
      <c r="I617" s="76">
        <v>1423.9</v>
      </c>
      <c r="J617" s="77">
        <f>H617/I617*K617</f>
        <v>10.896354378818737</v>
      </c>
      <c r="K617" s="56">
        <v>1283</v>
      </c>
      <c r="L617" s="58">
        <f>J617/K617</f>
        <v>0.008492871690427698</v>
      </c>
      <c r="M617" s="57">
        <v>289.18</v>
      </c>
      <c r="N617" s="57">
        <f>L617*M617</f>
        <v>2.455968635437882</v>
      </c>
      <c r="O617" s="57">
        <f>L617*60*1000</f>
        <v>509.5723014256619</v>
      </c>
      <c r="P617" s="59">
        <f>N617*60</f>
        <v>147.3581181262729</v>
      </c>
      <c r="R617" s="10"/>
      <c r="S617" s="10"/>
    </row>
    <row r="618" spans="1:19" s="9" customFormat="1" ht="12.75" customHeight="1">
      <c r="A618" s="298" t="s">
        <v>84</v>
      </c>
      <c r="B618" s="284" t="s">
        <v>99</v>
      </c>
      <c r="C618" s="132">
        <v>108</v>
      </c>
      <c r="D618" s="132">
        <v>1971</v>
      </c>
      <c r="E618" s="215">
        <v>47.8</v>
      </c>
      <c r="F618" s="215">
        <v>7.885238</v>
      </c>
      <c r="G618" s="215">
        <v>17.28</v>
      </c>
      <c r="H618" s="215">
        <v>22.634762</v>
      </c>
      <c r="I618" s="80">
        <v>2657.8</v>
      </c>
      <c r="J618" s="215">
        <v>22.10334</v>
      </c>
      <c r="K618" s="215">
        <v>2595.4</v>
      </c>
      <c r="L618" s="283">
        <f>J618/K618</f>
        <v>0.008516352007397704</v>
      </c>
      <c r="M618" s="215">
        <v>301.603</v>
      </c>
      <c r="N618" s="80">
        <f>L618*M618</f>
        <v>2.56855731448717</v>
      </c>
      <c r="O618" s="80">
        <f>L618*60*1000</f>
        <v>510.9811204438622</v>
      </c>
      <c r="P618" s="131">
        <f>N618*60</f>
        <v>154.11343886923018</v>
      </c>
      <c r="Q618" s="11"/>
      <c r="R618" s="10"/>
      <c r="S618" s="10"/>
    </row>
    <row r="619" spans="1:19" s="9" customFormat="1" ht="12.75" customHeight="1">
      <c r="A619" s="299"/>
      <c r="B619" s="285" t="s">
        <v>541</v>
      </c>
      <c r="C619" s="60">
        <v>109</v>
      </c>
      <c r="D619" s="60" t="s">
        <v>24</v>
      </c>
      <c r="E619" s="135">
        <v>41.83</v>
      </c>
      <c r="F619" s="135">
        <v>3.66</v>
      </c>
      <c r="G619" s="135">
        <v>16.32</v>
      </c>
      <c r="H619" s="135">
        <v>21.85</v>
      </c>
      <c r="I619" s="256">
        <v>2560</v>
      </c>
      <c r="J619" s="135">
        <v>21.85</v>
      </c>
      <c r="K619" s="256">
        <v>2560</v>
      </c>
      <c r="L619" s="63">
        <f>J619/K619</f>
        <v>0.00853515625</v>
      </c>
      <c r="M619" s="135">
        <v>215.3</v>
      </c>
      <c r="N619" s="62">
        <f>L619*M619</f>
        <v>1.8376191406250002</v>
      </c>
      <c r="O619" s="62">
        <f>L619*60*1000</f>
        <v>512.109375</v>
      </c>
      <c r="P619" s="64">
        <f>N619*60</f>
        <v>110.2571484375</v>
      </c>
      <c r="R619" s="10"/>
      <c r="S619" s="10"/>
    </row>
    <row r="620" spans="1:19" s="9" customFormat="1" ht="12.75">
      <c r="A620" s="299"/>
      <c r="B620" s="286" t="s">
        <v>190</v>
      </c>
      <c r="C620" s="262">
        <v>5</v>
      </c>
      <c r="D620" s="263" t="s">
        <v>24</v>
      </c>
      <c r="E620" s="264">
        <v>7.16</v>
      </c>
      <c r="F620" s="264">
        <v>1.22</v>
      </c>
      <c r="G620" s="264">
        <v>0.81</v>
      </c>
      <c r="H620" s="264">
        <v>5.131</v>
      </c>
      <c r="I620" s="220">
        <v>654.51</v>
      </c>
      <c r="J620" s="264">
        <v>4.24</v>
      </c>
      <c r="K620" s="265">
        <v>495.61</v>
      </c>
      <c r="L620" s="63">
        <f>J620/K620</f>
        <v>0.008555113900042372</v>
      </c>
      <c r="M620" s="180">
        <v>240.45</v>
      </c>
      <c r="N620" s="62">
        <f>L620*M620</f>
        <v>2.057077137265188</v>
      </c>
      <c r="O620" s="62">
        <f>L620*60*1000</f>
        <v>513.3068340025422</v>
      </c>
      <c r="P620" s="64">
        <f>N620*60</f>
        <v>123.42462823591129</v>
      </c>
      <c r="R620" s="10"/>
      <c r="S620" s="10"/>
    </row>
    <row r="621" spans="1:19" s="9" customFormat="1" ht="12.75">
      <c r="A621" s="299"/>
      <c r="B621" s="287" t="s">
        <v>810</v>
      </c>
      <c r="C621" s="179">
        <v>27</v>
      </c>
      <c r="D621" s="179">
        <v>1987</v>
      </c>
      <c r="E621" s="178">
        <v>14.6</v>
      </c>
      <c r="F621" s="178">
        <v>1.581</v>
      </c>
      <c r="G621" s="178">
        <v>3.52</v>
      </c>
      <c r="H621" s="178">
        <v>9.499</v>
      </c>
      <c r="I621" s="178"/>
      <c r="J621" s="178">
        <v>9.499</v>
      </c>
      <c r="K621" s="180">
        <v>1110.13</v>
      </c>
      <c r="L621" s="63">
        <f>J621/K621</f>
        <v>0.00855665552683019</v>
      </c>
      <c r="M621" s="180">
        <v>324.17</v>
      </c>
      <c r="N621" s="62">
        <f>L621*M621</f>
        <v>2.773811022132543</v>
      </c>
      <c r="O621" s="62">
        <f>L621*60*1000</f>
        <v>513.3993316098114</v>
      </c>
      <c r="P621" s="64">
        <f>N621*60</f>
        <v>166.4286613279526</v>
      </c>
      <c r="R621" s="10"/>
      <c r="S621" s="10"/>
    </row>
    <row r="622" spans="1:19" s="9" customFormat="1" ht="12.75">
      <c r="A622" s="299"/>
      <c r="B622" s="288" t="s">
        <v>266</v>
      </c>
      <c r="C622" s="125">
        <v>13</v>
      </c>
      <c r="D622" s="60">
        <v>1961</v>
      </c>
      <c r="E622" s="126">
        <f>+F622+G622+H622</f>
        <v>6.479849</v>
      </c>
      <c r="F622" s="127">
        <v>0.32208</v>
      </c>
      <c r="G622" s="127">
        <v>2</v>
      </c>
      <c r="H622" s="127">
        <v>4.157769</v>
      </c>
      <c r="I622" s="127">
        <v>846.44</v>
      </c>
      <c r="J622" s="127">
        <v>4.157769</v>
      </c>
      <c r="K622" s="127">
        <v>485.54</v>
      </c>
      <c r="L622" s="63">
        <f>J622/K622</f>
        <v>0.00856318531943815</v>
      </c>
      <c r="M622" s="62">
        <v>333.431</v>
      </c>
      <c r="N622" s="62">
        <f>L622*M622</f>
        <v>2.855231444245582</v>
      </c>
      <c r="O622" s="62">
        <f>L622*60*1000</f>
        <v>513.791119166289</v>
      </c>
      <c r="P622" s="64">
        <f>N622*60</f>
        <v>171.31388665473492</v>
      </c>
      <c r="R622" s="10"/>
      <c r="S622" s="10"/>
    </row>
    <row r="623" spans="1:19" s="9" customFormat="1" ht="12.75">
      <c r="A623" s="299"/>
      <c r="B623" s="285" t="s">
        <v>540</v>
      </c>
      <c r="C623" s="60">
        <v>44</v>
      </c>
      <c r="D623" s="60" t="s">
        <v>24</v>
      </c>
      <c r="E623" s="135">
        <v>16.11</v>
      </c>
      <c r="F623" s="135">
        <v>0</v>
      </c>
      <c r="G623" s="135">
        <v>0</v>
      </c>
      <c r="H623" s="135">
        <v>16.11</v>
      </c>
      <c r="I623" s="256">
        <v>1876</v>
      </c>
      <c r="J623" s="135">
        <v>16.11</v>
      </c>
      <c r="K623" s="256">
        <v>1876</v>
      </c>
      <c r="L623" s="63">
        <f>J623/K623</f>
        <v>0.008587420042643923</v>
      </c>
      <c r="M623" s="135">
        <v>215.3</v>
      </c>
      <c r="N623" s="62">
        <f>L623*M623</f>
        <v>1.8488715351812368</v>
      </c>
      <c r="O623" s="62">
        <f>L623*60*1000</f>
        <v>515.2452025586354</v>
      </c>
      <c r="P623" s="64">
        <f>N623*60</f>
        <v>110.93229211087422</v>
      </c>
      <c r="Q623" s="11"/>
      <c r="R623" s="10"/>
      <c r="S623" s="10"/>
    </row>
    <row r="624" spans="1:19" s="9" customFormat="1" ht="12.75">
      <c r="A624" s="299"/>
      <c r="B624" s="285" t="s">
        <v>100</v>
      </c>
      <c r="C624" s="60">
        <v>11</v>
      </c>
      <c r="D624" s="60">
        <v>1910</v>
      </c>
      <c r="E624" s="61">
        <v>5.141</v>
      </c>
      <c r="F624" s="61">
        <v>0.474025</v>
      </c>
      <c r="G624" s="61">
        <v>0</v>
      </c>
      <c r="H624" s="61">
        <v>4.666975</v>
      </c>
      <c r="I624" s="62">
        <v>542.57</v>
      </c>
      <c r="J624" s="61">
        <v>3.876402</v>
      </c>
      <c r="K624" s="61">
        <v>450.66</v>
      </c>
      <c r="L624" s="63">
        <f>J624/K624</f>
        <v>0.008601610970576488</v>
      </c>
      <c r="M624" s="61">
        <v>301.603</v>
      </c>
      <c r="N624" s="62">
        <f>L624*M624</f>
        <v>2.5942716735587807</v>
      </c>
      <c r="O624" s="62">
        <f>L624*60*1000</f>
        <v>516.0966582345893</v>
      </c>
      <c r="P624" s="64">
        <f>N624*60</f>
        <v>155.65630041352685</v>
      </c>
      <c r="R624" s="10"/>
      <c r="S624" s="10"/>
    </row>
    <row r="625" spans="1:19" s="9" customFormat="1" ht="12.75">
      <c r="A625" s="299"/>
      <c r="B625" s="285" t="s">
        <v>567</v>
      </c>
      <c r="C625" s="149">
        <v>20</v>
      </c>
      <c r="D625" s="149" t="s">
        <v>24</v>
      </c>
      <c r="E625" s="150">
        <f>F625+G625+H625</f>
        <v>15.6799</v>
      </c>
      <c r="F625" s="150">
        <v>3.3069</v>
      </c>
      <c r="G625" s="150">
        <v>3.2</v>
      </c>
      <c r="H625" s="150">
        <v>9.173</v>
      </c>
      <c r="I625" s="150">
        <v>1064.1</v>
      </c>
      <c r="J625" s="150">
        <v>9.173</v>
      </c>
      <c r="K625" s="150">
        <v>1064.1</v>
      </c>
      <c r="L625" s="63">
        <f>J625/K625</f>
        <v>0.00862043041067569</v>
      </c>
      <c r="M625" s="151">
        <v>211</v>
      </c>
      <c r="N625" s="62">
        <f>L625*M625</f>
        <v>1.8189108166525705</v>
      </c>
      <c r="O625" s="62">
        <f>L625*60*1000</f>
        <v>517.2258246405413</v>
      </c>
      <c r="P625" s="64">
        <f>N625*60</f>
        <v>109.13464899915422</v>
      </c>
      <c r="R625" s="10"/>
      <c r="S625" s="10"/>
    </row>
    <row r="626" spans="1:19" s="9" customFormat="1" ht="12.75">
      <c r="A626" s="299"/>
      <c r="B626" s="286" t="s">
        <v>191</v>
      </c>
      <c r="C626" s="262">
        <v>8</v>
      </c>
      <c r="D626" s="263" t="s">
        <v>24</v>
      </c>
      <c r="E626" s="264">
        <v>3.56</v>
      </c>
      <c r="F626" s="264">
        <v>0.46</v>
      </c>
      <c r="G626" s="264">
        <v>0.07</v>
      </c>
      <c r="H626" s="264">
        <v>3.03</v>
      </c>
      <c r="I626" s="220">
        <v>351.41</v>
      </c>
      <c r="J626" s="264">
        <v>3.03</v>
      </c>
      <c r="K626" s="265">
        <v>351.41</v>
      </c>
      <c r="L626" s="63">
        <f>J626/K626</f>
        <v>0.008622406875160069</v>
      </c>
      <c r="M626" s="180">
        <v>240.45</v>
      </c>
      <c r="N626" s="62">
        <f>L626*M626</f>
        <v>2.0732577331322384</v>
      </c>
      <c r="O626" s="62">
        <f>L626*60*1000</f>
        <v>517.344412509604</v>
      </c>
      <c r="P626" s="64">
        <f>N626*60</f>
        <v>124.3954639879343</v>
      </c>
      <c r="R626" s="10"/>
      <c r="S626" s="10"/>
    </row>
    <row r="627" spans="1:19" s="9" customFormat="1" ht="12.75">
      <c r="A627" s="299"/>
      <c r="B627" s="287" t="s">
        <v>219</v>
      </c>
      <c r="C627" s="179">
        <v>6</v>
      </c>
      <c r="D627" s="179">
        <v>1964</v>
      </c>
      <c r="E627" s="253">
        <v>4.585</v>
      </c>
      <c r="F627" s="253">
        <v>0.455</v>
      </c>
      <c r="G627" s="253">
        <v>0.96</v>
      </c>
      <c r="H627" s="253">
        <v>3.17</v>
      </c>
      <c r="I627" s="253">
        <v>367.2</v>
      </c>
      <c r="J627" s="253">
        <v>2.538</v>
      </c>
      <c r="K627" s="253">
        <v>294.02</v>
      </c>
      <c r="L627" s="63">
        <f>J627/K627</f>
        <v>0.008632065845860825</v>
      </c>
      <c r="M627" s="253">
        <v>281.2</v>
      </c>
      <c r="N627" s="62">
        <f>L627*M627</f>
        <v>2.427336915856064</v>
      </c>
      <c r="O627" s="62">
        <f>L627*60*1000</f>
        <v>517.9239507516495</v>
      </c>
      <c r="P627" s="64">
        <f>N627*60</f>
        <v>145.64021495136382</v>
      </c>
      <c r="Q627" s="11"/>
      <c r="R627" s="10"/>
      <c r="S627" s="10"/>
    </row>
    <row r="628" spans="1:19" s="9" customFormat="1" ht="13.5" customHeight="1">
      <c r="A628" s="299"/>
      <c r="B628" s="285" t="s">
        <v>464</v>
      </c>
      <c r="C628" s="60">
        <v>4</v>
      </c>
      <c r="D628" s="60">
        <v>1961</v>
      </c>
      <c r="E628" s="126">
        <f>SUM(F628:H628)</f>
        <v>1.043</v>
      </c>
      <c r="F628" s="62"/>
      <c r="G628" s="62"/>
      <c r="H628" s="62">
        <v>1.043</v>
      </c>
      <c r="I628" s="62">
        <v>120.27</v>
      </c>
      <c r="J628" s="62">
        <v>1.043</v>
      </c>
      <c r="K628" s="62">
        <v>120.27</v>
      </c>
      <c r="L628" s="63">
        <f>J628/K628</f>
        <v>0.008672154319447909</v>
      </c>
      <c r="M628" s="62">
        <v>304.655</v>
      </c>
      <c r="N628" s="62">
        <f>L628*M628</f>
        <v>2.6420151741914024</v>
      </c>
      <c r="O628" s="62">
        <f>L628*60*1000</f>
        <v>520.3292591668745</v>
      </c>
      <c r="P628" s="64">
        <f>N628*60</f>
        <v>158.52091045148416</v>
      </c>
      <c r="R628" s="10"/>
      <c r="S628" s="10"/>
    </row>
    <row r="629" spans="1:19" s="9" customFormat="1" ht="12.75" customHeight="1">
      <c r="A629" s="299"/>
      <c r="B629" s="289" t="s">
        <v>864</v>
      </c>
      <c r="C629" s="179">
        <v>7</v>
      </c>
      <c r="D629" s="179"/>
      <c r="E629" s="178">
        <f>F629+G629+H629</f>
        <v>2</v>
      </c>
      <c r="F629" s="178"/>
      <c r="G629" s="178"/>
      <c r="H629" s="178">
        <v>2</v>
      </c>
      <c r="I629" s="178">
        <v>230.19</v>
      </c>
      <c r="J629" s="178">
        <v>2</v>
      </c>
      <c r="K629" s="178">
        <v>230.19</v>
      </c>
      <c r="L629" s="63">
        <f>J629/K629</f>
        <v>0.008688474738259698</v>
      </c>
      <c r="M629" s="180">
        <v>245.7</v>
      </c>
      <c r="N629" s="62">
        <f>L629*M629</f>
        <v>2.1347582431904075</v>
      </c>
      <c r="O629" s="62">
        <f>L629*60*1000</f>
        <v>521.3084842955818</v>
      </c>
      <c r="P629" s="64">
        <f>N629*60</f>
        <v>128.08549459142446</v>
      </c>
      <c r="R629" s="10"/>
      <c r="S629" s="10"/>
    </row>
    <row r="630" spans="1:19" s="9" customFormat="1" ht="12.75">
      <c r="A630" s="299"/>
      <c r="B630" s="285" t="s">
        <v>568</v>
      </c>
      <c r="C630" s="149">
        <v>22</v>
      </c>
      <c r="D630" s="149" t="s">
        <v>24</v>
      </c>
      <c r="E630" s="150">
        <f>F630+G630+H630</f>
        <v>15.6591</v>
      </c>
      <c r="F630" s="150">
        <v>2.1299</v>
      </c>
      <c r="G630" s="150">
        <v>3.52</v>
      </c>
      <c r="H630" s="150">
        <v>10.0092</v>
      </c>
      <c r="I630" s="150">
        <v>1149.29</v>
      </c>
      <c r="J630" s="150">
        <v>10.0092</v>
      </c>
      <c r="K630" s="150">
        <v>1149.29</v>
      </c>
      <c r="L630" s="63">
        <f>J630/K630</f>
        <v>0.008709029052719506</v>
      </c>
      <c r="M630" s="151">
        <v>211</v>
      </c>
      <c r="N630" s="62">
        <f>L630*M630</f>
        <v>1.8376051301238157</v>
      </c>
      <c r="O630" s="62">
        <f>L630*60*1000</f>
        <v>522.5417431631704</v>
      </c>
      <c r="P630" s="64">
        <f>N630*60</f>
        <v>110.25630780742894</v>
      </c>
      <c r="R630" s="10"/>
      <c r="S630" s="10"/>
    </row>
    <row r="631" spans="1:19" s="9" customFormat="1" ht="12.75">
      <c r="A631" s="299"/>
      <c r="B631" s="285" t="s">
        <v>351</v>
      </c>
      <c r="C631" s="61">
        <v>27</v>
      </c>
      <c r="D631" s="61">
        <v>1969</v>
      </c>
      <c r="E631" s="61">
        <v>16.826</v>
      </c>
      <c r="F631" s="61">
        <v>1.250877</v>
      </c>
      <c r="G631" s="61">
        <v>4</v>
      </c>
      <c r="H631" s="61">
        <v>11.575123</v>
      </c>
      <c r="I631" s="61">
        <v>1664.94</v>
      </c>
      <c r="J631" s="61">
        <v>7.883475</v>
      </c>
      <c r="K631" s="61">
        <v>902.67</v>
      </c>
      <c r="L631" s="63">
        <f>J631/K631</f>
        <v>0.008733507261790023</v>
      </c>
      <c r="M631" s="61">
        <v>242.6</v>
      </c>
      <c r="N631" s="62">
        <f>L631*M631</f>
        <v>2.1187488617102597</v>
      </c>
      <c r="O631" s="62">
        <f>L631*60*1000</f>
        <v>524.0104357074014</v>
      </c>
      <c r="P631" s="64">
        <f>N631*60</f>
        <v>127.12493170261558</v>
      </c>
      <c r="Q631" s="11"/>
      <c r="R631" s="10"/>
      <c r="S631" s="10"/>
    </row>
    <row r="632" spans="1:19" s="9" customFormat="1" ht="12.75" customHeight="1">
      <c r="A632" s="299"/>
      <c r="B632" s="287" t="s">
        <v>220</v>
      </c>
      <c r="C632" s="179">
        <v>12</v>
      </c>
      <c r="D632" s="179">
        <v>1954</v>
      </c>
      <c r="E632" s="253">
        <v>8.147</v>
      </c>
      <c r="F632" s="253">
        <v>1.224</v>
      </c>
      <c r="G632" s="253">
        <v>1.92</v>
      </c>
      <c r="H632" s="253">
        <v>5.003</v>
      </c>
      <c r="I632" s="253">
        <v>572.25</v>
      </c>
      <c r="J632" s="253">
        <v>5.003</v>
      </c>
      <c r="K632" s="253">
        <v>572.25</v>
      </c>
      <c r="L632" s="63">
        <f>J632/K632</f>
        <v>0.008742682394058541</v>
      </c>
      <c r="M632" s="253">
        <v>281.2</v>
      </c>
      <c r="N632" s="62">
        <f>L632*M632</f>
        <v>2.4584422892092617</v>
      </c>
      <c r="O632" s="62">
        <f>L632*60*1000</f>
        <v>524.5609436435125</v>
      </c>
      <c r="P632" s="64">
        <f>N632*60</f>
        <v>147.5065373525557</v>
      </c>
      <c r="Q632" s="11"/>
      <c r="R632" s="10"/>
      <c r="S632" s="10"/>
    </row>
    <row r="633" spans="1:19" s="9" customFormat="1" ht="12.75" customHeight="1">
      <c r="A633" s="299"/>
      <c r="B633" s="285" t="s">
        <v>542</v>
      </c>
      <c r="C633" s="60">
        <v>29</v>
      </c>
      <c r="D633" s="60" t="s">
        <v>24</v>
      </c>
      <c r="E633" s="135">
        <v>11.6</v>
      </c>
      <c r="F633" s="135">
        <v>0.17</v>
      </c>
      <c r="G633" s="135">
        <v>0.14</v>
      </c>
      <c r="H633" s="135">
        <v>11.29</v>
      </c>
      <c r="I633" s="256">
        <v>1289</v>
      </c>
      <c r="J633" s="135">
        <v>11.29</v>
      </c>
      <c r="K633" s="256">
        <v>1289</v>
      </c>
      <c r="L633" s="63">
        <f>J633/K633</f>
        <v>0.008758727695888285</v>
      </c>
      <c r="M633" s="135">
        <v>215.3</v>
      </c>
      <c r="N633" s="62">
        <f>L633*M633</f>
        <v>1.885754072924748</v>
      </c>
      <c r="O633" s="62">
        <f>L633*60*1000</f>
        <v>525.5236617532971</v>
      </c>
      <c r="P633" s="64">
        <f>N633*60</f>
        <v>113.14524437548488</v>
      </c>
      <c r="R633" s="10"/>
      <c r="S633" s="10"/>
    </row>
    <row r="634" spans="1:19" s="9" customFormat="1" ht="12.75">
      <c r="A634" s="299"/>
      <c r="B634" s="290" t="s">
        <v>319</v>
      </c>
      <c r="C634" s="61">
        <v>32</v>
      </c>
      <c r="D634" s="61">
        <v>1917</v>
      </c>
      <c r="E634" s="62">
        <v>12.589403</v>
      </c>
      <c r="F634" s="62">
        <v>1.0506</v>
      </c>
      <c r="G634" s="62">
        <v>0.8</v>
      </c>
      <c r="H634" s="62">
        <v>10.738803</v>
      </c>
      <c r="I634" s="62">
        <v>1446.88</v>
      </c>
      <c r="J634" s="62">
        <v>8.15602</v>
      </c>
      <c r="K634" s="62">
        <v>929.58</v>
      </c>
      <c r="L634" s="63">
        <f>J634/K634</f>
        <v>0.008773876374276554</v>
      </c>
      <c r="M634" s="255">
        <v>306.2</v>
      </c>
      <c r="N634" s="62">
        <f>L634*M634</f>
        <v>2.686560945803481</v>
      </c>
      <c r="O634" s="62">
        <f>L634*60*1000</f>
        <v>526.4325824565932</v>
      </c>
      <c r="P634" s="64">
        <f>N634*60</f>
        <v>161.19365674820887</v>
      </c>
      <c r="R634" s="10"/>
      <c r="S634" s="10"/>
    </row>
    <row r="635" spans="1:19" s="9" customFormat="1" ht="12.75">
      <c r="A635" s="299"/>
      <c r="B635" s="290" t="s">
        <v>320</v>
      </c>
      <c r="C635" s="61">
        <v>8</v>
      </c>
      <c r="D635" s="61">
        <v>1970</v>
      </c>
      <c r="E635" s="62">
        <v>4.346</v>
      </c>
      <c r="F635" s="62">
        <v>0.561</v>
      </c>
      <c r="G635" s="62">
        <v>0.96</v>
      </c>
      <c r="H635" s="62">
        <v>2.825</v>
      </c>
      <c r="I635" s="62">
        <v>321.83</v>
      </c>
      <c r="J635" s="62">
        <v>1.98188</v>
      </c>
      <c r="K635" s="62">
        <v>225.78</v>
      </c>
      <c r="L635" s="63">
        <f>J635/K635</f>
        <v>0.00877792541411994</v>
      </c>
      <c r="M635" s="255">
        <v>306.2</v>
      </c>
      <c r="N635" s="62">
        <f>L635*M635</f>
        <v>2.687800761803526</v>
      </c>
      <c r="O635" s="62">
        <f>L635*60*1000</f>
        <v>526.6755248471964</v>
      </c>
      <c r="P635" s="64">
        <f>N635*60</f>
        <v>161.26804570821156</v>
      </c>
      <c r="R635" s="10"/>
      <c r="S635" s="10"/>
    </row>
    <row r="636" spans="1:19" s="9" customFormat="1" ht="12.75">
      <c r="A636" s="299"/>
      <c r="B636" s="290" t="s">
        <v>321</v>
      </c>
      <c r="C636" s="61">
        <v>8</v>
      </c>
      <c r="D636" s="61">
        <v>1968</v>
      </c>
      <c r="E636" s="62">
        <v>3.947</v>
      </c>
      <c r="F636" s="62">
        <v>0.408</v>
      </c>
      <c r="G636" s="62">
        <v>0.07</v>
      </c>
      <c r="H636" s="62">
        <v>3.469</v>
      </c>
      <c r="I636" s="62">
        <v>394.35</v>
      </c>
      <c r="J636" s="62">
        <v>3.469</v>
      </c>
      <c r="K636" s="62">
        <v>394.35</v>
      </c>
      <c r="L636" s="63">
        <f>J636/K636</f>
        <v>0.008796754152402686</v>
      </c>
      <c r="M636" s="255">
        <v>306.2</v>
      </c>
      <c r="N636" s="62">
        <f>L636*M636</f>
        <v>2.6935661214657025</v>
      </c>
      <c r="O636" s="62">
        <f>L636*60*1000</f>
        <v>527.8052491441612</v>
      </c>
      <c r="P636" s="64">
        <f>N636*60</f>
        <v>161.61396728794216</v>
      </c>
      <c r="Q636" s="11"/>
      <c r="R636" s="10"/>
      <c r="S636" s="10"/>
    </row>
    <row r="637" spans="1:19" s="9" customFormat="1" ht="12.75">
      <c r="A637" s="299"/>
      <c r="B637" s="290" t="s">
        <v>322</v>
      </c>
      <c r="C637" s="61">
        <v>9</v>
      </c>
      <c r="D637" s="61">
        <v>1965</v>
      </c>
      <c r="E637" s="62">
        <v>4.356</v>
      </c>
      <c r="F637" s="62">
        <v>0.765</v>
      </c>
      <c r="G637" s="62">
        <v>0.07</v>
      </c>
      <c r="H637" s="62">
        <v>3.521</v>
      </c>
      <c r="I637" s="62">
        <v>399.34</v>
      </c>
      <c r="J637" s="62">
        <v>3.521</v>
      </c>
      <c r="K637" s="62">
        <v>399.34</v>
      </c>
      <c r="L637" s="63">
        <f>J637/K637</f>
        <v>0.008817048129413533</v>
      </c>
      <c r="M637" s="255">
        <v>306.2</v>
      </c>
      <c r="N637" s="62">
        <f>L637*M637</f>
        <v>2.6997801372264236</v>
      </c>
      <c r="O637" s="62">
        <f>L637*60*1000</f>
        <v>529.022887764812</v>
      </c>
      <c r="P637" s="64">
        <f>N637*60</f>
        <v>161.9868082335854</v>
      </c>
      <c r="R637" s="10"/>
      <c r="S637" s="10"/>
    </row>
    <row r="638" spans="1:19" s="9" customFormat="1" ht="12.75">
      <c r="A638" s="299"/>
      <c r="B638" s="287" t="s">
        <v>221</v>
      </c>
      <c r="C638" s="179">
        <v>20</v>
      </c>
      <c r="D638" s="179">
        <v>1960</v>
      </c>
      <c r="E638" s="253">
        <v>11.035</v>
      </c>
      <c r="F638" s="253">
        <v>3.06</v>
      </c>
      <c r="G638" s="253">
        <v>0.2</v>
      </c>
      <c r="H638" s="253">
        <v>7.775</v>
      </c>
      <c r="I638" s="253">
        <v>881.45</v>
      </c>
      <c r="J638" s="253">
        <v>7.775</v>
      </c>
      <c r="K638" s="253">
        <v>881.45</v>
      </c>
      <c r="L638" s="63">
        <f>J638/K638</f>
        <v>0.00882069317601679</v>
      </c>
      <c r="M638" s="253">
        <v>281.2</v>
      </c>
      <c r="N638" s="62">
        <f>L638*M638</f>
        <v>2.4803789210959213</v>
      </c>
      <c r="O638" s="62">
        <f>L638*60*1000</f>
        <v>529.2415905610073</v>
      </c>
      <c r="P638" s="64">
        <f>N638*60</f>
        <v>148.82273526575528</v>
      </c>
      <c r="R638" s="10"/>
      <c r="S638" s="10"/>
    </row>
    <row r="639" spans="1:19" s="9" customFormat="1" ht="12.75" customHeight="1">
      <c r="A639" s="299"/>
      <c r="B639" s="285" t="s">
        <v>69</v>
      </c>
      <c r="C639" s="61">
        <v>92</v>
      </c>
      <c r="D639" s="61">
        <v>1991</v>
      </c>
      <c r="E639" s="61">
        <v>55.25</v>
      </c>
      <c r="F639" s="61">
        <v>7.306</v>
      </c>
      <c r="G639" s="61">
        <v>15.12</v>
      </c>
      <c r="H639" s="61">
        <f>E639-F639-G639</f>
        <v>32.824000000000005</v>
      </c>
      <c r="I639" s="78">
        <v>3720.6</v>
      </c>
      <c r="J639" s="79">
        <f>H639/I639*K639</f>
        <v>31.265993656937056</v>
      </c>
      <c r="K639" s="61">
        <v>3544</v>
      </c>
      <c r="L639" s="63">
        <f>J639/K639</f>
        <v>0.00882223297317637</v>
      </c>
      <c r="M639" s="62">
        <v>289.18</v>
      </c>
      <c r="N639" s="62">
        <f>L639*M639</f>
        <v>2.551213331183143</v>
      </c>
      <c r="O639" s="62">
        <f>L639*60*1000</f>
        <v>529.3339783905823</v>
      </c>
      <c r="P639" s="64">
        <f>N639*60</f>
        <v>153.07279987098858</v>
      </c>
      <c r="R639" s="10"/>
      <c r="S639" s="10"/>
    </row>
    <row r="640" spans="1:19" s="9" customFormat="1" ht="12.75">
      <c r="A640" s="299"/>
      <c r="B640" s="285" t="s">
        <v>569</v>
      </c>
      <c r="C640" s="149">
        <v>20</v>
      </c>
      <c r="D640" s="149" t="s">
        <v>24</v>
      </c>
      <c r="E640" s="150">
        <f>F640+G640+H640</f>
        <v>14.7381</v>
      </c>
      <c r="F640" s="150">
        <v>1.9618</v>
      </c>
      <c r="G640" s="150">
        <v>3.2</v>
      </c>
      <c r="H640" s="150">
        <v>9.5763</v>
      </c>
      <c r="I640" s="150">
        <v>1085.15</v>
      </c>
      <c r="J640" s="150">
        <v>9.5763</v>
      </c>
      <c r="K640" s="150">
        <v>1085.15</v>
      </c>
      <c r="L640" s="63">
        <f>J640/K640</f>
        <v>0.008824862922176657</v>
      </c>
      <c r="M640" s="151">
        <v>211</v>
      </c>
      <c r="N640" s="62">
        <f>L640*M640</f>
        <v>1.8620460765792748</v>
      </c>
      <c r="O640" s="62">
        <f>L640*60*1000</f>
        <v>529.4917753305995</v>
      </c>
      <c r="P640" s="64">
        <f>N640*60</f>
        <v>111.72276459475648</v>
      </c>
      <c r="R640" s="10"/>
      <c r="S640" s="10"/>
    </row>
    <row r="641" spans="1:19" s="9" customFormat="1" ht="12.75">
      <c r="A641" s="299"/>
      <c r="B641" s="290" t="s">
        <v>323</v>
      </c>
      <c r="C641" s="61">
        <v>12</v>
      </c>
      <c r="D641" s="61">
        <v>1971</v>
      </c>
      <c r="E641" s="62">
        <v>4.758999</v>
      </c>
      <c r="F641" s="62">
        <v>0</v>
      </c>
      <c r="G641" s="62">
        <v>0</v>
      </c>
      <c r="H641" s="62">
        <v>4.758999</v>
      </c>
      <c r="I641" s="62">
        <v>538.8</v>
      </c>
      <c r="J641" s="62">
        <v>4.758999</v>
      </c>
      <c r="K641" s="62">
        <v>538.8</v>
      </c>
      <c r="L641" s="63">
        <f>J641/K641</f>
        <v>0.00883258908685969</v>
      </c>
      <c r="M641" s="255">
        <v>306.2</v>
      </c>
      <c r="N641" s="62">
        <f>L641*M641</f>
        <v>2.704538778396437</v>
      </c>
      <c r="O641" s="62">
        <f>L641*60*1000</f>
        <v>529.9553452115814</v>
      </c>
      <c r="P641" s="64">
        <f>N641*60</f>
        <v>162.2723267037862</v>
      </c>
      <c r="R641" s="10"/>
      <c r="S641" s="10"/>
    </row>
    <row r="642" spans="1:19" s="9" customFormat="1" ht="12.75">
      <c r="A642" s="299"/>
      <c r="B642" s="285" t="s">
        <v>543</v>
      </c>
      <c r="C642" s="60">
        <v>32</v>
      </c>
      <c r="D642" s="60" t="s">
        <v>24</v>
      </c>
      <c r="E642" s="135">
        <v>18.97</v>
      </c>
      <c r="F642" s="135">
        <v>1.53</v>
      </c>
      <c r="G642" s="135">
        <v>4.9</v>
      </c>
      <c r="H642" s="135">
        <v>12.54</v>
      </c>
      <c r="I642" s="256">
        <v>1418</v>
      </c>
      <c r="J642" s="135">
        <v>12.54</v>
      </c>
      <c r="K642" s="256">
        <v>1418</v>
      </c>
      <c r="L642" s="63">
        <f>J642/K642</f>
        <v>0.008843441466854724</v>
      </c>
      <c r="M642" s="135">
        <v>215.3</v>
      </c>
      <c r="N642" s="62">
        <f>L642*M642</f>
        <v>1.9039929478138222</v>
      </c>
      <c r="O642" s="62">
        <f>L642*60*1000</f>
        <v>530.6064880112834</v>
      </c>
      <c r="P642" s="64">
        <f>N642*60</f>
        <v>114.23957686882933</v>
      </c>
      <c r="R642" s="10"/>
      <c r="S642" s="10"/>
    </row>
    <row r="643" spans="1:19" s="9" customFormat="1" ht="12.75">
      <c r="A643" s="299"/>
      <c r="B643" s="287" t="s">
        <v>737</v>
      </c>
      <c r="C643" s="257">
        <v>20</v>
      </c>
      <c r="D643" s="257">
        <v>1984</v>
      </c>
      <c r="E643" s="258">
        <v>14.78</v>
      </c>
      <c r="F643" s="258">
        <v>2.3</v>
      </c>
      <c r="G643" s="258">
        <v>3.2</v>
      </c>
      <c r="H643" s="258">
        <v>9.2</v>
      </c>
      <c r="I643" s="258">
        <v>1149</v>
      </c>
      <c r="J643" s="258">
        <v>9.2</v>
      </c>
      <c r="K643" s="258">
        <v>1039</v>
      </c>
      <c r="L643" s="63">
        <f>J643/K643</f>
        <v>0.008854667949951876</v>
      </c>
      <c r="M643" s="253">
        <v>184.8</v>
      </c>
      <c r="N643" s="62">
        <f>L643*M643</f>
        <v>1.6363426371511067</v>
      </c>
      <c r="O643" s="62">
        <f>L643*60*1000</f>
        <v>531.2800769971126</v>
      </c>
      <c r="P643" s="64">
        <f>N643*60</f>
        <v>98.1805582290664</v>
      </c>
      <c r="R643" s="10"/>
      <c r="S643" s="10"/>
    </row>
    <row r="644" spans="1:19" s="9" customFormat="1" ht="12.75">
      <c r="A644" s="299"/>
      <c r="B644" s="285" t="s">
        <v>570</v>
      </c>
      <c r="C644" s="149">
        <v>20</v>
      </c>
      <c r="D644" s="149" t="s">
        <v>24</v>
      </c>
      <c r="E644" s="150">
        <f>F644+G644+H644</f>
        <v>14.1069</v>
      </c>
      <c r="F644" s="150">
        <v>1.6815</v>
      </c>
      <c r="G644" s="150">
        <v>3.157</v>
      </c>
      <c r="H644" s="150">
        <v>9.2684</v>
      </c>
      <c r="I644" s="150">
        <v>1043.68</v>
      </c>
      <c r="J644" s="150">
        <v>9.2684</v>
      </c>
      <c r="K644" s="150">
        <v>1043.68</v>
      </c>
      <c r="L644" s="63">
        <f>J644/K644</f>
        <v>0.008880499770044457</v>
      </c>
      <c r="M644" s="151">
        <v>211</v>
      </c>
      <c r="N644" s="62">
        <f>L644*M644</f>
        <v>1.8737854514793804</v>
      </c>
      <c r="O644" s="62">
        <f>L644*60*1000</f>
        <v>532.8299862026674</v>
      </c>
      <c r="P644" s="64">
        <f>N644*60</f>
        <v>112.42712708876282</v>
      </c>
      <c r="R644" s="10"/>
      <c r="S644" s="10"/>
    </row>
    <row r="645" spans="1:19" s="9" customFormat="1" ht="12.75">
      <c r="A645" s="299"/>
      <c r="B645" s="285" t="s">
        <v>571</v>
      </c>
      <c r="C645" s="149">
        <v>20</v>
      </c>
      <c r="D645" s="149" t="s">
        <v>24</v>
      </c>
      <c r="E645" s="150">
        <f>F645+G645+H645</f>
        <v>14.2082</v>
      </c>
      <c r="F645" s="150">
        <v>1.7376</v>
      </c>
      <c r="G645" s="150">
        <v>3.157</v>
      </c>
      <c r="H645" s="150">
        <v>9.3136</v>
      </c>
      <c r="I645" s="150">
        <v>1045.93</v>
      </c>
      <c r="J645" s="150">
        <v>9.3136</v>
      </c>
      <c r="K645" s="150">
        <v>1045.93</v>
      </c>
      <c r="L645" s="63">
        <f>J645/K645</f>
        <v>0.008904611207250963</v>
      </c>
      <c r="M645" s="151">
        <v>211</v>
      </c>
      <c r="N645" s="62">
        <f>L645*M645</f>
        <v>1.8788729647299531</v>
      </c>
      <c r="O645" s="62">
        <f>L645*60*1000</f>
        <v>534.2766724350578</v>
      </c>
      <c r="P645" s="64">
        <f>N645*60</f>
        <v>112.73237788379718</v>
      </c>
      <c r="R645" s="10"/>
      <c r="S645" s="10"/>
    </row>
    <row r="646" spans="1:19" s="9" customFormat="1" ht="12.75">
      <c r="A646" s="299"/>
      <c r="B646" s="287" t="s">
        <v>811</v>
      </c>
      <c r="C646" s="179">
        <v>6</v>
      </c>
      <c r="D646" s="179">
        <v>1986</v>
      </c>
      <c r="E646" s="178">
        <v>4.83</v>
      </c>
      <c r="F646" s="178">
        <v>0.663</v>
      </c>
      <c r="G646" s="178">
        <v>0.795</v>
      </c>
      <c r="H646" s="178">
        <v>3.372</v>
      </c>
      <c r="I646" s="178"/>
      <c r="J646" s="178">
        <v>3.372</v>
      </c>
      <c r="K646" s="180">
        <v>378.43</v>
      </c>
      <c r="L646" s="63">
        <f>J646/K646</f>
        <v>0.008910498639114235</v>
      </c>
      <c r="M646" s="180">
        <v>335.83</v>
      </c>
      <c r="N646" s="62">
        <f>L646*M646</f>
        <v>2.9924127579737334</v>
      </c>
      <c r="O646" s="62">
        <f>L646*60*1000</f>
        <v>534.6299183468541</v>
      </c>
      <c r="P646" s="64">
        <f>N646*60</f>
        <v>179.544765478424</v>
      </c>
      <c r="R646" s="10"/>
      <c r="S646" s="10"/>
    </row>
    <row r="647" spans="1:19" s="9" customFormat="1" ht="12.75">
      <c r="A647" s="299"/>
      <c r="B647" s="289" t="s">
        <v>865</v>
      </c>
      <c r="C647" s="179">
        <v>20</v>
      </c>
      <c r="D647" s="179"/>
      <c r="E647" s="178">
        <f>F647+G647+H647</f>
        <v>15.75</v>
      </c>
      <c r="F647" s="178">
        <v>1.51</v>
      </c>
      <c r="G647" s="178">
        <v>3.2</v>
      </c>
      <c r="H647" s="178">
        <v>11.04</v>
      </c>
      <c r="I647" s="178">
        <v>1238.61</v>
      </c>
      <c r="J647" s="178">
        <v>11.04</v>
      </c>
      <c r="K647" s="178">
        <v>1238.61</v>
      </c>
      <c r="L647" s="63">
        <f>J647/K647</f>
        <v>0.008913217235449414</v>
      </c>
      <c r="M647" s="180">
        <v>245.7</v>
      </c>
      <c r="N647" s="62">
        <f>L647*M647</f>
        <v>2.189977474749921</v>
      </c>
      <c r="O647" s="62">
        <f>L647*60*1000</f>
        <v>534.7930341269649</v>
      </c>
      <c r="P647" s="64">
        <f>N647*60</f>
        <v>131.39864848499525</v>
      </c>
      <c r="Q647" s="11"/>
      <c r="R647" s="10"/>
      <c r="S647" s="10"/>
    </row>
    <row r="648" spans="1:19" s="9" customFormat="1" ht="12.75">
      <c r="A648" s="299"/>
      <c r="B648" s="285" t="s">
        <v>352</v>
      </c>
      <c r="C648" s="61">
        <v>47</v>
      </c>
      <c r="D648" s="61">
        <v>1980</v>
      </c>
      <c r="E648" s="61">
        <v>14.028999</v>
      </c>
      <c r="F648" s="61">
        <v>0</v>
      </c>
      <c r="G648" s="61">
        <v>0</v>
      </c>
      <c r="H648" s="61">
        <v>14.028999</v>
      </c>
      <c r="I648" s="61">
        <v>1572.62</v>
      </c>
      <c r="J648" s="61">
        <v>14.028999</v>
      </c>
      <c r="K648" s="61">
        <v>1572.62</v>
      </c>
      <c r="L648" s="63">
        <f>J648/K648</f>
        <v>0.008920781244038611</v>
      </c>
      <c r="M648" s="61">
        <v>242.6</v>
      </c>
      <c r="N648" s="62">
        <f>L648*M648</f>
        <v>2.164181529803767</v>
      </c>
      <c r="O648" s="62">
        <f>L648*60*1000</f>
        <v>535.2468746423167</v>
      </c>
      <c r="P648" s="64">
        <f>N648*60</f>
        <v>129.85089178822602</v>
      </c>
      <c r="R648" s="10"/>
      <c r="S648" s="10"/>
    </row>
    <row r="649" spans="1:19" s="9" customFormat="1" ht="12.75" customHeight="1">
      <c r="A649" s="299"/>
      <c r="B649" s="285" t="s">
        <v>353</v>
      </c>
      <c r="C649" s="61">
        <v>23</v>
      </c>
      <c r="D649" s="61">
        <v>1970</v>
      </c>
      <c r="E649" s="61">
        <v>13.636</v>
      </c>
      <c r="F649" s="61">
        <v>1.6575</v>
      </c>
      <c r="G649" s="61">
        <v>3.52</v>
      </c>
      <c r="H649" s="61">
        <v>8.4585</v>
      </c>
      <c r="I649" s="61">
        <v>1095.22</v>
      </c>
      <c r="J649" s="61">
        <v>8.4585</v>
      </c>
      <c r="K649" s="61">
        <v>947.22</v>
      </c>
      <c r="L649" s="63">
        <f>J649/K649</f>
        <v>0.00892981567112181</v>
      </c>
      <c r="M649" s="61">
        <v>242.6</v>
      </c>
      <c r="N649" s="62">
        <f>L649*M649</f>
        <v>2.1663732818141512</v>
      </c>
      <c r="O649" s="62">
        <f>L649*60*1000</f>
        <v>535.7889402673086</v>
      </c>
      <c r="P649" s="64">
        <f>N649*60</f>
        <v>129.98239690884907</v>
      </c>
      <c r="R649" s="10"/>
      <c r="S649" s="10"/>
    </row>
    <row r="650" spans="1:19" s="9" customFormat="1" ht="13.5" customHeight="1">
      <c r="A650" s="299"/>
      <c r="B650" s="285" t="s">
        <v>279</v>
      </c>
      <c r="C650" s="60">
        <v>4</v>
      </c>
      <c r="D650" s="60">
        <v>1914</v>
      </c>
      <c r="E650" s="126">
        <v>2.712</v>
      </c>
      <c r="F650" s="126">
        <v>0.255</v>
      </c>
      <c r="G650" s="126">
        <v>0.64</v>
      </c>
      <c r="H650" s="126">
        <f>E650-F650-G650</f>
        <v>1.8170000000000002</v>
      </c>
      <c r="I650" s="126">
        <v>203.32</v>
      </c>
      <c r="J650" s="126">
        <v>1.817</v>
      </c>
      <c r="K650" s="126">
        <v>203.32</v>
      </c>
      <c r="L650" s="63">
        <f>J650/K650</f>
        <v>0.008936651583710407</v>
      </c>
      <c r="M650" s="62">
        <v>332.886</v>
      </c>
      <c r="N650" s="62">
        <f>L650*M650</f>
        <v>2.974886199095023</v>
      </c>
      <c r="O650" s="62">
        <f>L650*60*1000</f>
        <v>536.1990950226244</v>
      </c>
      <c r="P650" s="64">
        <f>N650*60</f>
        <v>178.49317194570136</v>
      </c>
      <c r="Q650" s="11"/>
      <c r="R650" s="10"/>
      <c r="S650" s="10"/>
    </row>
    <row r="651" spans="1:19" s="9" customFormat="1" ht="12.75" customHeight="1">
      <c r="A651" s="299"/>
      <c r="B651" s="285" t="s">
        <v>49</v>
      </c>
      <c r="C651" s="60">
        <v>7</v>
      </c>
      <c r="D651" s="60" t="s">
        <v>24</v>
      </c>
      <c r="E651" s="61">
        <v>3.343</v>
      </c>
      <c r="F651" s="61">
        <v>0.16065</v>
      </c>
      <c r="G651" s="61">
        <v>0</v>
      </c>
      <c r="H651" s="61">
        <v>3.18235</v>
      </c>
      <c r="I651" s="62">
        <v>355.81</v>
      </c>
      <c r="J651" s="61">
        <v>2.852675</v>
      </c>
      <c r="K651" s="61">
        <v>318.95</v>
      </c>
      <c r="L651" s="63">
        <f>J651/K651</f>
        <v>0.008943956733030256</v>
      </c>
      <c r="M651" s="61">
        <v>301.603</v>
      </c>
      <c r="N651" s="62">
        <f>L651*M651</f>
        <v>2.697524182552124</v>
      </c>
      <c r="O651" s="62">
        <f>L651*60*1000</f>
        <v>536.6374039818154</v>
      </c>
      <c r="P651" s="64">
        <f>N651*60</f>
        <v>161.85145095312745</v>
      </c>
      <c r="R651" s="10"/>
      <c r="S651" s="10"/>
    </row>
    <row r="652" spans="1:19" s="9" customFormat="1" ht="12.75" customHeight="1">
      <c r="A652" s="299"/>
      <c r="B652" s="287" t="s">
        <v>738</v>
      </c>
      <c r="C652" s="257">
        <v>20</v>
      </c>
      <c r="D652" s="257">
        <v>1980</v>
      </c>
      <c r="E652" s="258">
        <v>14.33</v>
      </c>
      <c r="F652" s="258">
        <v>1.78</v>
      </c>
      <c r="G652" s="258">
        <v>3.2</v>
      </c>
      <c r="H652" s="258">
        <v>9.3</v>
      </c>
      <c r="I652" s="258">
        <v>1145</v>
      </c>
      <c r="J652" s="258">
        <v>9.3</v>
      </c>
      <c r="K652" s="258">
        <v>1039</v>
      </c>
      <c r="L652" s="63">
        <f>J652/K652</f>
        <v>0.008950914340712223</v>
      </c>
      <c r="M652" s="253">
        <v>184.8</v>
      </c>
      <c r="N652" s="62">
        <f>L652*M652</f>
        <v>1.654128970163619</v>
      </c>
      <c r="O652" s="62">
        <f>L652*60*1000</f>
        <v>537.0548604427335</v>
      </c>
      <c r="P652" s="64">
        <f>N652*60</f>
        <v>99.24773820981714</v>
      </c>
      <c r="Q652" s="11"/>
      <c r="R652" s="10"/>
      <c r="S652" s="10"/>
    </row>
    <row r="653" spans="1:19" s="9" customFormat="1" ht="12.75" customHeight="1">
      <c r="A653" s="299"/>
      <c r="B653" s="290" t="s">
        <v>324</v>
      </c>
      <c r="C653" s="61">
        <v>37</v>
      </c>
      <c r="D653" s="61">
        <v>1964</v>
      </c>
      <c r="E653" s="62">
        <v>17.055002</v>
      </c>
      <c r="F653" s="62">
        <v>0.302362</v>
      </c>
      <c r="G653" s="62">
        <v>2.957436</v>
      </c>
      <c r="H653" s="62">
        <v>13.795204</v>
      </c>
      <c r="I653" s="62">
        <v>1540.95</v>
      </c>
      <c r="J653" s="62">
        <v>13.795204</v>
      </c>
      <c r="K653" s="62">
        <v>1540.95</v>
      </c>
      <c r="L653" s="63">
        <f>J653/K653</f>
        <v>0.008952402089620039</v>
      </c>
      <c r="M653" s="255">
        <v>297</v>
      </c>
      <c r="N653" s="62">
        <f>L653*M653</f>
        <v>2.6588634206171515</v>
      </c>
      <c r="O653" s="62">
        <f>L653*60*1000</f>
        <v>537.1441253772024</v>
      </c>
      <c r="P653" s="64">
        <f>N653*60</f>
        <v>159.5318052370291</v>
      </c>
      <c r="R653" s="10"/>
      <c r="S653" s="10"/>
    </row>
    <row r="654" spans="1:19" s="9" customFormat="1" ht="12.75" customHeight="1">
      <c r="A654" s="299"/>
      <c r="B654" s="285" t="s">
        <v>544</v>
      </c>
      <c r="C654" s="60">
        <v>23</v>
      </c>
      <c r="D654" s="60" t="s">
        <v>24</v>
      </c>
      <c r="E654" s="135">
        <v>11.2</v>
      </c>
      <c r="F654" s="135">
        <v>0.36</v>
      </c>
      <c r="G654" s="135">
        <v>0.11</v>
      </c>
      <c r="H654" s="135">
        <v>10.73</v>
      </c>
      <c r="I654" s="256">
        <v>1196</v>
      </c>
      <c r="J654" s="135">
        <v>10.73</v>
      </c>
      <c r="K654" s="256">
        <v>1196</v>
      </c>
      <c r="L654" s="63">
        <f>J654/K654</f>
        <v>0.008971571906354515</v>
      </c>
      <c r="M654" s="135">
        <v>215.3</v>
      </c>
      <c r="N654" s="62">
        <f>L654*M654</f>
        <v>1.9315794314381272</v>
      </c>
      <c r="O654" s="62">
        <f>L654*60*1000</f>
        <v>538.294314381271</v>
      </c>
      <c r="P654" s="64">
        <f>N654*60</f>
        <v>115.89476588628763</v>
      </c>
      <c r="Q654" s="11"/>
      <c r="R654" s="10"/>
      <c r="S654" s="10"/>
    </row>
    <row r="655" spans="1:19" s="9" customFormat="1" ht="12.75" customHeight="1">
      <c r="A655" s="299"/>
      <c r="B655" s="33" t="s">
        <v>435</v>
      </c>
      <c r="C655" s="148">
        <v>12</v>
      </c>
      <c r="D655" s="149">
        <v>1968</v>
      </c>
      <c r="E655" s="150">
        <f>F655+G655+H655</f>
        <v>5.552999</v>
      </c>
      <c r="F655" s="151">
        <v>0.612</v>
      </c>
      <c r="G655" s="151">
        <v>0.12</v>
      </c>
      <c r="H655" s="151">
        <v>4.820999</v>
      </c>
      <c r="I655" s="151">
        <v>536.53</v>
      </c>
      <c r="J655" s="151">
        <v>4.820999</v>
      </c>
      <c r="K655" s="151">
        <v>536.53</v>
      </c>
      <c r="L655" s="63">
        <f>J655/K655</f>
        <v>0.008985516187352058</v>
      </c>
      <c r="M655" s="151">
        <v>304.982</v>
      </c>
      <c r="N655" s="62">
        <f>L655*M655</f>
        <v>2.7404206978510057</v>
      </c>
      <c r="O655" s="62">
        <f>L655*60*1000</f>
        <v>539.1309712411236</v>
      </c>
      <c r="P655" s="64">
        <f>N655*60</f>
        <v>164.42524187106034</v>
      </c>
      <c r="R655" s="10"/>
      <c r="S655" s="10"/>
    </row>
    <row r="656" spans="1:19" s="9" customFormat="1" ht="13.5" customHeight="1">
      <c r="A656" s="299"/>
      <c r="B656" s="285" t="s">
        <v>572</v>
      </c>
      <c r="C656" s="149">
        <v>20</v>
      </c>
      <c r="D656" s="149" t="s">
        <v>24</v>
      </c>
      <c r="E656" s="150">
        <f>F656+G656+H656</f>
        <v>16.03</v>
      </c>
      <c r="F656" s="150">
        <v>3.2229</v>
      </c>
      <c r="G656" s="150">
        <v>3.2</v>
      </c>
      <c r="H656" s="150">
        <v>9.6071</v>
      </c>
      <c r="I656" s="150">
        <v>1064.65</v>
      </c>
      <c r="J656" s="150">
        <v>9.6071</v>
      </c>
      <c r="K656" s="150">
        <v>1064.65</v>
      </c>
      <c r="L656" s="63">
        <f>J656/K656</f>
        <v>0.009023716714413188</v>
      </c>
      <c r="M656" s="151">
        <v>211</v>
      </c>
      <c r="N656" s="62">
        <f>L656*M656</f>
        <v>1.9040042267411825</v>
      </c>
      <c r="O656" s="62">
        <f>L656*60*1000</f>
        <v>541.4230028647913</v>
      </c>
      <c r="P656" s="64">
        <f>N656*60</f>
        <v>114.24025360447095</v>
      </c>
      <c r="R656" s="10"/>
      <c r="S656" s="10"/>
    </row>
    <row r="657" spans="1:19" s="9" customFormat="1" ht="12.75" customHeight="1">
      <c r="A657" s="299"/>
      <c r="B657" s="285" t="s">
        <v>72</v>
      </c>
      <c r="C657" s="61">
        <v>77</v>
      </c>
      <c r="D657" s="61">
        <v>1960</v>
      </c>
      <c r="E657" s="61">
        <v>19.45</v>
      </c>
      <c r="F657" s="61">
        <v>6.874</v>
      </c>
      <c r="G657" s="61">
        <v>1.155</v>
      </c>
      <c r="H657" s="61">
        <f>E657-F657-G657</f>
        <v>11.421000000000001</v>
      </c>
      <c r="I657" s="78">
        <v>1264.2</v>
      </c>
      <c r="J657" s="79">
        <f>H657/I657*K657</f>
        <v>11.274646416706219</v>
      </c>
      <c r="K657" s="61">
        <v>1248</v>
      </c>
      <c r="L657" s="63">
        <f>J657/K657</f>
        <v>0.009034171808258188</v>
      </c>
      <c r="M657" s="62">
        <v>289.18</v>
      </c>
      <c r="N657" s="62">
        <f>L657*M657</f>
        <v>2.612501803512103</v>
      </c>
      <c r="O657" s="62">
        <f>L657*60*1000</f>
        <v>542.0503084954913</v>
      </c>
      <c r="P657" s="64">
        <f>N657*60</f>
        <v>156.75010821072618</v>
      </c>
      <c r="R657" s="10"/>
      <c r="S657" s="10"/>
    </row>
    <row r="658" spans="1:19" s="9" customFormat="1" ht="13.5" customHeight="1">
      <c r="A658" s="299"/>
      <c r="B658" s="289" t="s">
        <v>866</v>
      </c>
      <c r="C658" s="179">
        <v>17</v>
      </c>
      <c r="D658" s="179">
        <v>1940</v>
      </c>
      <c r="E658" s="178">
        <f>F658+G658+H658</f>
        <v>4.8</v>
      </c>
      <c r="F658" s="178">
        <v>2.07</v>
      </c>
      <c r="G658" s="178"/>
      <c r="H658" s="178">
        <v>2.73</v>
      </c>
      <c r="I658" s="178">
        <v>301.73</v>
      </c>
      <c r="J658" s="178">
        <v>2.73</v>
      </c>
      <c r="K658" s="178">
        <v>301.73</v>
      </c>
      <c r="L658" s="63">
        <f>J658/K658</f>
        <v>0.00904782421370099</v>
      </c>
      <c r="M658" s="181">
        <v>257.1</v>
      </c>
      <c r="N658" s="62">
        <f>L658*M658</f>
        <v>2.326195605342525</v>
      </c>
      <c r="O658" s="62">
        <f>L658*60*1000</f>
        <v>542.8694528220594</v>
      </c>
      <c r="P658" s="64">
        <f>N658*60</f>
        <v>139.57173632055148</v>
      </c>
      <c r="Q658" s="11"/>
      <c r="R658" s="10"/>
      <c r="S658" s="10"/>
    </row>
    <row r="659" spans="1:19" s="9" customFormat="1" ht="12.75" customHeight="1">
      <c r="A659" s="299"/>
      <c r="B659" s="287" t="s">
        <v>739</v>
      </c>
      <c r="C659" s="257">
        <v>36</v>
      </c>
      <c r="D659" s="257">
        <v>1982</v>
      </c>
      <c r="E659" s="258">
        <v>27.95</v>
      </c>
      <c r="F659" s="258">
        <v>3.57</v>
      </c>
      <c r="G659" s="258">
        <v>5.76</v>
      </c>
      <c r="H659" s="258">
        <v>18.6</v>
      </c>
      <c r="I659" s="258">
        <v>2332</v>
      </c>
      <c r="J659" s="258">
        <v>18.6</v>
      </c>
      <c r="K659" s="258">
        <v>2053</v>
      </c>
      <c r="L659" s="63">
        <f>J659/K659</f>
        <v>0.009059912323429129</v>
      </c>
      <c r="M659" s="253">
        <v>184.8</v>
      </c>
      <c r="N659" s="62">
        <f>L659*M659</f>
        <v>1.674271797369703</v>
      </c>
      <c r="O659" s="62">
        <f>L659*60*1000</f>
        <v>543.5947394057478</v>
      </c>
      <c r="P659" s="64">
        <f>N659*60</f>
        <v>100.45630784218218</v>
      </c>
      <c r="R659" s="10"/>
      <c r="S659" s="10"/>
    </row>
    <row r="660" spans="1:19" s="9" customFormat="1" ht="12.75">
      <c r="A660" s="299"/>
      <c r="B660" s="287" t="s">
        <v>222</v>
      </c>
      <c r="C660" s="179">
        <v>7</v>
      </c>
      <c r="D660" s="179">
        <v>1967</v>
      </c>
      <c r="E660" s="253">
        <v>4.62</v>
      </c>
      <c r="F660" s="253">
        <v>0.714</v>
      </c>
      <c r="G660" s="253">
        <v>1.12</v>
      </c>
      <c r="H660" s="253">
        <v>2.786</v>
      </c>
      <c r="I660" s="253">
        <v>307.07</v>
      </c>
      <c r="J660" s="253">
        <v>2.786</v>
      </c>
      <c r="K660" s="253">
        <v>307.07</v>
      </c>
      <c r="L660" s="63">
        <f>J660/K660</f>
        <v>0.00907284983879897</v>
      </c>
      <c r="M660" s="253">
        <v>281.2</v>
      </c>
      <c r="N660" s="62">
        <f>L660*M660</f>
        <v>2.5512853746702704</v>
      </c>
      <c r="O660" s="62">
        <f>L660*60*1000</f>
        <v>544.3709903279382</v>
      </c>
      <c r="P660" s="64">
        <f>N660*60</f>
        <v>153.07712248021622</v>
      </c>
      <c r="R660" s="10"/>
      <c r="S660" s="10"/>
    </row>
    <row r="661" spans="1:19" s="9" customFormat="1" ht="12.75">
      <c r="A661" s="299"/>
      <c r="B661" s="287" t="s">
        <v>812</v>
      </c>
      <c r="C661" s="179">
        <v>8</v>
      </c>
      <c r="D661" s="179">
        <v>1977</v>
      </c>
      <c r="E661" s="178">
        <v>6.9</v>
      </c>
      <c r="F661" s="178">
        <v>0.918</v>
      </c>
      <c r="G661" s="178">
        <v>1.156</v>
      </c>
      <c r="H661" s="178">
        <v>4.825</v>
      </c>
      <c r="I661" s="178"/>
      <c r="J661" s="178">
        <v>4.825</v>
      </c>
      <c r="K661" s="180">
        <v>530.1</v>
      </c>
      <c r="L661" s="63">
        <f>J661/K661</f>
        <v>0.009102056215808337</v>
      </c>
      <c r="M661" s="180">
        <v>335.83</v>
      </c>
      <c r="N661" s="62">
        <f>L661*M661</f>
        <v>3.0567435389549136</v>
      </c>
      <c r="O661" s="62">
        <f>L661*60*1000</f>
        <v>546.1233729485002</v>
      </c>
      <c r="P661" s="64">
        <f>N661*60</f>
        <v>183.40461233729482</v>
      </c>
      <c r="R661" s="10"/>
      <c r="S661" s="10"/>
    </row>
    <row r="662" spans="1:19" s="9" customFormat="1" ht="12.75">
      <c r="A662" s="299"/>
      <c r="B662" s="285" t="s">
        <v>573</v>
      </c>
      <c r="C662" s="149">
        <v>40</v>
      </c>
      <c r="D662" s="149" t="s">
        <v>24</v>
      </c>
      <c r="E662" s="150">
        <f>F662+G662+H662</f>
        <v>24.7299</v>
      </c>
      <c r="F662" s="150">
        <v>3.1724</v>
      </c>
      <c r="G662" s="150">
        <v>6.4</v>
      </c>
      <c r="H662" s="150">
        <v>15.1575</v>
      </c>
      <c r="I662" s="150">
        <v>1664.79</v>
      </c>
      <c r="J662" s="150">
        <v>15.1575</v>
      </c>
      <c r="K662" s="150">
        <v>1664.79</v>
      </c>
      <c r="L662" s="63">
        <f>J662/K662</f>
        <v>0.009104751950696485</v>
      </c>
      <c r="M662" s="151">
        <v>211</v>
      </c>
      <c r="N662" s="62">
        <f>L662*M662</f>
        <v>1.9211026615969582</v>
      </c>
      <c r="O662" s="62">
        <f>L662*60*1000</f>
        <v>546.285117041789</v>
      </c>
      <c r="P662" s="64">
        <f>N662*60</f>
        <v>115.26615969581749</v>
      </c>
      <c r="Q662" s="11"/>
      <c r="R662" s="10"/>
      <c r="S662" s="10"/>
    </row>
    <row r="663" spans="1:19" s="9" customFormat="1" ht="12.75">
      <c r="A663" s="299"/>
      <c r="B663" s="285" t="s">
        <v>656</v>
      </c>
      <c r="C663" s="60">
        <v>14</v>
      </c>
      <c r="D663" s="60" t="s">
        <v>24</v>
      </c>
      <c r="E663" s="259">
        <f>SUM(F663:H663)</f>
        <v>6.163</v>
      </c>
      <c r="F663" s="259">
        <v>0.336</v>
      </c>
      <c r="G663" s="259">
        <v>0.132</v>
      </c>
      <c r="H663" s="259">
        <v>5.695</v>
      </c>
      <c r="I663" s="135">
        <v>624.59</v>
      </c>
      <c r="J663" s="259">
        <v>5.695</v>
      </c>
      <c r="K663" s="135">
        <v>624.59</v>
      </c>
      <c r="L663" s="63">
        <f>J663/K663</f>
        <v>0.009117981395795642</v>
      </c>
      <c r="M663" s="178">
        <v>208.7</v>
      </c>
      <c r="N663" s="62">
        <f>L663*M663</f>
        <v>1.9029227173025502</v>
      </c>
      <c r="O663" s="62">
        <f>L663*60*1000</f>
        <v>547.0788837477385</v>
      </c>
      <c r="P663" s="64">
        <f>N663*60</f>
        <v>114.17536303815301</v>
      </c>
      <c r="R663" s="10"/>
      <c r="S663" s="10"/>
    </row>
    <row r="664" spans="1:19" s="9" customFormat="1" ht="12.75">
      <c r="A664" s="299"/>
      <c r="B664" s="285" t="s">
        <v>70</v>
      </c>
      <c r="C664" s="61">
        <v>103</v>
      </c>
      <c r="D664" s="61">
        <v>1972</v>
      </c>
      <c r="E664" s="61">
        <v>46.25</v>
      </c>
      <c r="F664" s="61">
        <v>7.034</v>
      </c>
      <c r="G664" s="61">
        <v>15.895</v>
      </c>
      <c r="H664" s="61">
        <f>E664-F664-G664</f>
        <v>23.321</v>
      </c>
      <c r="I664" s="78">
        <v>2557.5</v>
      </c>
      <c r="J664" s="79">
        <f>H664/I664*K664</f>
        <v>22.459285630498538</v>
      </c>
      <c r="K664" s="61">
        <v>2463</v>
      </c>
      <c r="L664" s="63">
        <f>J664/K664</f>
        <v>0.009118670576735094</v>
      </c>
      <c r="M664" s="62">
        <v>311.09</v>
      </c>
      <c r="N664" s="62">
        <f>L664*M664</f>
        <v>2.8367272297165202</v>
      </c>
      <c r="O664" s="62">
        <f>L664*60*1000</f>
        <v>547.1202346041057</v>
      </c>
      <c r="P664" s="64">
        <f>N664*60</f>
        <v>170.2036337829912</v>
      </c>
      <c r="R664" s="10"/>
      <c r="S664" s="10"/>
    </row>
    <row r="665" spans="1:19" s="9" customFormat="1" ht="12.75">
      <c r="A665" s="299"/>
      <c r="B665" s="289" t="s">
        <v>867</v>
      </c>
      <c r="C665" s="179">
        <v>15</v>
      </c>
      <c r="D665" s="179">
        <v>1982</v>
      </c>
      <c r="E665" s="178">
        <f>F665+G665+H665</f>
        <v>12.95</v>
      </c>
      <c r="F665" s="178">
        <v>2.45</v>
      </c>
      <c r="G665" s="178">
        <v>2.4</v>
      </c>
      <c r="H665" s="178">
        <v>8.1</v>
      </c>
      <c r="I665" s="178">
        <v>886.91</v>
      </c>
      <c r="J665" s="178">
        <v>8.1</v>
      </c>
      <c r="K665" s="178">
        <v>886.91</v>
      </c>
      <c r="L665" s="63">
        <f>J665/K665</f>
        <v>0.009132831967166905</v>
      </c>
      <c r="M665" s="181">
        <v>257.1</v>
      </c>
      <c r="N665" s="62">
        <f>L665*M665</f>
        <v>2.3480510987586114</v>
      </c>
      <c r="O665" s="62">
        <f>L665*60*1000</f>
        <v>547.9699180300142</v>
      </c>
      <c r="P665" s="64">
        <f>N665*60</f>
        <v>140.8830659255167</v>
      </c>
      <c r="R665" s="10"/>
      <c r="S665" s="10"/>
    </row>
    <row r="666" spans="1:19" s="9" customFormat="1" ht="12.75">
      <c r="A666" s="299"/>
      <c r="B666" s="285" t="s">
        <v>63</v>
      </c>
      <c r="C666" s="61">
        <v>57</v>
      </c>
      <c r="D666" s="61">
        <v>1982</v>
      </c>
      <c r="E666" s="61">
        <v>48.08</v>
      </c>
      <c r="F666" s="61">
        <v>7.528</v>
      </c>
      <c r="G666" s="61">
        <v>8.64</v>
      </c>
      <c r="H666" s="61">
        <f>E666-F666-G666</f>
        <v>31.912</v>
      </c>
      <c r="I666" s="78">
        <v>3486.1</v>
      </c>
      <c r="J666" s="79">
        <f>H666/I666*K666</f>
        <v>31.911084593098305</v>
      </c>
      <c r="K666" s="61">
        <v>3486</v>
      </c>
      <c r="L666" s="63">
        <f>J666/K666</f>
        <v>0.009154069016953042</v>
      </c>
      <c r="M666" s="62">
        <v>289.18</v>
      </c>
      <c r="N666" s="62">
        <f>L666*M666</f>
        <v>2.647173678322481</v>
      </c>
      <c r="O666" s="62">
        <f>L666*60*1000</f>
        <v>549.2441410171825</v>
      </c>
      <c r="P666" s="64">
        <f>N666*60</f>
        <v>158.83042069934885</v>
      </c>
      <c r="R666" s="10"/>
      <c r="S666" s="10"/>
    </row>
    <row r="667" spans="1:19" s="9" customFormat="1" ht="12.75">
      <c r="A667" s="299"/>
      <c r="B667" s="287" t="s">
        <v>787</v>
      </c>
      <c r="C667" s="257">
        <v>4</v>
      </c>
      <c r="D667" s="257" t="s">
        <v>549</v>
      </c>
      <c r="E667" s="258">
        <f>+F667+G667+H667</f>
        <v>0.924784</v>
      </c>
      <c r="F667" s="258">
        <v>0</v>
      </c>
      <c r="G667" s="258">
        <v>0</v>
      </c>
      <c r="H667" s="258">
        <v>0.924784</v>
      </c>
      <c r="I667" s="258">
        <v>100.97</v>
      </c>
      <c r="J667" s="258">
        <v>0.924784</v>
      </c>
      <c r="K667" s="258">
        <v>100.97</v>
      </c>
      <c r="L667" s="63">
        <f>J667/K667</f>
        <v>0.009158997722095672</v>
      </c>
      <c r="M667" s="253">
        <v>279.258</v>
      </c>
      <c r="N667" s="62">
        <f>L667*M667</f>
        <v>2.5577233858769928</v>
      </c>
      <c r="O667" s="62">
        <f>L667*60*1000</f>
        <v>549.5398633257404</v>
      </c>
      <c r="P667" s="64">
        <f>N667*60</f>
        <v>153.46340315261958</v>
      </c>
      <c r="R667" s="10"/>
      <c r="S667" s="10"/>
    </row>
    <row r="668" spans="1:19" s="9" customFormat="1" ht="13.5" customHeight="1">
      <c r="A668" s="299"/>
      <c r="B668" s="287" t="s">
        <v>685</v>
      </c>
      <c r="C668" s="257">
        <v>20</v>
      </c>
      <c r="D668" s="257">
        <v>1974</v>
      </c>
      <c r="E668" s="258">
        <v>14.3</v>
      </c>
      <c r="F668" s="258">
        <v>1.5</v>
      </c>
      <c r="G668" s="258">
        <v>3.2</v>
      </c>
      <c r="H668" s="258">
        <v>9.6</v>
      </c>
      <c r="I668" s="258">
        <v>1045.2</v>
      </c>
      <c r="J668" s="258">
        <v>9.6</v>
      </c>
      <c r="K668" s="258">
        <v>1045.2</v>
      </c>
      <c r="L668" s="63">
        <f>J668/K668</f>
        <v>0.009184845005740527</v>
      </c>
      <c r="M668" s="253">
        <v>207.97</v>
      </c>
      <c r="N668" s="62">
        <f>L668*M668</f>
        <v>1.9101722158438572</v>
      </c>
      <c r="O668" s="62">
        <f>L668*60*1000</f>
        <v>551.0907003444316</v>
      </c>
      <c r="P668" s="64">
        <f>N668*60</f>
        <v>114.61033295063143</v>
      </c>
      <c r="R668" s="10"/>
      <c r="S668" s="10"/>
    </row>
    <row r="669" spans="1:19" s="9" customFormat="1" ht="12.75" customHeight="1">
      <c r="A669" s="299"/>
      <c r="B669" s="285" t="s">
        <v>545</v>
      </c>
      <c r="C669" s="60">
        <v>15</v>
      </c>
      <c r="D669" s="60" t="s">
        <v>24</v>
      </c>
      <c r="E669" s="259">
        <v>10.52</v>
      </c>
      <c r="F669" s="135">
        <v>1.02</v>
      </c>
      <c r="G669" s="135">
        <v>2.08</v>
      </c>
      <c r="H669" s="135">
        <v>7.42</v>
      </c>
      <c r="I669" s="256">
        <v>807</v>
      </c>
      <c r="J669" s="135">
        <v>7.42</v>
      </c>
      <c r="K669" s="256">
        <v>807</v>
      </c>
      <c r="L669" s="63">
        <f>J669/K669</f>
        <v>0.00919454770755886</v>
      </c>
      <c r="M669" s="135">
        <v>215.3</v>
      </c>
      <c r="N669" s="62">
        <f>L669*M669</f>
        <v>1.9795861214374226</v>
      </c>
      <c r="O669" s="62">
        <f>L669*60*1000</f>
        <v>551.6728624535315</v>
      </c>
      <c r="P669" s="64">
        <f>N669*60</f>
        <v>118.77516728624536</v>
      </c>
      <c r="R669" s="10"/>
      <c r="S669" s="10"/>
    </row>
    <row r="670" spans="1:19" s="9" customFormat="1" ht="12.75">
      <c r="A670" s="299"/>
      <c r="B670" s="288" t="s">
        <v>267</v>
      </c>
      <c r="C670" s="125">
        <v>47</v>
      </c>
      <c r="D670" s="60">
        <v>1963</v>
      </c>
      <c r="E670" s="126">
        <f>+F670+G670+H670</f>
        <v>11.154446</v>
      </c>
      <c r="F670" s="127">
        <v>1.12728</v>
      </c>
      <c r="G670" s="127">
        <v>0</v>
      </c>
      <c r="H670" s="127">
        <v>10.027166</v>
      </c>
      <c r="I670" s="127">
        <v>1142.19</v>
      </c>
      <c r="J670" s="127">
        <v>10.027166</v>
      </c>
      <c r="K670" s="127">
        <v>1090.15</v>
      </c>
      <c r="L670" s="63">
        <f>J670/K670</f>
        <v>0.009197969086822914</v>
      </c>
      <c r="M670" s="62">
        <v>333.431</v>
      </c>
      <c r="N670" s="62">
        <f>L670*M670</f>
        <v>3.066888030588451</v>
      </c>
      <c r="O670" s="62">
        <f>L670*60*1000</f>
        <v>551.8781452093748</v>
      </c>
      <c r="P670" s="64">
        <f>N670*60</f>
        <v>184.01328183530705</v>
      </c>
      <c r="R670" s="10"/>
      <c r="S670" s="10"/>
    </row>
    <row r="671" spans="1:19" s="9" customFormat="1" ht="12.75">
      <c r="A671" s="299"/>
      <c r="B671" s="285" t="s">
        <v>657</v>
      </c>
      <c r="C671" s="60">
        <v>42</v>
      </c>
      <c r="D671" s="60" t="s">
        <v>24</v>
      </c>
      <c r="E671" s="259">
        <f>SUM(F671:H671)</f>
        <v>13.488</v>
      </c>
      <c r="F671" s="259">
        <v>1.702</v>
      </c>
      <c r="G671" s="259">
        <v>0.366</v>
      </c>
      <c r="H671" s="259">
        <v>11.42</v>
      </c>
      <c r="I671" s="135">
        <v>1469.95</v>
      </c>
      <c r="J671" s="259">
        <v>9.931</v>
      </c>
      <c r="K671" s="135">
        <v>1078.77</v>
      </c>
      <c r="L671" s="63">
        <f>J671/K671</f>
        <v>0.009205854816133188</v>
      </c>
      <c r="M671" s="178">
        <v>208.7</v>
      </c>
      <c r="N671" s="62">
        <f>L671*M671</f>
        <v>1.9212619001269964</v>
      </c>
      <c r="O671" s="62">
        <f>L671*60*1000</f>
        <v>552.3512889679913</v>
      </c>
      <c r="P671" s="64">
        <f>N671*60</f>
        <v>115.27571400761978</v>
      </c>
      <c r="R671" s="10"/>
      <c r="S671" s="10"/>
    </row>
    <row r="672" spans="1:16" s="9" customFormat="1" ht="12.75" customHeight="1">
      <c r="A672" s="299"/>
      <c r="B672" s="287" t="s">
        <v>771</v>
      </c>
      <c r="C672" s="257">
        <v>8</v>
      </c>
      <c r="D672" s="257" t="s">
        <v>24</v>
      </c>
      <c r="E672" s="260">
        <f>F672+G672+H672</f>
        <v>4.531</v>
      </c>
      <c r="F672" s="260">
        <v>0</v>
      </c>
      <c r="G672" s="260">
        <v>0</v>
      </c>
      <c r="H672" s="260">
        <v>4.531</v>
      </c>
      <c r="I672" s="253">
        <v>491.34</v>
      </c>
      <c r="J672" s="260">
        <v>4.531</v>
      </c>
      <c r="K672" s="253">
        <v>491.34</v>
      </c>
      <c r="L672" s="63">
        <f>J672/K672</f>
        <v>0.00922172019375585</v>
      </c>
      <c r="M672" s="257">
        <v>353.8</v>
      </c>
      <c r="N672" s="62">
        <f>L672*M672</f>
        <v>3.26264460455082</v>
      </c>
      <c r="O672" s="62">
        <f>L672*60*1000</f>
        <v>553.303211625351</v>
      </c>
      <c r="P672" s="64">
        <f>N672*60</f>
        <v>195.7586762730492</v>
      </c>
    </row>
    <row r="673" spans="1:19" s="9" customFormat="1" ht="12.75">
      <c r="A673" s="299"/>
      <c r="B673" s="33" t="s">
        <v>436</v>
      </c>
      <c r="C673" s="148">
        <v>60</v>
      </c>
      <c r="D673" s="149">
        <v>1985</v>
      </c>
      <c r="E673" s="150">
        <f>F673+G673+H673</f>
        <v>50.90575200000001</v>
      </c>
      <c r="F673" s="151">
        <v>6.375</v>
      </c>
      <c r="G673" s="151">
        <v>9.35</v>
      </c>
      <c r="H673" s="151">
        <v>35.180752000000005</v>
      </c>
      <c r="I673" s="151">
        <v>3921.56</v>
      </c>
      <c r="J673" s="151">
        <v>35.180752000000005</v>
      </c>
      <c r="K673" s="151">
        <v>3814.2000000000003</v>
      </c>
      <c r="L673" s="63">
        <f>J673/K673</f>
        <v>0.00922362539982172</v>
      </c>
      <c r="M673" s="151">
        <v>304.982</v>
      </c>
      <c r="N673" s="62">
        <f>L673*M673</f>
        <v>2.813039721688428</v>
      </c>
      <c r="O673" s="62">
        <f>L673*60*1000</f>
        <v>553.4175239893032</v>
      </c>
      <c r="P673" s="64">
        <f>N673*60</f>
        <v>168.78238330130569</v>
      </c>
      <c r="R673" s="10"/>
      <c r="S673" s="10"/>
    </row>
    <row r="674" spans="1:19" s="9" customFormat="1" ht="12.75">
      <c r="A674" s="299"/>
      <c r="B674" s="289" t="s">
        <v>868</v>
      </c>
      <c r="C674" s="179">
        <v>18</v>
      </c>
      <c r="D674" s="179"/>
      <c r="E674" s="178">
        <f>F674+G674+H674</f>
        <v>11.739999999999998</v>
      </c>
      <c r="F674" s="178">
        <v>1.59</v>
      </c>
      <c r="G674" s="178">
        <v>2.88</v>
      </c>
      <c r="H674" s="178">
        <v>7.27</v>
      </c>
      <c r="I674" s="178">
        <v>787.7</v>
      </c>
      <c r="J674" s="178">
        <v>7.27</v>
      </c>
      <c r="K674" s="178">
        <v>787.7</v>
      </c>
      <c r="L674" s="63">
        <f>J674/K674</f>
        <v>0.00922940205662054</v>
      </c>
      <c r="M674" s="180">
        <v>257.1</v>
      </c>
      <c r="N674" s="62">
        <f>L674*M674</f>
        <v>2.3728792687571407</v>
      </c>
      <c r="O674" s="62">
        <f>L674*60*1000</f>
        <v>553.7641233972323</v>
      </c>
      <c r="P674" s="64">
        <f>N674*60</f>
        <v>142.37275612542845</v>
      </c>
      <c r="Q674" s="11"/>
      <c r="R674" s="10"/>
      <c r="S674" s="10"/>
    </row>
    <row r="675" spans="1:19" s="9" customFormat="1" ht="12.75" customHeight="1">
      <c r="A675" s="299"/>
      <c r="B675" s="287" t="s">
        <v>740</v>
      </c>
      <c r="C675" s="257">
        <v>20</v>
      </c>
      <c r="D675" s="257">
        <v>1980</v>
      </c>
      <c r="E675" s="258">
        <v>14.46</v>
      </c>
      <c r="F675" s="258">
        <v>1.63</v>
      </c>
      <c r="G675" s="258">
        <v>3.2</v>
      </c>
      <c r="H675" s="258">
        <v>9.6</v>
      </c>
      <c r="I675" s="258">
        <v>1145</v>
      </c>
      <c r="J675" s="258">
        <v>9.6</v>
      </c>
      <c r="K675" s="258">
        <v>1039</v>
      </c>
      <c r="L675" s="63">
        <f>J675/K675</f>
        <v>0.009239653512993263</v>
      </c>
      <c r="M675" s="253">
        <v>184.8</v>
      </c>
      <c r="N675" s="62">
        <f>L675*M675</f>
        <v>1.707487969201155</v>
      </c>
      <c r="O675" s="62">
        <f>L675*60*1000</f>
        <v>554.3792107795957</v>
      </c>
      <c r="P675" s="64">
        <f>N675*60</f>
        <v>102.44927815206931</v>
      </c>
      <c r="R675" s="10"/>
      <c r="S675" s="10"/>
    </row>
    <row r="676" spans="1:19" s="9" customFormat="1" ht="12.75">
      <c r="A676" s="299"/>
      <c r="B676" s="287" t="s">
        <v>853</v>
      </c>
      <c r="C676" s="179">
        <v>8</v>
      </c>
      <c r="D676" s="179">
        <v>1967</v>
      </c>
      <c r="E676" s="178">
        <v>5.073</v>
      </c>
      <c r="F676" s="178">
        <v>0.204</v>
      </c>
      <c r="G676" s="178">
        <v>1.28</v>
      </c>
      <c r="H676" s="178">
        <v>3.589</v>
      </c>
      <c r="I676" s="178">
        <v>388.63</v>
      </c>
      <c r="J676" s="178">
        <v>3.6</v>
      </c>
      <c r="K676" s="178">
        <v>388.6</v>
      </c>
      <c r="L676" s="63">
        <f>J676/K676</f>
        <v>0.009264024704065878</v>
      </c>
      <c r="M676" s="180">
        <v>223.23</v>
      </c>
      <c r="N676" s="62">
        <f>L676*M676</f>
        <v>2.0680082346886257</v>
      </c>
      <c r="O676" s="62">
        <f>L676*60*1000</f>
        <v>555.8414822439527</v>
      </c>
      <c r="P676" s="64">
        <f>N676*60</f>
        <v>124.08049408131754</v>
      </c>
      <c r="R676" s="10"/>
      <c r="S676" s="10"/>
    </row>
    <row r="677" spans="1:19" s="9" customFormat="1" ht="12.75">
      <c r="A677" s="299"/>
      <c r="B677" s="287" t="s">
        <v>772</v>
      </c>
      <c r="C677" s="257">
        <v>34</v>
      </c>
      <c r="D677" s="257" t="s">
        <v>24</v>
      </c>
      <c r="E677" s="260">
        <f>F677+G677+H677</f>
        <v>23.762999999999998</v>
      </c>
      <c r="F677" s="260">
        <v>2.493</v>
      </c>
      <c r="G677" s="260">
        <v>5.76</v>
      </c>
      <c r="H677" s="260">
        <v>15.51</v>
      </c>
      <c r="I677" s="253">
        <v>1540.77</v>
      </c>
      <c r="J677" s="260">
        <v>13.653</v>
      </c>
      <c r="K677" s="253">
        <v>1469.64</v>
      </c>
      <c r="L677" s="63">
        <f>J677/K677</f>
        <v>0.009290030211480362</v>
      </c>
      <c r="M677" s="257">
        <v>353.8</v>
      </c>
      <c r="N677" s="62">
        <f>L677*M677</f>
        <v>3.2868126888217524</v>
      </c>
      <c r="O677" s="62">
        <f>L677*60*1000</f>
        <v>557.4018126888217</v>
      </c>
      <c r="P677" s="64">
        <f>N677*60</f>
        <v>197.20876132930513</v>
      </c>
      <c r="R677" s="10"/>
      <c r="S677" s="10"/>
    </row>
    <row r="678" spans="1:19" s="9" customFormat="1" ht="12.75" customHeight="1">
      <c r="A678" s="299"/>
      <c r="B678" s="290" t="s">
        <v>325</v>
      </c>
      <c r="C678" s="61">
        <v>4</v>
      </c>
      <c r="D678" s="61">
        <v>1850</v>
      </c>
      <c r="E678" s="62">
        <v>2.777001</v>
      </c>
      <c r="F678" s="62">
        <v>0.357</v>
      </c>
      <c r="G678" s="62">
        <v>0.64</v>
      </c>
      <c r="H678" s="62">
        <v>1.780001</v>
      </c>
      <c r="I678" s="62">
        <v>190.97</v>
      </c>
      <c r="J678" s="62">
        <v>1.444078</v>
      </c>
      <c r="K678" s="62">
        <v>154.93</v>
      </c>
      <c r="L678" s="63">
        <f>J678/K678</f>
        <v>0.009320841670431807</v>
      </c>
      <c r="M678" s="255">
        <v>306.2</v>
      </c>
      <c r="N678" s="62">
        <f>L678*M678</f>
        <v>2.854041719486219</v>
      </c>
      <c r="O678" s="62">
        <f>L678*60*1000</f>
        <v>559.2505002259084</v>
      </c>
      <c r="P678" s="64">
        <f>N678*60</f>
        <v>171.24250316917315</v>
      </c>
      <c r="R678" s="10"/>
      <c r="S678" s="10"/>
    </row>
    <row r="679" spans="1:19" s="9" customFormat="1" ht="12.75" customHeight="1">
      <c r="A679" s="299"/>
      <c r="B679" s="288" t="s">
        <v>268</v>
      </c>
      <c r="C679" s="125">
        <v>22</v>
      </c>
      <c r="D679" s="60">
        <v>1980</v>
      </c>
      <c r="E679" s="126">
        <f>+F679+G679+H679</f>
        <v>16.576999</v>
      </c>
      <c r="F679" s="127">
        <v>1.6104</v>
      </c>
      <c r="G679" s="127">
        <v>3.52</v>
      </c>
      <c r="H679" s="127">
        <v>11.446599</v>
      </c>
      <c r="I679" s="127">
        <v>1227.33</v>
      </c>
      <c r="J679" s="127">
        <v>11.446599</v>
      </c>
      <c r="K679" s="127">
        <v>1227.33</v>
      </c>
      <c r="L679" s="63">
        <f>J679/K679</f>
        <v>0.009326423211361248</v>
      </c>
      <c r="M679" s="62">
        <v>333.431</v>
      </c>
      <c r="N679" s="62">
        <f>L679*M679</f>
        <v>3.1097186177873923</v>
      </c>
      <c r="O679" s="62">
        <f>L679*60*1000</f>
        <v>559.585392681675</v>
      </c>
      <c r="P679" s="64">
        <f>N679*60</f>
        <v>186.58311706724353</v>
      </c>
      <c r="R679" s="10"/>
      <c r="S679" s="10"/>
    </row>
    <row r="680" spans="1:19" s="9" customFormat="1" ht="12.75">
      <c r="A680" s="299"/>
      <c r="B680" s="285" t="s">
        <v>546</v>
      </c>
      <c r="C680" s="60">
        <v>10</v>
      </c>
      <c r="D680" s="60" t="s">
        <v>24</v>
      </c>
      <c r="E680" s="60">
        <v>6.95</v>
      </c>
      <c r="F680" s="135">
        <v>0.56</v>
      </c>
      <c r="G680" s="60">
        <v>1.46</v>
      </c>
      <c r="H680" s="60">
        <v>4.93</v>
      </c>
      <c r="I680" s="60">
        <v>528</v>
      </c>
      <c r="J680" s="60">
        <v>4.93</v>
      </c>
      <c r="K680" s="60">
        <v>528</v>
      </c>
      <c r="L680" s="63">
        <f>J680/K680</f>
        <v>0.009337121212121212</v>
      </c>
      <c r="M680" s="135">
        <v>215.3</v>
      </c>
      <c r="N680" s="62">
        <f>L680*M680</f>
        <v>2.010282196969697</v>
      </c>
      <c r="O680" s="62">
        <f>L680*60*1000</f>
        <v>560.2272727272726</v>
      </c>
      <c r="P680" s="64">
        <f>N680*60</f>
        <v>120.61693181818183</v>
      </c>
      <c r="R680" s="10"/>
      <c r="S680" s="10"/>
    </row>
    <row r="681" spans="1:19" s="9" customFormat="1" ht="12.75">
      <c r="A681" s="299"/>
      <c r="B681" s="285" t="s">
        <v>574</v>
      </c>
      <c r="C681" s="149">
        <v>6</v>
      </c>
      <c r="D681" s="149" t="s">
        <v>24</v>
      </c>
      <c r="E681" s="150">
        <f>F681+G681+H681</f>
        <v>1.674</v>
      </c>
      <c r="F681" s="150">
        <v>0.2803</v>
      </c>
      <c r="G681" s="150">
        <v>0</v>
      </c>
      <c r="H681" s="150">
        <v>1.3937</v>
      </c>
      <c r="I681" s="150">
        <v>149.17</v>
      </c>
      <c r="J681" s="150">
        <v>1.3937</v>
      </c>
      <c r="K681" s="150">
        <v>149.17</v>
      </c>
      <c r="L681" s="63">
        <f>J681/K681</f>
        <v>0.009343031440638198</v>
      </c>
      <c r="M681" s="151">
        <v>206.2</v>
      </c>
      <c r="N681" s="62">
        <f>L681*M681</f>
        <v>1.9265330830595964</v>
      </c>
      <c r="O681" s="62">
        <f>L681*60*1000</f>
        <v>560.5818864382919</v>
      </c>
      <c r="P681" s="64">
        <f>N681*60</f>
        <v>115.59198498357578</v>
      </c>
      <c r="R681" s="10"/>
      <c r="S681" s="10"/>
    </row>
    <row r="682" spans="1:19" s="9" customFormat="1" ht="12.75">
      <c r="A682" s="299"/>
      <c r="B682" s="285" t="s">
        <v>354</v>
      </c>
      <c r="C682" s="61">
        <v>16</v>
      </c>
      <c r="D682" s="61">
        <v>1958</v>
      </c>
      <c r="E682" s="61">
        <v>8.196</v>
      </c>
      <c r="F682" s="61">
        <v>0.255</v>
      </c>
      <c r="G682" s="61">
        <v>1.45</v>
      </c>
      <c r="H682" s="61">
        <v>6.491</v>
      </c>
      <c r="I682" s="61">
        <v>693.99</v>
      </c>
      <c r="J682" s="61">
        <v>2.452211</v>
      </c>
      <c r="K682" s="61">
        <v>262.18</v>
      </c>
      <c r="L682" s="63">
        <f>J682/K682</f>
        <v>0.00935315813563201</v>
      </c>
      <c r="M682" s="61">
        <v>242.6</v>
      </c>
      <c r="N682" s="62">
        <f>L682*M682</f>
        <v>2.2690761637043253</v>
      </c>
      <c r="O682" s="62">
        <f>L682*60*1000</f>
        <v>561.1894881379205</v>
      </c>
      <c r="P682" s="64">
        <f>N682*60</f>
        <v>136.1445698222595</v>
      </c>
      <c r="R682" s="10"/>
      <c r="S682" s="10"/>
    </row>
    <row r="683" spans="1:19" s="9" customFormat="1" ht="12.75" customHeight="1">
      <c r="A683" s="299"/>
      <c r="B683" s="287" t="s">
        <v>773</v>
      </c>
      <c r="C683" s="257">
        <v>47</v>
      </c>
      <c r="D683" s="257" t="s">
        <v>24</v>
      </c>
      <c r="E683" s="260">
        <f>F683+G683+H683</f>
        <v>15.32</v>
      </c>
      <c r="F683" s="260">
        <v>2.439</v>
      </c>
      <c r="G683" s="260">
        <v>1.44</v>
      </c>
      <c r="H683" s="260">
        <v>11.441</v>
      </c>
      <c r="I683" s="253">
        <v>1221.69</v>
      </c>
      <c r="J683" s="260">
        <v>11.441</v>
      </c>
      <c r="K683" s="253">
        <v>1221.69</v>
      </c>
      <c r="L683" s="63">
        <f>J683/K683</f>
        <v>0.009364896168422432</v>
      </c>
      <c r="M683" s="257">
        <v>353.8</v>
      </c>
      <c r="N683" s="62">
        <f>L683*M683</f>
        <v>3.3133002643878564</v>
      </c>
      <c r="O683" s="62">
        <f>L683*60*1000</f>
        <v>561.8937701053459</v>
      </c>
      <c r="P683" s="64">
        <f>N683*60</f>
        <v>198.7980158632714</v>
      </c>
      <c r="R683" s="10"/>
      <c r="S683" s="10"/>
    </row>
    <row r="684" spans="1:22" s="9" customFormat="1" ht="12.75">
      <c r="A684" s="299"/>
      <c r="B684" s="285" t="s">
        <v>608</v>
      </c>
      <c r="C684" s="60">
        <v>6</v>
      </c>
      <c r="D684" s="60">
        <v>1956</v>
      </c>
      <c r="E684" s="135">
        <v>2.87</v>
      </c>
      <c r="F684" s="259"/>
      <c r="G684" s="259"/>
      <c r="H684" s="261">
        <f>E684-F684-G684</f>
        <v>2.87</v>
      </c>
      <c r="I684" s="135">
        <v>306.27</v>
      </c>
      <c r="J684" s="261">
        <f>H684</f>
        <v>2.87</v>
      </c>
      <c r="K684" s="135">
        <v>306.27</v>
      </c>
      <c r="L684" s="63">
        <f>J684/K684</f>
        <v>0.009370816599732263</v>
      </c>
      <c r="M684" s="266">
        <v>261.055</v>
      </c>
      <c r="N684" s="62">
        <f>L684*M684</f>
        <v>2.4462985274431057</v>
      </c>
      <c r="O684" s="62">
        <f>L684*60*1000</f>
        <v>562.2489959839357</v>
      </c>
      <c r="P684" s="64">
        <f>N684*60</f>
        <v>146.77791164658635</v>
      </c>
      <c r="Q684" s="10"/>
      <c r="R684" s="10"/>
      <c r="S684" s="10"/>
      <c r="T684" s="12"/>
      <c r="U684" s="13"/>
      <c r="V684" s="13"/>
    </row>
    <row r="685" spans="1:19" s="9" customFormat="1" ht="12.75">
      <c r="A685" s="299"/>
      <c r="B685" s="285" t="s">
        <v>609</v>
      </c>
      <c r="C685" s="60">
        <v>8</v>
      </c>
      <c r="D685" s="60">
        <v>1976</v>
      </c>
      <c r="E685" s="135">
        <v>3.79</v>
      </c>
      <c r="F685" s="135"/>
      <c r="G685" s="259"/>
      <c r="H685" s="261">
        <f>E685-F685-G685</f>
        <v>3.79</v>
      </c>
      <c r="I685" s="135">
        <v>404.24</v>
      </c>
      <c r="J685" s="261">
        <f>H685</f>
        <v>3.79</v>
      </c>
      <c r="K685" s="135">
        <v>404.24</v>
      </c>
      <c r="L685" s="63">
        <f>J685/K685</f>
        <v>0.009375618444488422</v>
      </c>
      <c r="M685" s="266">
        <v>261.055</v>
      </c>
      <c r="N685" s="62">
        <f>L685*M685</f>
        <v>2.4475520730259253</v>
      </c>
      <c r="O685" s="62">
        <f>L685*60*1000</f>
        <v>562.5371066693053</v>
      </c>
      <c r="P685" s="64">
        <f>N685*60</f>
        <v>146.85312438155552</v>
      </c>
      <c r="R685" s="10"/>
      <c r="S685" s="10"/>
    </row>
    <row r="686" spans="1:19" s="9" customFormat="1" ht="12.75">
      <c r="A686" s="299"/>
      <c r="B686" s="285" t="s">
        <v>50</v>
      </c>
      <c r="C686" s="60">
        <v>4</v>
      </c>
      <c r="D686" s="60">
        <v>1963</v>
      </c>
      <c r="E686" s="61">
        <v>1.885</v>
      </c>
      <c r="F686" s="61">
        <v>0.4284</v>
      </c>
      <c r="G686" s="61">
        <v>0.04</v>
      </c>
      <c r="H686" s="61">
        <v>1.4166</v>
      </c>
      <c r="I686" s="62">
        <v>150.99</v>
      </c>
      <c r="J686" s="61">
        <f>H686</f>
        <v>1.4166</v>
      </c>
      <c r="K686" s="61">
        <v>150.99</v>
      </c>
      <c r="L686" s="63">
        <f>J686/K686</f>
        <v>0.009382078283330021</v>
      </c>
      <c r="M686" s="61">
        <v>301.603</v>
      </c>
      <c r="N686" s="62">
        <f>L686*M686</f>
        <v>2.8296629564871845</v>
      </c>
      <c r="O686" s="62">
        <f>L686*60*1000</f>
        <v>562.9246969998013</v>
      </c>
      <c r="P686" s="64">
        <f>N686*60</f>
        <v>169.77977738923107</v>
      </c>
      <c r="R686" s="10"/>
      <c r="S686" s="10"/>
    </row>
    <row r="687" spans="1:19" s="9" customFormat="1" ht="12.75">
      <c r="A687" s="299"/>
      <c r="B687" s="287" t="s">
        <v>686</v>
      </c>
      <c r="C687" s="257">
        <v>8</v>
      </c>
      <c r="D687" s="257">
        <v>1959</v>
      </c>
      <c r="E687" s="258">
        <v>5.1</v>
      </c>
      <c r="F687" s="258">
        <v>0.4</v>
      </c>
      <c r="G687" s="258">
        <v>1.3</v>
      </c>
      <c r="H687" s="258">
        <v>3.4</v>
      </c>
      <c r="I687" s="258">
        <v>361.5</v>
      </c>
      <c r="J687" s="258">
        <v>3.4</v>
      </c>
      <c r="K687" s="258">
        <v>361.5</v>
      </c>
      <c r="L687" s="63">
        <f>J687/K687</f>
        <v>0.009405255878284923</v>
      </c>
      <c r="M687" s="253">
        <v>207.97</v>
      </c>
      <c r="N687" s="62">
        <f>L687*M687</f>
        <v>1.9560110650069156</v>
      </c>
      <c r="O687" s="62">
        <f>L687*60*1000</f>
        <v>564.3153526970955</v>
      </c>
      <c r="P687" s="64">
        <f>N687*60</f>
        <v>117.36066390041493</v>
      </c>
      <c r="R687" s="10"/>
      <c r="S687" s="10"/>
    </row>
    <row r="688" spans="1:19" s="9" customFormat="1" ht="12.75">
      <c r="A688" s="299"/>
      <c r="B688" s="285" t="s">
        <v>658</v>
      </c>
      <c r="C688" s="60">
        <v>107</v>
      </c>
      <c r="D688" s="60" t="s">
        <v>24</v>
      </c>
      <c r="E688" s="259">
        <f>SUM(F688:H688)</f>
        <v>46.126999999999995</v>
      </c>
      <c r="F688" s="259">
        <v>2.959</v>
      </c>
      <c r="G688" s="259">
        <v>17.529</v>
      </c>
      <c r="H688" s="259">
        <v>25.639</v>
      </c>
      <c r="I688" s="135">
        <v>2639.07</v>
      </c>
      <c r="J688" s="259">
        <v>23.585</v>
      </c>
      <c r="K688" s="135">
        <v>2507.08</v>
      </c>
      <c r="L688" s="63">
        <f>J688/K688</f>
        <v>0.009407358361121306</v>
      </c>
      <c r="M688" s="178">
        <v>208.7</v>
      </c>
      <c r="N688" s="62">
        <f>L688*M688</f>
        <v>1.9633156899660165</v>
      </c>
      <c r="O688" s="62">
        <f>L688*60*1000</f>
        <v>564.4415016672783</v>
      </c>
      <c r="P688" s="64">
        <f>N688*60</f>
        <v>117.79894139796099</v>
      </c>
      <c r="R688" s="10"/>
      <c r="S688" s="10"/>
    </row>
    <row r="689" spans="1:19" s="9" customFormat="1" ht="12.75" customHeight="1">
      <c r="A689" s="299"/>
      <c r="B689" s="290" t="s">
        <v>326</v>
      </c>
      <c r="C689" s="61">
        <v>36</v>
      </c>
      <c r="D689" s="61">
        <v>1964</v>
      </c>
      <c r="E689" s="62">
        <v>17.215998</v>
      </c>
      <c r="F689" s="62">
        <v>0.176681</v>
      </c>
      <c r="G689" s="62">
        <v>2.957436</v>
      </c>
      <c r="H689" s="62">
        <v>14.081881</v>
      </c>
      <c r="I689" s="62">
        <v>1495.84</v>
      </c>
      <c r="J689" s="62">
        <v>14.081881</v>
      </c>
      <c r="K689" s="62">
        <v>1495.84</v>
      </c>
      <c r="L689" s="63">
        <f>J689/K689</f>
        <v>0.009414028906834956</v>
      </c>
      <c r="M689" s="255">
        <v>297</v>
      </c>
      <c r="N689" s="62">
        <f>L689*M689</f>
        <v>2.7959665853299818</v>
      </c>
      <c r="O689" s="62">
        <f>L689*60*1000</f>
        <v>564.8417344100973</v>
      </c>
      <c r="P689" s="64">
        <f>N689*60</f>
        <v>167.75799511979892</v>
      </c>
      <c r="R689" s="10"/>
      <c r="S689" s="10"/>
    </row>
    <row r="690" spans="1:19" s="9" customFormat="1" ht="12.75">
      <c r="A690" s="299"/>
      <c r="B690" s="289" t="s">
        <v>869</v>
      </c>
      <c r="C690" s="179">
        <v>18</v>
      </c>
      <c r="D690" s="179">
        <v>1974</v>
      </c>
      <c r="E690" s="178">
        <f>F690+G690+H690</f>
        <v>9.06</v>
      </c>
      <c r="F690" s="178">
        <v>1.43</v>
      </c>
      <c r="G690" s="178">
        <v>0</v>
      </c>
      <c r="H690" s="178">
        <v>7.63</v>
      </c>
      <c r="I690" s="178">
        <v>808.66</v>
      </c>
      <c r="J690" s="178">
        <v>7.63</v>
      </c>
      <c r="K690" s="178">
        <v>808.66</v>
      </c>
      <c r="L690" s="63">
        <f>J690/K690</f>
        <v>0.009435362204140183</v>
      </c>
      <c r="M690" s="180">
        <v>257.1</v>
      </c>
      <c r="N690" s="62">
        <f>L690*M690</f>
        <v>2.4258316226844414</v>
      </c>
      <c r="O690" s="62">
        <f>L690*60*1000</f>
        <v>566.121732248411</v>
      </c>
      <c r="P690" s="64">
        <f>N690*60</f>
        <v>145.54989736106648</v>
      </c>
      <c r="R690" s="10"/>
      <c r="S690" s="10"/>
    </row>
    <row r="691" spans="1:19" s="9" customFormat="1" ht="13.5" customHeight="1">
      <c r="A691" s="299"/>
      <c r="B691" s="287" t="s">
        <v>741</v>
      </c>
      <c r="C691" s="257">
        <v>20</v>
      </c>
      <c r="D691" s="257">
        <v>1983</v>
      </c>
      <c r="E691" s="258">
        <v>14.45</v>
      </c>
      <c r="F691" s="258">
        <v>2.49</v>
      </c>
      <c r="G691" s="258">
        <v>3.2</v>
      </c>
      <c r="H691" s="258">
        <v>10.12</v>
      </c>
      <c r="I691" s="258">
        <v>1170</v>
      </c>
      <c r="J691" s="258">
        <v>10.1</v>
      </c>
      <c r="K691" s="258">
        <v>1066</v>
      </c>
      <c r="L691" s="63">
        <f>J691/K691</f>
        <v>0.00947467166979362</v>
      </c>
      <c r="M691" s="253">
        <v>184.8</v>
      </c>
      <c r="N691" s="62">
        <f>L691*M691</f>
        <v>1.7509193245778611</v>
      </c>
      <c r="O691" s="62">
        <f>L691*60*1000</f>
        <v>568.4803001876172</v>
      </c>
      <c r="P691" s="64">
        <f>N691*60</f>
        <v>105.05515947467167</v>
      </c>
      <c r="R691" s="10"/>
      <c r="S691" s="10"/>
    </row>
    <row r="692" spans="1:19" s="9" customFormat="1" ht="13.5" customHeight="1">
      <c r="A692" s="299"/>
      <c r="B692" s="287" t="s">
        <v>687</v>
      </c>
      <c r="C692" s="257">
        <v>45</v>
      </c>
      <c r="D692" s="257"/>
      <c r="E692" s="258">
        <v>40</v>
      </c>
      <c r="F692" s="258">
        <v>5.2</v>
      </c>
      <c r="G692" s="258">
        <v>7.2</v>
      </c>
      <c r="H692" s="258">
        <v>27.6</v>
      </c>
      <c r="I692" s="258">
        <v>2911.4</v>
      </c>
      <c r="J692" s="258">
        <v>27.6</v>
      </c>
      <c r="K692" s="258">
        <v>2911.4</v>
      </c>
      <c r="L692" s="63">
        <f>J692/K692</f>
        <v>0.009479975269629732</v>
      </c>
      <c r="M692" s="253">
        <v>207.97</v>
      </c>
      <c r="N692" s="62">
        <f>L692*M692</f>
        <v>1.9715504568248952</v>
      </c>
      <c r="O692" s="62">
        <f>L692*60*1000</f>
        <v>568.7985161777839</v>
      </c>
      <c r="P692" s="64">
        <f>N692*60</f>
        <v>118.2930274094937</v>
      </c>
      <c r="R692" s="10"/>
      <c r="S692" s="10"/>
    </row>
    <row r="693" spans="1:16" s="9" customFormat="1" ht="11.25" customHeight="1">
      <c r="A693" s="299"/>
      <c r="B693" s="287" t="s">
        <v>688</v>
      </c>
      <c r="C693" s="257">
        <v>22</v>
      </c>
      <c r="D693" s="257">
        <v>1981</v>
      </c>
      <c r="E693" s="258">
        <v>16.8</v>
      </c>
      <c r="F693" s="258">
        <v>2.2</v>
      </c>
      <c r="G693" s="258">
        <v>3.5</v>
      </c>
      <c r="H693" s="258">
        <v>11.1</v>
      </c>
      <c r="I693" s="258">
        <v>1165.5</v>
      </c>
      <c r="J693" s="258">
        <v>11.1</v>
      </c>
      <c r="K693" s="258">
        <v>1165.5</v>
      </c>
      <c r="L693" s="63">
        <f>J693/K693</f>
        <v>0.009523809523809523</v>
      </c>
      <c r="M693" s="253">
        <v>207.97</v>
      </c>
      <c r="N693" s="62">
        <f>L693*M693</f>
        <v>1.9806666666666666</v>
      </c>
      <c r="O693" s="62">
        <f>L693*60*1000</f>
        <v>571.4285714285714</v>
      </c>
      <c r="P693" s="64">
        <f>N693*60</f>
        <v>118.83999999999999</v>
      </c>
    </row>
    <row r="694" spans="1:19" s="9" customFormat="1" ht="12.75">
      <c r="A694" s="299"/>
      <c r="B694" s="285" t="s">
        <v>355</v>
      </c>
      <c r="C694" s="61">
        <v>48</v>
      </c>
      <c r="D694" s="61">
        <v>1981</v>
      </c>
      <c r="E694" s="61">
        <v>15.11</v>
      </c>
      <c r="F694" s="61">
        <v>0.3213</v>
      </c>
      <c r="G694" s="61">
        <v>0.198702</v>
      </c>
      <c r="H694" s="61">
        <v>14.589998</v>
      </c>
      <c r="I694" s="61">
        <v>1526.37</v>
      </c>
      <c r="J694" s="61">
        <v>14.254165</v>
      </c>
      <c r="K694" s="61">
        <v>1491.96</v>
      </c>
      <c r="L694" s="63">
        <f>J694/K694</f>
        <v>0.009553986031797098</v>
      </c>
      <c r="M694" s="61">
        <v>242.6</v>
      </c>
      <c r="N694" s="62">
        <f>L694*M694</f>
        <v>2.317797011313976</v>
      </c>
      <c r="O694" s="62">
        <f>L694*60*1000</f>
        <v>573.2391619078259</v>
      </c>
      <c r="P694" s="64">
        <f>N694*60</f>
        <v>139.06782067883856</v>
      </c>
      <c r="R694" s="10"/>
      <c r="S694" s="10"/>
    </row>
    <row r="695" spans="1:19" s="9" customFormat="1" ht="12.75">
      <c r="A695" s="299"/>
      <c r="B695" s="287" t="s">
        <v>742</v>
      </c>
      <c r="C695" s="257">
        <v>20</v>
      </c>
      <c r="D695" s="257">
        <v>1984</v>
      </c>
      <c r="E695" s="258">
        <v>14.7</v>
      </c>
      <c r="F695" s="258">
        <v>1.33</v>
      </c>
      <c r="G695" s="258">
        <v>3.2</v>
      </c>
      <c r="H695" s="258">
        <v>10.17</v>
      </c>
      <c r="I695" s="258">
        <v>1164</v>
      </c>
      <c r="J695" s="258">
        <v>10.2</v>
      </c>
      <c r="K695" s="258">
        <v>1058</v>
      </c>
      <c r="L695" s="63">
        <f>J695/K695</f>
        <v>0.009640831758034025</v>
      </c>
      <c r="M695" s="253">
        <v>184.8</v>
      </c>
      <c r="N695" s="62">
        <f>L695*M695</f>
        <v>1.7816257088846879</v>
      </c>
      <c r="O695" s="62">
        <f>L695*60*1000</f>
        <v>578.4499054820416</v>
      </c>
      <c r="P695" s="64">
        <f>N695*60</f>
        <v>106.89754253308126</v>
      </c>
      <c r="R695" s="10"/>
      <c r="S695" s="10"/>
    </row>
    <row r="696" spans="1:19" s="9" customFormat="1" ht="12.75">
      <c r="A696" s="299"/>
      <c r="B696" s="286" t="s">
        <v>80</v>
      </c>
      <c r="C696" s="262">
        <v>65</v>
      </c>
      <c r="D696" s="263" t="s">
        <v>24</v>
      </c>
      <c r="E696" s="264">
        <v>12.83</v>
      </c>
      <c r="F696" s="264">
        <v>2.53</v>
      </c>
      <c r="G696" s="264">
        <v>0.65</v>
      </c>
      <c r="H696" s="264">
        <v>9.65</v>
      </c>
      <c r="I696" s="220">
        <v>998.65</v>
      </c>
      <c r="J696" s="264">
        <v>9.49</v>
      </c>
      <c r="K696" s="265">
        <v>981.67</v>
      </c>
      <c r="L696" s="63">
        <f>J696/K696</f>
        <v>0.009667199771817413</v>
      </c>
      <c r="M696" s="180">
        <v>240.45</v>
      </c>
      <c r="N696" s="62">
        <f>L696*M696</f>
        <v>2.324478185133497</v>
      </c>
      <c r="O696" s="62">
        <f>L696*60*1000</f>
        <v>580.0319863090449</v>
      </c>
      <c r="P696" s="64">
        <f>N696*60</f>
        <v>139.4686911080098</v>
      </c>
      <c r="R696" s="10"/>
      <c r="S696" s="10"/>
    </row>
    <row r="697" spans="1:19" s="9" customFormat="1" ht="12.75">
      <c r="A697" s="299"/>
      <c r="B697" s="289" t="s">
        <v>870</v>
      </c>
      <c r="C697" s="179">
        <v>40</v>
      </c>
      <c r="D697" s="179">
        <v>1992</v>
      </c>
      <c r="E697" s="178">
        <f>F697+G697+H697</f>
        <v>31.5</v>
      </c>
      <c r="F697" s="178">
        <v>3.29</v>
      </c>
      <c r="G697" s="178">
        <v>6.4</v>
      </c>
      <c r="H697" s="178">
        <v>21.81</v>
      </c>
      <c r="I697" s="178">
        <v>2256.03</v>
      </c>
      <c r="J697" s="178">
        <v>21.81</v>
      </c>
      <c r="K697" s="178">
        <v>2256.03</v>
      </c>
      <c r="L697" s="63">
        <f>J697/K697</f>
        <v>0.009667424635310699</v>
      </c>
      <c r="M697" s="180">
        <v>245.7</v>
      </c>
      <c r="N697" s="62">
        <f>L697*M697</f>
        <v>2.3752862328958386</v>
      </c>
      <c r="O697" s="62">
        <f>L697*60*1000</f>
        <v>580.0454781186419</v>
      </c>
      <c r="P697" s="64">
        <f>N697*60</f>
        <v>142.51717397375032</v>
      </c>
      <c r="R697" s="10"/>
      <c r="S697" s="10"/>
    </row>
    <row r="698" spans="1:19" s="9" customFormat="1" ht="12.75">
      <c r="A698" s="299"/>
      <c r="B698" s="287" t="s">
        <v>774</v>
      </c>
      <c r="C698" s="257">
        <v>7</v>
      </c>
      <c r="D698" s="257" t="s">
        <v>24</v>
      </c>
      <c r="E698" s="260">
        <f>F698+G698+H698</f>
        <v>4.1690000000000005</v>
      </c>
      <c r="F698" s="260">
        <v>0.737</v>
      </c>
      <c r="G698" s="260">
        <v>0.07</v>
      </c>
      <c r="H698" s="260">
        <v>3.362</v>
      </c>
      <c r="I698" s="253">
        <v>347.21</v>
      </c>
      <c r="J698" s="260">
        <v>3.362</v>
      </c>
      <c r="K698" s="253">
        <v>347.21</v>
      </c>
      <c r="L698" s="63">
        <f>J698/K698</f>
        <v>0.009682900838109503</v>
      </c>
      <c r="M698" s="257">
        <v>353.8</v>
      </c>
      <c r="N698" s="62">
        <f>L698*M698</f>
        <v>3.425810316523142</v>
      </c>
      <c r="O698" s="62">
        <f>L698*60*1000</f>
        <v>580.9740502865702</v>
      </c>
      <c r="P698" s="64">
        <f>N698*60</f>
        <v>205.54861899138854</v>
      </c>
      <c r="R698" s="10"/>
      <c r="S698" s="10"/>
    </row>
    <row r="699" spans="1:19" s="9" customFormat="1" ht="12.75">
      <c r="A699" s="299"/>
      <c r="B699" s="287" t="s">
        <v>689</v>
      </c>
      <c r="C699" s="257">
        <v>20</v>
      </c>
      <c r="D699" s="257">
        <v>1992</v>
      </c>
      <c r="E699" s="258">
        <v>17</v>
      </c>
      <c r="F699" s="258">
        <v>3.1</v>
      </c>
      <c r="G699" s="258">
        <v>3.2</v>
      </c>
      <c r="H699" s="258">
        <v>10.7</v>
      </c>
      <c r="I699" s="258">
        <v>1102</v>
      </c>
      <c r="J699" s="258">
        <v>10.7</v>
      </c>
      <c r="K699" s="258">
        <v>1102</v>
      </c>
      <c r="L699" s="63">
        <f>J699/K699</f>
        <v>0.009709618874773139</v>
      </c>
      <c r="M699" s="253">
        <v>207.97</v>
      </c>
      <c r="N699" s="62">
        <f>L699*M699</f>
        <v>2.01930943738657</v>
      </c>
      <c r="O699" s="62">
        <f>L699*60*1000</f>
        <v>582.5771324863883</v>
      </c>
      <c r="P699" s="64">
        <f>N699*60</f>
        <v>121.15856624319419</v>
      </c>
      <c r="R699" s="10"/>
      <c r="S699" s="10"/>
    </row>
    <row r="700" spans="1:19" s="9" customFormat="1" ht="12.75" customHeight="1">
      <c r="A700" s="299"/>
      <c r="B700" s="287" t="s">
        <v>690</v>
      </c>
      <c r="C700" s="257">
        <v>35</v>
      </c>
      <c r="D700" s="257"/>
      <c r="E700" s="258">
        <v>24</v>
      </c>
      <c r="F700" s="258">
        <v>3.7</v>
      </c>
      <c r="G700" s="258">
        <v>5.6</v>
      </c>
      <c r="H700" s="258">
        <v>14.7</v>
      </c>
      <c r="I700" s="258">
        <v>1510.7</v>
      </c>
      <c r="J700" s="258">
        <v>14.7</v>
      </c>
      <c r="K700" s="258">
        <v>1510.7</v>
      </c>
      <c r="L700" s="63">
        <f>J700/K700</f>
        <v>0.009730588468921691</v>
      </c>
      <c r="M700" s="253">
        <v>207.97</v>
      </c>
      <c r="N700" s="62">
        <f>L700*M700</f>
        <v>2.023670483881644</v>
      </c>
      <c r="O700" s="62">
        <f>L700*60*1000</f>
        <v>583.8353081353015</v>
      </c>
      <c r="P700" s="64">
        <f>N700*60</f>
        <v>121.42022903289865</v>
      </c>
      <c r="R700" s="10"/>
      <c r="S700" s="10"/>
    </row>
    <row r="701" spans="1:19" s="9" customFormat="1" ht="12.75">
      <c r="A701" s="299"/>
      <c r="B701" s="285" t="s">
        <v>659</v>
      </c>
      <c r="C701" s="60">
        <v>22</v>
      </c>
      <c r="D701" s="60" t="s">
        <v>24</v>
      </c>
      <c r="E701" s="259">
        <f>SUM(F701:H701)</f>
        <v>7.781</v>
      </c>
      <c r="F701" s="259">
        <v>0.765</v>
      </c>
      <c r="G701" s="259">
        <v>0.173</v>
      </c>
      <c r="H701" s="259">
        <v>6.843</v>
      </c>
      <c r="I701" s="135">
        <v>892</v>
      </c>
      <c r="J701" s="259">
        <v>6.1</v>
      </c>
      <c r="K701" s="135">
        <v>626.12</v>
      </c>
      <c r="L701" s="63">
        <f>J701/K701</f>
        <v>0.009742541365872355</v>
      </c>
      <c r="M701" s="178">
        <v>208.7</v>
      </c>
      <c r="N701" s="62">
        <f>L701*M701</f>
        <v>2.0332683830575604</v>
      </c>
      <c r="O701" s="62">
        <f>L701*60*1000</f>
        <v>584.5524819523413</v>
      </c>
      <c r="P701" s="64">
        <f>N701*60</f>
        <v>121.99610298345362</v>
      </c>
      <c r="R701" s="10"/>
      <c r="S701" s="10"/>
    </row>
    <row r="702" spans="1:19" s="9" customFormat="1" ht="12.75">
      <c r="A702" s="299"/>
      <c r="B702" s="287" t="s">
        <v>775</v>
      </c>
      <c r="C702" s="257">
        <v>11</v>
      </c>
      <c r="D702" s="257" t="s">
        <v>24</v>
      </c>
      <c r="E702" s="260">
        <f>F702+G702+H702</f>
        <v>8.671</v>
      </c>
      <c r="F702" s="260">
        <v>1.133</v>
      </c>
      <c r="G702" s="260">
        <v>1.68</v>
      </c>
      <c r="H702" s="260">
        <v>5.858</v>
      </c>
      <c r="I702" s="253">
        <v>599.9</v>
      </c>
      <c r="J702" s="260">
        <v>5.858</v>
      </c>
      <c r="K702" s="253">
        <v>599.9</v>
      </c>
      <c r="L702" s="63">
        <f>J702/K702</f>
        <v>0.009764960826804467</v>
      </c>
      <c r="M702" s="257">
        <v>353.8</v>
      </c>
      <c r="N702" s="62">
        <f>L702*M702</f>
        <v>3.4548431405234203</v>
      </c>
      <c r="O702" s="62">
        <f>L702*60*1000</f>
        <v>585.897649608268</v>
      </c>
      <c r="P702" s="64">
        <f>N702*60</f>
        <v>207.2905884314052</v>
      </c>
      <c r="R702" s="10"/>
      <c r="S702" s="10"/>
    </row>
    <row r="703" spans="1:19" s="9" customFormat="1" ht="12.75" customHeight="1">
      <c r="A703" s="299"/>
      <c r="B703" s="287" t="s">
        <v>691</v>
      </c>
      <c r="C703" s="257">
        <v>8</v>
      </c>
      <c r="D703" s="257">
        <v>1959</v>
      </c>
      <c r="E703" s="258">
        <v>5.4</v>
      </c>
      <c r="F703" s="258">
        <v>0.6</v>
      </c>
      <c r="G703" s="258">
        <v>1.2</v>
      </c>
      <c r="H703" s="258">
        <v>3.6</v>
      </c>
      <c r="I703" s="258">
        <v>367</v>
      </c>
      <c r="J703" s="258">
        <v>3.6</v>
      </c>
      <c r="K703" s="258">
        <v>367</v>
      </c>
      <c r="L703" s="63">
        <f>J703/K703</f>
        <v>0.009809264305177113</v>
      </c>
      <c r="M703" s="253">
        <v>207.97</v>
      </c>
      <c r="N703" s="62">
        <f>L703*M703</f>
        <v>2.040032697547684</v>
      </c>
      <c r="O703" s="62">
        <f>L703*60*1000</f>
        <v>588.5558583106267</v>
      </c>
      <c r="P703" s="64">
        <f>N703*60</f>
        <v>122.40196185286105</v>
      </c>
      <c r="R703" s="10"/>
      <c r="S703" s="10"/>
    </row>
    <row r="704" spans="1:19" s="9" customFormat="1" ht="12.75">
      <c r="A704" s="299"/>
      <c r="B704" s="287" t="s">
        <v>692</v>
      </c>
      <c r="C704" s="257">
        <v>19</v>
      </c>
      <c r="D704" s="257"/>
      <c r="E704" s="258">
        <v>16.1</v>
      </c>
      <c r="F704" s="258">
        <v>1.8</v>
      </c>
      <c r="G704" s="258">
        <v>2.9</v>
      </c>
      <c r="H704" s="258">
        <v>11.4</v>
      </c>
      <c r="I704" s="258">
        <v>1162</v>
      </c>
      <c r="J704" s="258">
        <v>11.4</v>
      </c>
      <c r="K704" s="258">
        <v>1162</v>
      </c>
      <c r="L704" s="63">
        <f>J704/K704</f>
        <v>0.009810671256454389</v>
      </c>
      <c r="M704" s="253">
        <v>207.97</v>
      </c>
      <c r="N704" s="62">
        <f>L704*M704</f>
        <v>2.0403253012048195</v>
      </c>
      <c r="O704" s="62">
        <f>L704*60*1000</f>
        <v>588.6402753872634</v>
      </c>
      <c r="P704" s="64">
        <f>N704*60</f>
        <v>122.41951807228916</v>
      </c>
      <c r="R704" s="10"/>
      <c r="S704" s="10"/>
    </row>
    <row r="705" spans="1:25" s="9" customFormat="1" ht="12.75">
      <c r="A705" s="299"/>
      <c r="B705" s="290" t="s">
        <v>327</v>
      </c>
      <c r="C705" s="61">
        <v>22</v>
      </c>
      <c r="D705" s="61">
        <v>1960</v>
      </c>
      <c r="E705" s="62">
        <v>12.636001</v>
      </c>
      <c r="F705" s="62">
        <v>0.663</v>
      </c>
      <c r="G705" s="62">
        <v>3.04</v>
      </c>
      <c r="H705" s="62">
        <v>8.933001</v>
      </c>
      <c r="I705" s="62">
        <v>942.17</v>
      </c>
      <c r="J705" s="62">
        <v>6.195224</v>
      </c>
      <c r="K705" s="62">
        <v>630.57</v>
      </c>
      <c r="L705" s="63">
        <f>J705/K705</f>
        <v>0.00982479978432212</v>
      </c>
      <c r="M705" s="255">
        <v>306.2</v>
      </c>
      <c r="N705" s="62">
        <f>L705*M705</f>
        <v>3.008353693959433</v>
      </c>
      <c r="O705" s="62">
        <f>L705*60*1000</f>
        <v>589.4879870593271</v>
      </c>
      <c r="P705" s="64">
        <f>N705*60</f>
        <v>180.50122163756598</v>
      </c>
      <c r="Q705" s="10"/>
      <c r="R705" s="10"/>
      <c r="S705" s="10"/>
      <c r="T705" s="12"/>
      <c r="U705" s="13"/>
      <c r="V705" s="13"/>
      <c r="W705" s="14"/>
      <c r="X705" s="14"/>
      <c r="Y705" s="14"/>
    </row>
    <row r="706" spans="1:19" s="9" customFormat="1" ht="12.75">
      <c r="A706" s="299"/>
      <c r="B706" s="287" t="s">
        <v>693</v>
      </c>
      <c r="C706" s="257">
        <v>18</v>
      </c>
      <c r="D706" s="257"/>
      <c r="E706" s="258">
        <v>15.9</v>
      </c>
      <c r="F706" s="258">
        <v>2</v>
      </c>
      <c r="G706" s="258">
        <v>2.9</v>
      </c>
      <c r="H706" s="258">
        <v>11.1</v>
      </c>
      <c r="I706" s="258">
        <v>1127.9</v>
      </c>
      <c r="J706" s="258">
        <v>11.1</v>
      </c>
      <c r="K706" s="258">
        <v>1127.9</v>
      </c>
      <c r="L706" s="63">
        <f>J706/K706</f>
        <v>0.00984129798741023</v>
      </c>
      <c r="M706" s="253">
        <v>207.97</v>
      </c>
      <c r="N706" s="62">
        <f>L706*M706</f>
        <v>2.0466947424417055</v>
      </c>
      <c r="O706" s="62">
        <f>L706*60*1000</f>
        <v>590.4778792446139</v>
      </c>
      <c r="P706" s="64">
        <f>N706*60</f>
        <v>122.80168454650233</v>
      </c>
      <c r="R706" s="10"/>
      <c r="S706" s="10"/>
    </row>
    <row r="707" spans="1:19" s="9" customFormat="1" ht="11.25" customHeight="1">
      <c r="A707" s="299"/>
      <c r="B707" s="287" t="s">
        <v>813</v>
      </c>
      <c r="C707" s="179">
        <v>12</v>
      </c>
      <c r="D707" s="179">
        <v>1961</v>
      </c>
      <c r="E707" s="178">
        <v>7.83</v>
      </c>
      <c r="F707" s="178">
        <v>0.765</v>
      </c>
      <c r="G707" s="178">
        <v>1.598</v>
      </c>
      <c r="H707" s="178">
        <v>5.466</v>
      </c>
      <c r="I707" s="178"/>
      <c r="J707" s="178">
        <v>5.466</v>
      </c>
      <c r="K707" s="180">
        <v>554.42</v>
      </c>
      <c r="L707" s="63">
        <f>J707/K707</f>
        <v>0.00985895169726922</v>
      </c>
      <c r="M707" s="180">
        <v>335.83</v>
      </c>
      <c r="N707" s="62">
        <f>L707*M707</f>
        <v>3.3109317484939216</v>
      </c>
      <c r="O707" s="62">
        <f>L707*60*1000</f>
        <v>591.5371018361532</v>
      </c>
      <c r="P707" s="64">
        <f>N707*60</f>
        <v>198.6559049096353</v>
      </c>
      <c r="R707" s="10"/>
      <c r="S707" s="10"/>
    </row>
    <row r="708" spans="1:19" s="9" customFormat="1" ht="12.75">
      <c r="A708" s="299"/>
      <c r="B708" s="285" t="s">
        <v>280</v>
      </c>
      <c r="C708" s="60">
        <v>45</v>
      </c>
      <c r="D708" s="60">
        <v>1963</v>
      </c>
      <c r="E708" s="126">
        <v>12.387</v>
      </c>
      <c r="F708" s="126">
        <v>1.581</v>
      </c>
      <c r="G708" s="126">
        <v>0.24</v>
      </c>
      <c r="H708" s="126">
        <f>E708-F708-G708</f>
        <v>10.566</v>
      </c>
      <c r="I708" s="126">
        <v>1070.85</v>
      </c>
      <c r="J708" s="126">
        <v>10.15</v>
      </c>
      <c r="K708" s="126">
        <v>1029.11</v>
      </c>
      <c r="L708" s="63">
        <f>J708/K708</f>
        <v>0.009862891236116646</v>
      </c>
      <c r="M708" s="62">
        <v>332.886</v>
      </c>
      <c r="N708" s="62">
        <f>L708*M708</f>
        <v>3.283218412025926</v>
      </c>
      <c r="O708" s="62">
        <f>L708*60*1000</f>
        <v>591.7734741669988</v>
      </c>
      <c r="P708" s="64">
        <f>N708*60</f>
        <v>196.99310472155557</v>
      </c>
      <c r="R708" s="10"/>
      <c r="S708" s="10"/>
    </row>
    <row r="709" spans="1:19" s="9" customFormat="1" ht="12.75" customHeight="1">
      <c r="A709" s="299"/>
      <c r="B709" s="287" t="s">
        <v>694</v>
      </c>
      <c r="C709" s="257">
        <v>21</v>
      </c>
      <c r="D709" s="257"/>
      <c r="E709" s="258">
        <v>17</v>
      </c>
      <c r="F709" s="258">
        <v>2.8</v>
      </c>
      <c r="G709" s="258">
        <v>3.2</v>
      </c>
      <c r="H709" s="258">
        <v>11</v>
      </c>
      <c r="I709" s="258">
        <v>1114.3</v>
      </c>
      <c r="J709" s="258">
        <v>11</v>
      </c>
      <c r="K709" s="258">
        <v>1114.3</v>
      </c>
      <c r="L709" s="63">
        <f>J709/K709</f>
        <v>0.009871668311944718</v>
      </c>
      <c r="M709" s="253">
        <v>207.97</v>
      </c>
      <c r="N709" s="62">
        <f>L709*M709</f>
        <v>2.053010858835143</v>
      </c>
      <c r="O709" s="62">
        <f>L709*60*1000</f>
        <v>592.3000987166831</v>
      </c>
      <c r="P709" s="64">
        <f>N709*60</f>
        <v>123.18065153010858</v>
      </c>
      <c r="R709" s="10"/>
      <c r="S709" s="10"/>
    </row>
    <row r="710" spans="1:19" s="9" customFormat="1" ht="11.25" customHeight="1">
      <c r="A710" s="299"/>
      <c r="B710" s="33" t="s">
        <v>437</v>
      </c>
      <c r="C710" s="148">
        <v>17</v>
      </c>
      <c r="D710" s="149">
        <v>1983</v>
      </c>
      <c r="E710" s="150">
        <f>F710+G710+H710</f>
        <v>15.627999</v>
      </c>
      <c r="F710" s="151">
        <v>1.326</v>
      </c>
      <c r="G710" s="151">
        <v>2.88</v>
      </c>
      <c r="H710" s="151">
        <v>11.421999000000001</v>
      </c>
      <c r="I710" s="151">
        <v>1153.81</v>
      </c>
      <c r="J710" s="151">
        <v>11.421999000000001</v>
      </c>
      <c r="K710" s="151">
        <v>1153.81</v>
      </c>
      <c r="L710" s="63">
        <f>J710/K710</f>
        <v>0.009899375980447388</v>
      </c>
      <c r="M710" s="151">
        <v>304.982</v>
      </c>
      <c r="N710" s="62">
        <f>L710*M710</f>
        <v>3.019131485268806</v>
      </c>
      <c r="O710" s="62">
        <f>L710*60*1000</f>
        <v>593.9625588268433</v>
      </c>
      <c r="P710" s="64">
        <f>N710*60</f>
        <v>181.14788911612834</v>
      </c>
      <c r="R710" s="10"/>
      <c r="S710" s="10"/>
    </row>
    <row r="711" spans="1:19" s="9" customFormat="1" ht="12.75" customHeight="1">
      <c r="A711" s="299"/>
      <c r="B711" s="287" t="s">
        <v>743</v>
      </c>
      <c r="C711" s="257">
        <v>20</v>
      </c>
      <c r="D711" s="257">
        <v>1981</v>
      </c>
      <c r="E711" s="258">
        <v>15.6</v>
      </c>
      <c r="F711" s="258">
        <v>2.45</v>
      </c>
      <c r="G711" s="258">
        <v>3.2</v>
      </c>
      <c r="H711" s="258">
        <v>10.25</v>
      </c>
      <c r="I711" s="258">
        <v>1126</v>
      </c>
      <c r="J711" s="258">
        <v>10.3</v>
      </c>
      <c r="K711" s="258">
        <v>1039</v>
      </c>
      <c r="L711" s="63">
        <f>J711/K711</f>
        <v>0.00991337824831569</v>
      </c>
      <c r="M711" s="253">
        <v>184.8</v>
      </c>
      <c r="N711" s="62">
        <f>L711*M711</f>
        <v>1.8319923002887395</v>
      </c>
      <c r="O711" s="62">
        <f>L711*60*1000</f>
        <v>594.8026948989414</v>
      </c>
      <c r="P711" s="64">
        <f>N711*60</f>
        <v>109.91953801732437</v>
      </c>
      <c r="R711" s="10"/>
      <c r="S711" s="10"/>
    </row>
    <row r="712" spans="1:19" s="9" customFormat="1" ht="12.75" customHeight="1">
      <c r="A712" s="299"/>
      <c r="B712" s="290" t="s">
        <v>328</v>
      </c>
      <c r="C712" s="61">
        <v>5</v>
      </c>
      <c r="D712" s="61">
        <v>1938</v>
      </c>
      <c r="E712" s="62">
        <v>1.671999</v>
      </c>
      <c r="F712" s="62">
        <v>0</v>
      </c>
      <c r="G712" s="62">
        <v>0</v>
      </c>
      <c r="H712" s="62">
        <v>1.671999</v>
      </c>
      <c r="I712" s="62">
        <v>168.56</v>
      </c>
      <c r="J712" s="62">
        <v>1.671999</v>
      </c>
      <c r="K712" s="62">
        <v>168.56</v>
      </c>
      <c r="L712" s="63">
        <f>J712/K712</f>
        <v>0.009919310631229236</v>
      </c>
      <c r="M712" s="255">
        <v>306.2</v>
      </c>
      <c r="N712" s="62">
        <f>L712*M712</f>
        <v>3.037292915282392</v>
      </c>
      <c r="O712" s="62">
        <f>L712*60*1000</f>
        <v>595.1586378737541</v>
      </c>
      <c r="P712" s="64">
        <f>N712*60</f>
        <v>182.23757491694352</v>
      </c>
      <c r="R712" s="10"/>
      <c r="S712" s="10"/>
    </row>
    <row r="713" spans="1:19" s="9" customFormat="1" ht="12.75" customHeight="1">
      <c r="A713" s="299"/>
      <c r="B713" s="290" t="s">
        <v>329</v>
      </c>
      <c r="C713" s="60">
        <v>10</v>
      </c>
      <c r="D713" s="60">
        <v>1905</v>
      </c>
      <c r="E713" s="135">
        <v>5.513001</v>
      </c>
      <c r="F713" s="135">
        <v>0.204</v>
      </c>
      <c r="G713" s="135">
        <v>1.2</v>
      </c>
      <c r="H713" s="135">
        <v>4.109001</v>
      </c>
      <c r="I713" s="135">
        <v>414.22</v>
      </c>
      <c r="J713" s="135">
        <v>2.714071</v>
      </c>
      <c r="K713" s="135">
        <v>273.6</v>
      </c>
      <c r="L713" s="63">
        <f>J713/K713</f>
        <v>0.00991985014619883</v>
      </c>
      <c r="M713" s="136">
        <v>306.2</v>
      </c>
      <c r="N713" s="62">
        <f>L713*M713</f>
        <v>3.0374581147660815</v>
      </c>
      <c r="O713" s="62">
        <f>L713*60*1000</f>
        <v>595.1910087719298</v>
      </c>
      <c r="P713" s="64">
        <f>N713*60</f>
        <v>182.2474868859649</v>
      </c>
      <c r="R713" s="10"/>
      <c r="S713" s="10"/>
    </row>
    <row r="714" spans="1:19" s="9" customFormat="1" ht="12.75" customHeight="1">
      <c r="A714" s="299"/>
      <c r="B714" s="285" t="s">
        <v>465</v>
      </c>
      <c r="C714" s="60">
        <v>5</v>
      </c>
      <c r="D714" s="60">
        <v>1961</v>
      </c>
      <c r="E714" s="126">
        <f>SUM(F714:H714)</f>
        <v>1.849</v>
      </c>
      <c r="F714" s="62"/>
      <c r="G714" s="62"/>
      <c r="H714" s="62">
        <v>1.849</v>
      </c>
      <c r="I714" s="62">
        <v>186.3</v>
      </c>
      <c r="J714" s="62">
        <v>1.849</v>
      </c>
      <c r="K714" s="62">
        <v>186.3</v>
      </c>
      <c r="L714" s="63">
        <f>J714/K714</f>
        <v>0.009924852388620503</v>
      </c>
      <c r="M714" s="62">
        <v>304.655</v>
      </c>
      <c r="N714" s="62">
        <f>L714*M714</f>
        <v>3.0236559044551794</v>
      </c>
      <c r="O714" s="62">
        <f>L714*60*1000</f>
        <v>595.4911433172302</v>
      </c>
      <c r="P714" s="64">
        <f>N714*60</f>
        <v>181.41935426731075</v>
      </c>
      <c r="R714" s="10"/>
      <c r="S714" s="10"/>
    </row>
    <row r="715" spans="1:19" s="9" customFormat="1" ht="12.75" customHeight="1">
      <c r="A715" s="299"/>
      <c r="B715" s="290" t="s">
        <v>330</v>
      </c>
      <c r="C715" s="60">
        <v>5</v>
      </c>
      <c r="D715" s="60">
        <v>1920</v>
      </c>
      <c r="E715" s="135">
        <v>4.556</v>
      </c>
      <c r="F715" s="135">
        <v>0.51</v>
      </c>
      <c r="G715" s="135">
        <v>0.72</v>
      </c>
      <c r="H715" s="135">
        <v>3.326</v>
      </c>
      <c r="I715" s="135">
        <v>335.1</v>
      </c>
      <c r="J715" s="135">
        <v>1.849796</v>
      </c>
      <c r="K715" s="135">
        <v>186.37</v>
      </c>
      <c r="L715" s="63">
        <f>J715/K715</f>
        <v>0.009925395718194988</v>
      </c>
      <c r="M715" s="136">
        <v>306.2</v>
      </c>
      <c r="N715" s="62">
        <f>L715*M715</f>
        <v>3.039156168911305</v>
      </c>
      <c r="O715" s="62">
        <f>L715*60*1000</f>
        <v>595.5237430916993</v>
      </c>
      <c r="P715" s="64">
        <f>N715*60</f>
        <v>182.3493701346783</v>
      </c>
      <c r="R715" s="10"/>
      <c r="S715" s="10"/>
    </row>
    <row r="716" spans="1:19" s="9" customFormat="1" ht="12.75" customHeight="1">
      <c r="A716" s="299"/>
      <c r="B716" s="290" t="s">
        <v>331</v>
      </c>
      <c r="C716" s="60">
        <v>8</v>
      </c>
      <c r="D716" s="60">
        <v>1962</v>
      </c>
      <c r="E716" s="135">
        <v>5.275</v>
      </c>
      <c r="F716" s="135">
        <v>0.459</v>
      </c>
      <c r="G716" s="135">
        <v>1.2</v>
      </c>
      <c r="H716" s="135">
        <v>3.616</v>
      </c>
      <c r="I716" s="135">
        <v>363.26</v>
      </c>
      <c r="J716" s="135">
        <v>2.484992</v>
      </c>
      <c r="K716" s="135">
        <v>249.64</v>
      </c>
      <c r="L716" s="63">
        <f>J716/K716</f>
        <v>0.009954302195161033</v>
      </c>
      <c r="M716" s="136">
        <v>306.2</v>
      </c>
      <c r="N716" s="62">
        <f>L716*M716</f>
        <v>3.048007332158308</v>
      </c>
      <c r="O716" s="62">
        <f>L716*60*1000</f>
        <v>597.258131709662</v>
      </c>
      <c r="P716" s="64">
        <f>N716*60</f>
        <v>182.8804399294985</v>
      </c>
      <c r="R716" s="10"/>
      <c r="S716" s="10"/>
    </row>
    <row r="717" spans="1:19" s="9" customFormat="1" ht="12.75" customHeight="1">
      <c r="A717" s="299"/>
      <c r="B717" s="285" t="s">
        <v>395</v>
      </c>
      <c r="C717" s="60">
        <v>3</v>
      </c>
      <c r="D717" s="60">
        <v>1932</v>
      </c>
      <c r="E717" s="126">
        <f>F717+G717+H717</f>
        <v>1.26</v>
      </c>
      <c r="F717" s="126">
        <v>0.26</v>
      </c>
      <c r="G717" s="126">
        <v>0.05</v>
      </c>
      <c r="H717" s="126">
        <v>0.95</v>
      </c>
      <c r="I717" s="126">
        <v>95.09</v>
      </c>
      <c r="J717" s="126">
        <v>0.95</v>
      </c>
      <c r="K717" s="126">
        <v>95.09</v>
      </c>
      <c r="L717" s="63">
        <f>J717/K717</f>
        <v>0.009990535282364075</v>
      </c>
      <c r="M717" s="62">
        <v>285</v>
      </c>
      <c r="N717" s="62">
        <f>L717*M717</f>
        <v>2.847302555473761</v>
      </c>
      <c r="O717" s="62">
        <f>L717*60*1000</f>
        <v>599.4321169418445</v>
      </c>
      <c r="P717" s="64">
        <f>N717*60</f>
        <v>170.83815332842568</v>
      </c>
      <c r="R717" s="10"/>
      <c r="S717" s="10"/>
    </row>
    <row r="718" spans="1:19" s="9" customFormat="1" ht="12.75" customHeight="1">
      <c r="A718" s="299"/>
      <c r="B718" s="285" t="s">
        <v>660</v>
      </c>
      <c r="C718" s="60">
        <v>6</v>
      </c>
      <c r="D718" s="60" t="s">
        <v>24</v>
      </c>
      <c r="E718" s="259">
        <f>SUM(F718:H718)</f>
        <v>3.214</v>
      </c>
      <c r="F718" s="259">
        <v>0</v>
      </c>
      <c r="G718" s="259">
        <v>0</v>
      </c>
      <c r="H718" s="259">
        <v>3.214</v>
      </c>
      <c r="I718" s="135">
        <v>321.15</v>
      </c>
      <c r="J718" s="259">
        <v>3.214</v>
      </c>
      <c r="K718" s="135">
        <v>321.15</v>
      </c>
      <c r="L718" s="63">
        <f>J718/K718</f>
        <v>0.010007784524365562</v>
      </c>
      <c r="M718" s="178">
        <v>208.7</v>
      </c>
      <c r="N718" s="62">
        <f>L718*M718</f>
        <v>2.088624630235093</v>
      </c>
      <c r="O718" s="62">
        <f>L718*60*1000</f>
        <v>600.4670714619336</v>
      </c>
      <c r="P718" s="64">
        <f>N718*60</f>
        <v>125.31747781410557</v>
      </c>
      <c r="R718" s="10"/>
      <c r="S718" s="10"/>
    </row>
    <row r="719" spans="1:19" s="9" customFormat="1" ht="12.75">
      <c r="A719" s="299"/>
      <c r="B719" s="287" t="s">
        <v>814</v>
      </c>
      <c r="C719" s="179">
        <v>22</v>
      </c>
      <c r="D719" s="179">
        <v>1983</v>
      </c>
      <c r="E719" s="178">
        <v>17.09</v>
      </c>
      <c r="F719" s="178">
        <v>1.912</v>
      </c>
      <c r="G719" s="178">
        <v>3.179</v>
      </c>
      <c r="H719" s="178">
        <v>11.998</v>
      </c>
      <c r="I719" s="178"/>
      <c r="J719" s="178">
        <v>11.997</v>
      </c>
      <c r="K719" s="180">
        <v>1195.71</v>
      </c>
      <c r="L719" s="63">
        <f>J719/K719</f>
        <v>0.010033369295230448</v>
      </c>
      <c r="M719" s="180">
        <v>335.83</v>
      </c>
      <c r="N719" s="62">
        <f>L719*M719</f>
        <v>3.3695064104172414</v>
      </c>
      <c r="O719" s="62">
        <f>L719*60*1000</f>
        <v>602.0021577138269</v>
      </c>
      <c r="P719" s="64">
        <f>N719*60</f>
        <v>202.17038462503447</v>
      </c>
      <c r="R719" s="10"/>
      <c r="S719" s="10"/>
    </row>
    <row r="720" spans="1:25" s="9" customFormat="1" ht="12.75">
      <c r="A720" s="299"/>
      <c r="B720" s="285" t="s">
        <v>66</v>
      </c>
      <c r="C720" s="61">
        <v>118</v>
      </c>
      <c r="D720" s="61">
        <v>1961</v>
      </c>
      <c r="E720" s="61">
        <v>35.59</v>
      </c>
      <c r="F720" s="61">
        <v>9.182</v>
      </c>
      <c r="G720" s="61"/>
      <c r="H720" s="61">
        <f>E720-F720-G720</f>
        <v>26.408</v>
      </c>
      <c r="I720" s="78">
        <v>2623.6</v>
      </c>
      <c r="J720" s="79">
        <f>H720/I720*K720</f>
        <v>25.083372465314838</v>
      </c>
      <c r="K720" s="61">
        <v>2492</v>
      </c>
      <c r="L720" s="63">
        <f>J720/K720</f>
        <v>0.010065558774203386</v>
      </c>
      <c r="M720" s="62">
        <v>289.18</v>
      </c>
      <c r="N720" s="62">
        <f>L720*M720</f>
        <v>2.910758286324135</v>
      </c>
      <c r="O720" s="62">
        <f>L720*60*1000</f>
        <v>603.9335264522031</v>
      </c>
      <c r="P720" s="64">
        <f>N720*60</f>
        <v>174.6454971794481</v>
      </c>
      <c r="Q720" s="10"/>
      <c r="R720" s="10"/>
      <c r="S720" s="10"/>
      <c r="T720" s="12"/>
      <c r="U720" s="13"/>
      <c r="V720" s="13"/>
      <c r="X720" s="14"/>
      <c r="Y720" s="14"/>
    </row>
    <row r="721" spans="1:19" s="9" customFormat="1" ht="12.75">
      <c r="A721" s="299"/>
      <c r="B721" s="285" t="s">
        <v>281</v>
      </c>
      <c r="C721" s="60">
        <v>12</v>
      </c>
      <c r="D721" s="60">
        <v>1980</v>
      </c>
      <c r="E721" s="126">
        <v>6.891</v>
      </c>
      <c r="F721" s="126">
        <v>0.408</v>
      </c>
      <c r="G721" s="126">
        <v>1.6</v>
      </c>
      <c r="H721" s="126">
        <f>E721-F721-G721</f>
        <v>4.882999999999999</v>
      </c>
      <c r="I721" s="126">
        <v>587.63</v>
      </c>
      <c r="J721" s="126">
        <v>4.73</v>
      </c>
      <c r="K721" s="126">
        <v>468.68</v>
      </c>
      <c r="L721" s="63">
        <f>J721/K721</f>
        <v>0.010092173764615516</v>
      </c>
      <c r="M721" s="62">
        <v>332.886</v>
      </c>
      <c r="N721" s="62">
        <f>L721*M721</f>
        <v>3.359543355807801</v>
      </c>
      <c r="O721" s="62">
        <f>L721*60*1000</f>
        <v>605.530425876931</v>
      </c>
      <c r="P721" s="64">
        <f>N721*60</f>
        <v>201.57260134846805</v>
      </c>
      <c r="R721" s="10"/>
      <c r="S721" s="10"/>
    </row>
    <row r="722" spans="1:19" s="9" customFormat="1" ht="12.75">
      <c r="A722" s="299"/>
      <c r="B722" s="285" t="s">
        <v>73</v>
      </c>
      <c r="C722" s="61">
        <v>82</v>
      </c>
      <c r="D722" s="61">
        <v>1962</v>
      </c>
      <c r="E722" s="61">
        <v>20.72</v>
      </c>
      <c r="F722" s="61">
        <v>7.097</v>
      </c>
      <c r="G722" s="61"/>
      <c r="H722" s="61">
        <f>E722-F722-G722</f>
        <v>13.622999999999998</v>
      </c>
      <c r="I722" s="78">
        <v>1348.7</v>
      </c>
      <c r="J722" s="79">
        <f>H722/I722*K722</f>
        <v>12.878568250908279</v>
      </c>
      <c r="K722" s="61">
        <v>1275</v>
      </c>
      <c r="L722" s="63">
        <f>J722/K722</f>
        <v>0.01010083784384963</v>
      </c>
      <c r="M722" s="62">
        <v>289.18</v>
      </c>
      <c r="N722" s="62">
        <f>L722*M722</f>
        <v>2.9209602876844363</v>
      </c>
      <c r="O722" s="62">
        <f>L722*60*1000</f>
        <v>606.0502706309778</v>
      </c>
      <c r="P722" s="64">
        <f>N722*60</f>
        <v>175.25761726106617</v>
      </c>
      <c r="R722" s="10"/>
      <c r="S722" s="10"/>
    </row>
    <row r="723" spans="1:19" s="9" customFormat="1" ht="12.75">
      <c r="A723" s="299"/>
      <c r="B723" s="287" t="s">
        <v>776</v>
      </c>
      <c r="C723" s="257">
        <v>8</v>
      </c>
      <c r="D723" s="257" t="s">
        <v>24</v>
      </c>
      <c r="E723" s="260">
        <f>F723+G723+H723</f>
        <v>4.952999999999999</v>
      </c>
      <c r="F723" s="260">
        <v>0.226</v>
      </c>
      <c r="G723" s="260">
        <v>1.141</v>
      </c>
      <c r="H723" s="260">
        <v>3.586</v>
      </c>
      <c r="I723" s="253">
        <v>354.78</v>
      </c>
      <c r="J723" s="260">
        <v>3.585</v>
      </c>
      <c r="K723" s="253">
        <v>354.78</v>
      </c>
      <c r="L723" s="63">
        <f>J723/K723</f>
        <v>0.01010485371215965</v>
      </c>
      <c r="M723" s="257">
        <v>353.8</v>
      </c>
      <c r="N723" s="62">
        <f>L723*M723</f>
        <v>3.5750972433620842</v>
      </c>
      <c r="O723" s="62">
        <f>L723*60*1000</f>
        <v>606.2912227295789</v>
      </c>
      <c r="P723" s="64">
        <f>N723*60</f>
        <v>214.50583460172504</v>
      </c>
      <c r="R723" s="10"/>
      <c r="S723" s="10"/>
    </row>
    <row r="724" spans="1:19" s="9" customFormat="1" ht="12.75" customHeight="1">
      <c r="A724" s="299"/>
      <c r="B724" s="285" t="s">
        <v>575</v>
      </c>
      <c r="C724" s="149">
        <v>4</v>
      </c>
      <c r="D724" s="149" t="s">
        <v>24</v>
      </c>
      <c r="E724" s="150">
        <f>F724+G724+H724</f>
        <v>3.098</v>
      </c>
      <c r="F724" s="150">
        <v>0.6166</v>
      </c>
      <c r="G724" s="150">
        <v>0</v>
      </c>
      <c r="H724" s="150">
        <v>2.4814</v>
      </c>
      <c r="I724" s="150">
        <v>243.72</v>
      </c>
      <c r="J724" s="150">
        <v>2.4814</v>
      </c>
      <c r="K724" s="150">
        <v>243.72</v>
      </c>
      <c r="L724" s="63">
        <f>J724/K724</f>
        <v>0.010181355654029214</v>
      </c>
      <c r="M724" s="151">
        <v>206.2</v>
      </c>
      <c r="N724" s="62">
        <f>L724*M724</f>
        <v>2.0993955358608236</v>
      </c>
      <c r="O724" s="62">
        <f>L724*60*1000</f>
        <v>610.8813392417528</v>
      </c>
      <c r="P724" s="64">
        <f>N724*60</f>
        <v>125.96373215164942</v>
      </c>
      <c r="R724" s="10"/>
      <c r="S724" s="10"/>
    </row>
    <row r="725" spans="1:19" s="9" customFormat="1" ht="12.75">
      <c r="A725" s="299"/>
      <c r="B725" s="285" t="s">
        <v>576</v>
      </c>
      <c r="C725" s="149">
        <v>9</v>
      </c>
      <c r="D725" s="149" t="s">
        <v>24</v>
      </c>
      <c r="E725" s="150">
        <f>F725+G725+H725</f>
        <v>9.551</v>
      </c>
      <c r="F725" s="150">
        <v>1.6255</v>
      </c>
      <c r="G725" s="150">
        <v>1.44</v>
      </c>
      <c r="H725" s="150">
        <v>6.4855</v>
      </c>
      <c r="I725" s="150">
        <v>635.51</v>
      </c>
      <c r="J725" s="150">
        <v>6.4855</v>
      </c>
      <c r="K725" s="150">
        <v>635.51</v>
      </c>
      <c r="L725" s="63">
        <f>J725/K725</f>
        <v>0.010205189532816164</v>
      </c>
      <c r="M725" s="151">
        <v>211</v>
      </c>
      <c r="N725" s="62">
        <f>L725*M725</f>
        <v>2.1532949914242105</v>
      </c>
      <c r="O725" s="62">
        <f>L725*60*1000</f>
        <v>612.3113719689699</v>
      </c>
      <c r="P725" s="64">
        <f>N725*60</f>
        <v>129.19769948545263</v>
      </c>
      <c r="R725" s="10"/>
      <c r="S725" s="10"/>
    </row>
    <row r="726" spans="1:19" s="9" customFormat="1" ht="12.75">
      <c r="A726" s="299"/>
      <c r="B726" s="289" t="s">
        <v>871</v>
      </c>
      <c r="C726" s="179">
        <v>24</v>
      </c>
      <c r="D726" s="179">
        <v>1971</v>
      </c>
      <c r="E726" s="178">
        <f>F726+G726+H726</f>
        <v>16.1</v>
      </c>
      <c r="F726" s="178">
        <v>2.63</v>
      </c>
      <c r="G726" s="178">
        <v>0.24</v>
      </c>
      <c r="H726" s="178">
        <v>13.23</v>
      </c>
      <c r="I726" s="178">
        <v>1271.24</v>
      </c>
      <c r="J726" s="178">
        <v>13.23</v>
      </c>
      <c r="K726" s="178">
        <v>1271.24</v>
      </c>
      <c r="L726" s="63">
        <f>J726/K726</f>
        <v>0.010407161511594978</v>
      </c>
      <c r="M726" s="181">
        <v>257.1</v>
      </c>
      <c r="N726" s="62">
        <f>L726*M726</f>
        <v>2.6756812246310693</v>
      </c>
      <c r="O726" s="62">
        <f>L726*60*1000</f>
        <v>624.4296906956987</v>
      </c>
      <c r="P726" s="64">
        <f>N726*60</f>
        <v>160.54087347786415</v>
      </c>
      <c r="R726" s="10"/>
      <c r="S726" s="10"/>
    </row>
    <row r="727" spans="1:19" s="9" customFormat="1" ht="12.75">
      <c r="A727" s="299"/>
      <c r="B727" s="290" t="s">
        <v>332</v>
      </c>
      <c r="C727" s="60">
        <v>20</v>
      </c>
      <c r="D727" s="60">
        <v>1985</v>
      </c>
      <c r="E727" s="135">
        <v>12.779</v>
      </c>
      <c r="F727" s="135">
        <v>0.204</v>
      </c>
      <c r="G727" s="135">
        <v>1.64302</v>
      </c>
      <c r="H727" s="135">
        <v>10.93198</v>
      </c>
      <c r="I727" s="135">
        <v>1047.19</v>
      </c>
      <c r="J727" s="135">
        <v>10.93198</v>
      </c>
      <c r="K727" s="135">
        <v>1047.19</v>
      </c>
      <c r="L727" s="63">
        <f>J727/K727</f>
        <v>0.010439347205378202</v>
      </c>
      <c r="M727" s="136">
        <v>297</v>
      </c>
      <c r="N727" s="62">
        <f>L727*M727</f>
        <v>3.100486119997326</v>
      </c>
      <c r="O727" s="62">
        <f>L727*60*1000</f>
        <v>626.3608323226921</v>
      </c>
      <c r="P727" s="64">
        <f>N727*60</f>
        <v>186.02916719983955</v>
      </c>
      <c r="R727" s="10"/>
      <c r="S727" s="10"/>
    </row>
    <row r="728" spans="1:19" s="9" customFormat="1" ht="12.75" customHeight="1">
      <c r="A728" s="299"/>
      <c r="B728" s="287" t="s">
        <v>788</v>
      </c>
      <c r="C728" s="257">
        <v>14</v>
      </c>
      <c r="D728" s="257" t="s">
        <v>549</v>
      </c>
      <c r="E728" s="258">
        <f>+F728+G728+H728</f>
        <v>5.194109</v>
      </c>
      <c r="F728" s="258">
        <v>0</v>
      </c>
      <c r="G728" s="258">
        <v>0</v>
      </c>
      <c r="H728" s="258">
        <v>5.194109</v>
      </c>
      <c r="I728" s="258">
        <v>496.54</v>
      </c>
      <c r="J728" s="258">
        <v>5.194109</v>
      </c>
      <c r="K728" s="258">
        <v>496.54</v>
      </c>
      <c r="L728" s="63">
        <f>J728/K728</f>
        <v>0.010460605389293914</v>
      </c>
      <c r="M728" s="253">
        <v>279.258</v>
      </c>
      <c r="N728" s="62">
        <f>L728*M728</f>
        <v>2.9212077398034397</v>
      </c>
      <c r="O728" s="62">
        <f>L728*60*1000</f>
        <v>627.6363233576349</v>
      </c>
      <c r="P728" s="64">
        <f>N728*60</f>
        <v>175.27246438820637</v>
      </c>
      <c r="R728" s="10"/>
      <c r="S728" s="10"/>
    </row>
    <row r="729" spans="1:19" s="9" customFormat="1" ht="12.75">
      <c r="A729" s="299"/>
      <c r="B729" s="285" t="s">
        <v>578</v>
      </c>
      <c r="C729" s="149">
        <v>9</v>
      </c>
      <c r="D729" s="149" t="s">
        <v>24</v>
      </c>
      <c r="E729" s="150">
        <f>F729+G729+H729</f>
        <v>9.771</v>
      </c>
      <c r="F729" s="150">
        <v>1.683</v>
      </c>
      <c r="G729" s="150">
        <v>1.44</v>
      </c>
      <c r="H729" s="150">
        <v>6.648</v>
      </c>
      <c r="I729" s="150">
        <v>634.43</v>
      </c>
      <c r="J729" s="150">
        <v>6.648</v>
      </c>
      <c r="K729" s="150">
        <v>634.43</v>
      </c>
      <c r="L729" s="63">
        <f>J729/K729</f>
        <v>0.010478697413426226</v>
      </c>
      <c r="M729" s="151">
        <v>211</v>
      </c>
      <c r="N729" s="62">
        <f>L729*M729</f>
        <v>2.2110051542329336</v>
      </c>
      <c r="O729" s="62">
        <f>L729*60*1000</f>
        <v>628.7218448055736</v>
      </c>
      <c r="P729" s="64">
        <f>N729*60</f>
        <v>132.660309253976</v>
      </c>
      <c r="Q729" s="11"/>
      <c r="R729" s="10"/>
      <c r="S729" s="10"/>
    </row>
    <row r="730" spans="1:19" s="9" customFormat="1" ht="12.75">
      <c r="A730" s="299"/>
      <c r="B730" s="287" t="s">
        <v>744</v>
      </c>
      <c r="C730" s="257">
        <v>36</v>
      </c>
      <c r="D730" s="257">
        <v>1984</v>
      </c>
      <c r="E730" s="258">
        <v>32.83</v>
      </c>
      <c r="F730" s="258">
        <v>5.3</v>
      </c>
      <c r="G730" s="258">
        <v>5.76</v>
      </c>
      <c r="H730" s="258">
        <v>21.7</v>
      </c>
      <c r="I730" s="258">
        <v>2291</v>
      </c>
      <c r="J730" s="258">
        <v>21.7</v>
      </c>
      <c r="K730" s="258">
        <v>2054</v>
      </c>
      <c r="L730" s="63">
        <f>J730/K730</f>
        <v>0.01056475170399221</v>
      </c>
      <c r="M730" s="253">
        <v>184.8</v>
      </c>
      <c r="N730" s="62">
        <f>L730*M730</f>
        <v>1.9523661148977607</v>
      </c>
      <c r="O730" s="62">
        <f>L730*60*1000</f>
        <v>633.8851022395327</v>
      </c>
      <c r="P730" s="64">
        <f>N730*60</f>
        <v>117.14196689386564</v>
      </c>
      <c r="R730" s="10"/>
      <c r="S730" s="10"/>
    </row>
    <row r="731" spans="1:19" s="9" customFormat="1" ht="12.75">
      <c r="A731" s="299"/>
      <c r="B731" s="287" t="s">
        <v>815</v>
      </c>
      <c r="C731" s="179">
        <v>14</v>
      </c>
      <c r="D731" s="179">
        <v>1986</v>
      </c>
      <c r="E731" s="178">
        <v>12.6</v>
      </c>
      <c r="F731" s="178">
        <v>1.53</v>
      </c>
      <c r="G731" s="178">
        <v>2.24</v>
      </c>
      <c r="H731" s="178">
        <v>8.83</v>
      </c>
      <c r="I731" s="178"/>
      <c r="J731" s="178">
        <v>8.83</v>
      </c>
      <c r="K731" s="180">
        <v>833.45</v>
      </c>
      <c r="L731" s="63">
        <f>J731/K731</f>
        <v>0.010594516767652528</v>
      </c>
      <c r="M731" s="180">
        <v>324.17</v>
      </c>
      <c r="N731" s="62">
        <f>L731*M731</f>
        <v>3.43442450056992</v>
      </c>
      <c r="O731" s="62">
        <f>L731*60*1000</f>
        <v>635.6710060591518</v>
      </c>
      <c r="P731" s="64">
        <f>N731*60</f>
        <v>206.06547003419522</v>
      </c>
      <c r="R731" s="10"/>
      <c r="S731" s="10"/>
    </row>
    <row r="732" spans="1:22" s="9" customFormat="1" ht="12.75">
      <c r="A732" s="299"/>
      <c r="B732" s="285" t="s">
        <v>356</v>
      </c>
      <c r="C732" s="61">
        <v>18</v>
      </c>
      <c r="D732" s="61">
        <v>1967</v>
      </c>
      <c r="E732" s="61">
        <v>7.148001</v>
      </c>
      <c r="F732" s="61">
        <v>0.816</v>
      </c>
      <c r="G732" s="61">
        <v>0</v>
      </c>
      <c r="H732" s="61">
        <v>6.332001</v>
      </c>
      <c r="I732" s="61">
        <v>597.08</v>
      </c>
      <c r="J732" s="61">
        <v>6.332001</v>
      </c>
      <c r="K732" s="61">
        <v>597.08</v>
      </c>
      <c r="L732" s="63">
        <f>J732/K732</f>
        <v>0.010604945735914785</v>
      </c>
      <c r="M732" s="61">
        <v>242.6</v>
      </c>
      <c r="N732" s="62">
        <f>L732*M732</f>
        <v>2.572759835532927</v>
      </c>
      <c r="O732" s="62">
        <f>L732*60*1000</f>
        <v>636.2967441548872</v>
      </c>
      <c r="P732" s="64">
        <f>N732*60</f>
        <v>154.3655901319756</v>
      </c>
      <c r="Q732" s="10"/>
      <c r="R732" s="10"/>
      <c r="S732" s="10"/>
      <c r="T732" s="12"/>
      <c r="U732" s="13"/>
      <c r="V732" s="13"/>
    </row>
    <row r="733" spans="1:19" s="9" customFormat="1" ht="12.75">
      <c r="A733" s="299"/>
      <c r="B733" s="287" t="s">
        <v>816</v>
      </c>
      <c r="C733" s="179">
        <v>11</v>
      </c>
      <c r="D733" s="179">
        <v>1958</v>
      </c>
      <c r="E733" s="178">
        <v>6.2</v>
      </c>
      <c r="F733" s="178">
        <v>0.51</v>
      </c>
      <c r="G733" s="178">
        <v>0.12</v>
      </c>
      <c r="H733" s="178">
        <v>5.57</v>
      </c>
      <c r="I733" s="178"/>
      <c r="J733" s="178">
        <v>5.57</v>
      </c>
      <c r="K733" s="180">
        <v>524.57</v>
      </c>
      <c r="L733" s="63">
        <f>J733/K733</f>
        <v>0.010618220637855768</v>
      </c>
      <c r="M733" s="180">
        <v>324.17</v>
      </c>
      <c r="N733" s="62">
        <f>L733*M733</f>
        <v>3.4421085841737042</v>
      </c>
      <c r="O733" s="62">
        <f>L733*60*1000</f>
        <v>637.093238271346</v>
      </c>
      <c r="P733" s="64">
        <f>N733*60</f>
        <v>206.52651505042226</v>
      </c>
      <c r="R733" s="10"/>
      <c r="S733" s="10"/>
    </row>
    <row r="734" spans="1:19" s="9" customFormat="1" ht="12.75" customHeight="1">
      <c r="A734" s="299"/>
      <c r="B734" s="285" t="s">
        <v>577</v>
      </c>
      <c r="C734" s="149">
        <v>16</v>
      </c>
      <c r="D734" s="149" t="s">
        <v>24</v>
      </c>
      <c r="E734" s="150">
        <f>F734+G734+H734</f>
        <v>8.412</v>
      </c>
      <c r="F734" s="150">
        <v>1.0089</v>
      </c>
      <c r="G734" s="150">
        <v>0</v>
      </c>
      <c r="H734" s="150">
        <v>7.4031</v>
      </c>
      <c r="I734" s="150">
        <v>696.15</v>
      </c>
      <c r="J734" s="150">
        <v>7.4031</v>
      </c>
      <c r="K734" s="150">
        <v>696.15</v>
      </c>
      <c r="L734" s="63">
        <f>J734/K734</f>
        <v>0.010634346046110753</v>
      </c>
      <c r="M734" s="151">
        <v>206.2</v>
      </c>
      <c r="N734" s="62">
        <f>L734*M734</f>
        <v>2.1928021547080374</v>
      </c>
      <c r="O734" s="62">
        <f>L734*60*1000</f>
        <v>638.0607627666452</v>
      </c>
      <c r="P734" s="64">
        <f>N734*60</f>
        <v>131.56812928248223</v>
      </c>
      <c r="Q734" s="11"/>
      <c r="R734" s="10"/>
      <c r="S734" s="10"/>
    </row>
    <row r="735" spans="1:19" s="9" customFormat="1" ht="12.75">
      <c r="A735" s="299"/>
      <c r="B735" s="289" t="s">
        <v>872</v>
      </c>
      <c r="C735" s="179">
        <v>20</v>
      </c>
      <c r="D735" s="179">
        <v>1970</v>
      </c>
      <c r="E735" s="178">
        <f>F735+G735+H735</f>
        <v>14.6</v>
      </c>
      <c r="F735" s="178">
        <v>1.21</v>
      </c>
      <c r="G735" s="178">
        <v>3.2</v>
      </c>
      <c r="H735" s="178">
        <v>10.19</v>
      </c>
      <c r="I735" s="178">
        <v>957.46</v>
      </c>
      <c r="J735" s="178">
        <v>10.19</v>
      </c>
      <c r="K735" s="178">
        <v>957.46</v>
      </c>
      <c r="L735" s="63">
        <f>J735/K735</f>
        <v>0.010642742255551145</v>
      </c>
      <c r="M735" s="180">
        <v>245.7</v>
      </c>
      <c r="N735" s="62">
        <f>L735*M735</f>
        <v>2.614921772188916</v>
      </c>
      <c r="O735" s="62">
        <f>L735*60*1000</f>
        <v>638.5645353330686</v>
      </c>
      <c r="P735" s="64">
        <f>N735*60</f>
        <v>156.89530633133498</v>
      </c>
      <c r="R735" s="10"/>
      <c r="S735" s="10"/>
    </row>
    <row r="736" spans="1:19" s="9" customFormat="1" ht="12.75">
      <c r="A736" s="299"/>
      <c r="B736" s="290" t="s">
        <v>333</v>
      </c>
      <c r="C736" s="60">
        <v>6</v>
      </c>
      <c r="D736" s="60">
        <v>1959</v>
      </c>
      <c r="E736" s="135">
        <v>4.709</v>
      </c>
      <c r="F736" s="135">
        <v>0.408</v>
      </c>
      <c r="G736" s="135">
        <v>0.96</v>
      </c>
      <c r="H736" s="135">
        <v>3.341</v>
      </c>
      <c r="I736" s="135">
        <v>313.25</v>
      </c>
      <c r="J736" s="135">
        <v>3.341</v>
      </c>
      <c r="K736" s="135">
        <v>313.25</v>
      </c>
      <c r="L736" s="63">
        <f>J736/K736</f>
        <v>0.010665602553870711</v>
      </c>
      <c r="M736" s="136">
        <v>306.2</v>
      </c>
      <c r="N736" s="62">
        <f>L736*M736</f>
        <v>3.2658075019952117</v>
      </c>
      <c r="O736" s="62">
        <f>L736*60*1000</f>
        <v>639.9361532322426</v>
      </c>
      <c r="P736" s="64">
        <f>N736*60</f>
        <v>195.9484501197127</v>
      </c>
      <c r="R736" s="10"/>
      <c r="S736" s="10"/>
    </row>
    <row r="737" spans="1:19" s="9" customFormat="1" ht="12.75">
      <c r="A737" s="299"/>
      <c r="B737" s="285" t="s">
        <v>282</v>
      </c>
      <c r="C737" s="60">
        <v>7</v>
      </c>
      <c r="D737" s="60">
        <v>1987</v>
      </c>
      <c r="E737" s="126">
        <v>9.476</v>
      </c>
      <c r="F737" s="126">
        <v>0.918</v>
      </c>
      <c r="G737" s="126">
        <v>1.04</v>
      </c>
      <c r="H737" s="126">
        <f>E737-F737-G737</f>
        <v>7.518000000000002</v>
      </c>
      <c r="I737" s="126">
        <v>704.83</v>
      </c>
      <c r="J737" s="126">
        <v>7.518</v>
      </c>
      <c r="K737" s="126">
        <v>704.83</v>
      </c>
      <c r="L737" s="63">
        <f>J737/K737</f>
        <v>0.010666401827391002</v>
      </c>
      <c r="M737" s="62">
        <v>332.886</v>
      </c>
      <c r="N737" s="62">
        <f>L737*M737</f>
        <v>3.5506958387128815</v>
      </c>
      <c r="O737" s="62">
        <f>L737*60*1000</f>
        <v>639.9841096434601</v>
      </c>
      <c r="P737" s="64">
        <f>N737*60</f>
        <v>213.04175032277288</v>
      </c>
      <c r="R737" s="10"/>
      <c r="S737" s="10"/>
    </row>
    <row r="738" spans="1:19" s="9" customFormat="1" ht="11.25" customHeight="1">
      <c r="A738" s="299"/>
      <c r="B738" s="285" t="s">
        <v>101</v>
      </c>
      <c r="C738" s="60">
        <v>6</v>
      </c>
      <c r="D738" s="60">
        <v>1958</v>
      </c>
      <c r="E738" s="61">
        <v>4</v>
      </c>
      <c r="F738" s="61">
        <v>0.58905</v>
      </c>
      <c r="G738" s="61">
        <v>0.06</v>
      </c>
      <c r="H738" s="61">
        <v>3.35095</v>
      </c>
      <c r="I738" s="62">
        <v>310.34</v>
      </c>
      <c r="J738" s="61">
        <f>H738</f>
        <v>3.35095</v>
      </c>
      <c r="K738" s="61">
        <v>310.34</v>
      </c>
      <c r="L738" s="63">
        <f>J738/K738</f>
        <v>0.010797673519365858</v>
      </c>
      <c r="M738" s="61">
        <v>301.603</v>
      </c>
      <c r="N738" s="62">
        <f>L738*M738</f>
        <v>3.256610726461301</v>
      </c>
      <c r="O738" s="62">
        <f>L738*60*1000</f>
        <v>647.8604111619514</v>
      </c>
      <c r="P738" s="64">
        <f>N738*60</f>
        <v>195.39664358767806</v>
      </c>
      <c r="R738" s="10"/>
      <c r="S738" s="10"/>
    </row>
    <row r="739" spans="1:19" s="9" customFormat="1" ht="12.75" customHeight="1">
      <c r="A739" s="299"/>
      <c r="B739" s="285" t="s">
        <v>283</v>
      </c>
      <c r="C739" s="60">
        <v>21</v>
      </c>
      <c r="D739" s="60">
        <v>1986</v>
      </c>
      <c r="E739" s="126">
        <v>17.903</v>
      </c>
      <c r="F739" s="126">
        <v>1.785</v>
      </c>
      <c r="G739" s="126">
        <v>3.52</v>
      </c>
      <c r="H739" s="126">
        <f>E739-F739-G739</f>
        <v>12.597999999999999</v>
      </c>
      <c r="I739" s="126">
        <v>1160.21</v>
      </c>
      <c r="J739" s="126">
        <v>11.91</v>
      </c>
      <c r="K739" s="126">
        <v>1097.3</v>
      </c>
      <c r="L739" s="63">
        <f>J739/K739</f>
        <v>0.010853914152920805</v>
      </c>
      <c r="M739" s="62">
        <v>332.886</v>
      </c>
      <c r="N739" s="62">
        <f>L739*M739</f>
        <v>3.6131160667091957</v>
      </c>
      <c r="O739" s="62">
        <f>L739*60*1000</f>
        <v>651.2348491752483</v>
      </c>
      <c r="P739" s="64">
        <f>N739*60</f>
        <v>216.78696400255174</v>
      </c>
      <c r="R739" s="10"/>
      <c r="S739" s="10"/>
    </row>
    <row r="740" spans="1:19" s="9" customFormat="1" ht="12.75" customHeight="1">
      <c r="A740" s="299"/>
      <c r="B740" s="285" t="s">
        <v>579</v>
      </c>
      <c r="C740" s="149">
        <v>5</v>
      </c>
      <c r="D740" s="149" t="s">
        <v>24</v>
      </c>
      <c r="E740" s="150">
        <f>F740+G740+H740</f>
        <v>4.4658999999999995</v>
      </c>
      <c r="F740" s="150">
        <v>0.5605</v>
      </c>
      <c r="G740" s="150">
        <v>0.8</v>
      </c>
      <c r="H740" s="150">
        <v>3.1054</v>
      </c>
      <c r="I740" s="150">
        <v>285.14</v>
      </c>
      <c r="J740" s="150">
        <v>3.1054</v>
      </c>
      <c r="K740" s="150">
        <v>285.14</v>
      </c>
      <c r="L740" s="63">
        <f>J740/K740</f>
        <v>0.010890790488882654</v>
      </c>
      <c r="M740" s="151">
        <v>206.2</v>
      </c>
      <c r="N740" s="62">
        <f>L740*M740</f>
        <v>2.245680998807603</v>
      </c>
      <c r="O740" s="62">
        <f>L740*60*1000</f>
        <v>653.4474293329592</v>
      </c>
      <c r="P740" s="64">
        <f>N740*60</f>
        <v>134.7408599284562</v>
      </c>
      <c r="R740" s="10"/>
      <c r="S740" s="10"/>
    </row>
    <row r="741" spans="1:19" s="9" customFormat="1" ht="12.75" customHeight="1">
      <c r="A741" s="299"/>
      <c r="B741" s="285" t="s">
        <v>661</v>
      </c>
      <c r="C741" s="60">
        <v>19</v>
      </c>
      <c r="D741" s="60" t="s">
        <v>24</v>
      </c>
      <c r="E741" s="259">
        <f>SUM(F741:H741)</f>
        <v>7.698</v>
      </c>
      <c r="F741" s="259">
        <v>0.663</v>
      </c>
      <c r="G741" s="259">
        <v>0.183</v>
      </c>
      <c r="H741" s="259">
        <v>6.852</v>
      </c>
      <c r="I741" s="135">
        <v>617.38</v>
      </c>
      <c r="J741" s="259">
        <v>5.251</v>
      </c>
      <c r="K741" s="135">
        <v>479.63</v>
      </c>
      <c r="L741" s="63">
        <f>J741/K741</f>
        <v>0.01094802243395951</v>
      </c>
      <c r="M741" s="178">
        <v>208.7</v>
      </c>
      <c r="N741" s="62">
        <f>L741*M741</f>
        <v>2.28485228196735</v>
      </c>
      <c r="O741" s="62">
        <f>L741*60*1000</f>
        <v>656.8813460375707</v>
      </c>
      <c r="P741" s="64">
        <f>N741*60</f>
        <v>137.091136918041</v>
      </c>
      <c r="R741" s="10"/>
      <c r="S741" s="10"/>
    </row>
    <row r="742" spans="1:19" s="9" customFormat="1" ht="12.75" customHeight="1">
      <c r="A742" s="299"/>
      <c r="B742" s="289" t="s">
        <v>873</v>
      </c>
      <c r="C742" s="179">
        <v>36</v>
      </c>
      <c r="D742" s="179">
        <v>1984</v>
      </c>
      <c r="E742" s="178">
        <f>F742+G742+H742</f>
        <v>23.82</v>
      </c>
      <c r="F742" s="178">
        <v>2.29</v>
      </c>
      <c r="G742" s="178">
        <v>5.76</v>
      </c>
      <c r="H742" s="178">
        <v>15.77</v>
      </c>
      <c r="I742" s="178">
        <v>1431.02</v>
      </c>
      <c r="J742" s="178">
        <v>15.77</v>
      </c>
      <c r="K742" s="178">
        <v>1431.02</v>
      </c>
      <c r="L742" s="63">
        <f>J742/K742</f>
        <v>0.011020111528839568</v>
      </c>
      <c r="M742" s="180">
        <v>257.1</v>
      </c>
      <c r="N742" s="62">
        <f>L742*M742</f>
        <v>2.833270674064653</v>
      </c>
      <c r="O742" s="62">
        <f>L742*60*1000</f>
        <v>661.206691730374</v>
      </c>
      <c r="P742" s="64">
        <f>N742*60</f>
        <v>169.9962404438792</v>
      </c>
      <c r="R742" s="10"/>
      <c r="S742" s="10"/>
    </row>
    <row r="743" spans="1:19" s="9" customFormat="1" ht="12.75">
      <c r="A743" s="299"/>
      <c r="B743" s="285" t="s">
        <v>284</v>
      </c>
      <c r="C743" s="60">
        <v>3</v>
      </c>
      <c r="D743" s="60">
        <v>1900</v>
      </c>
      <c r="E743" s="126">
        <v>8.08</v>
      </c>
      <c r="F743" s="126">
        <v>0.663</v>
      </c>
      <c r="G743" s="126">
        <v>1.92</v>
      </c>
      <c r="H743" s="126">
        <f>E743-F743-G743</f>
        <v>5.497</v>
      </c>
      <c r="I743" s="126">
        <v>558.26</v>
      </c>
      <c r="J743" s="126">
        <v>5.37</v>
      </c>
      <c r="K743" s="126">
        <v>485.29</v>
      </c>
      <c r="L743" s="63">
        <f>J743/K743</f>
        <v>0.011065548434956418</v>
      </c>
      <c r="M743" s="62">
        <v>332.886</v>
      </c>
      <c r="N743" s="62">
        <f>L743*M743</f>
        <v>3.683566156318902</v>
      </c>
      <c r="O743" s="62">
        <f>L743*60*1000</f>
        <v>663.9329060973851</v>
      </c>
      <c r="P743" s="64">
        <f>N743*60</f>
        <v>221.01396937913412</v>
      </c>
      <c r="R743" s="10"/>
      <c r="S743" s="10"/>
    </row>
    <row r="744" spans="1:19" s="9" customFormat="1" ht="12.75">
      <c r="A744" s="299"/>
      <c r="B744" s="290" t="s">
        <v>334</v>
      </c>
      <c r="C744" s="60">
        <v>6</v>
      </c>
      <c r="D744" s="60">
        <v>1910</v>
      </c>
      <c r="E744" s="135">
        <v>4.579999</v>
      </c>
      <c r="F744" s="135">
        <v>0.204</v>
      </c>
      <c r="G744" s="135">
        <v>0.96</v>
      </c>
      <c r="H744" s="135">
        <v>3.415999</v>
      </c>
      <c r="I744" s="135">
        <v>308.5</v>
      </c>
      <c r="J744" s="135">
        <v>2.357427</v>
      </c>
      <c r="K744" s="135">
        <v>212.9</v>
      </c>
      <c r="L744" s="63">
        <f>J744/K744</f>
        <v>0.011072930953499295</v>
      </c>
      <c r="M744" s="136">
        <v>306.2</v>
      </c>
      <c r="N744" s="62">
        <f>L744*M744</f>
        <v>3.390531457961484</v>
      </c>
      <c r="O744" s="62">
        <f>L744*60*1000</f>
        <v>664.3758572099578</v>
      </c>
      <c r="P744" s="64">
        <f>N744*60</f>
        <v>203.43188747768903</v>
      </c>
      <c r="R744" s="10"/>
      <c r="S744" s="10"/>
    </row>
    <row r="745" spans="1:19" s="9" customFormat="1" ht="12.75">
      <c r="A745" s="299"/>
      <c r="B745" s="285" t="s">
        <v>581</v>
      </c>
      <c r="C745" s="149">
        <v>24</v>
      </c>
      <c r="D745" s="149" t="s">
        <v>24</v>
      </c>
      <c r="E745" s="150">
        <f>F745+G745+H745</f>
        <v>15.355999999999998</v>
      </c>
      <c r="F745" s="150">
        <v>1.4013</v>
      </c>
      <c r="G745" s="150">
        <v>3.84</v>
      </c>
      <c r="H745" s="150">
        <v>10.1147</v>
      </c>
      <c r="I745" s="150">
        <v>906.24</v>
      </c>
      <c r="J745" s="150">
        <v>10.1147</v>
      </c>
      <c r="K745" s="150">
        <v>906.24</v>
      </c>
      <c r="L745" s="63">
        <f>J745/K745</f>
        <v>0.011161171433615818</v>
      </c>
      <c r="M745" s="151">
        <v>211</v>
      </c>
      <c r="N745" s="62">
        <f>L745*M745</f>
        <v>2.355007172492938</v>
      </c>
      <c r="O745" s="62">
        <f>L745*60*1000</f>
        <v>669.6702860169491</v>
      </c>
      <c r="P745" s="64">
        <f>N745*60</f>
        <v>141.30043034957626</v>
      </c>
      <c r="Q745" s="11"/>
      <c r="R745" s="10"/>
      <c r="S745" s="10"/>
    </row>
    <row r="746" spans="1:19" s="9" customFormat="1" ht="12.75">
      <c r="A746" s="299"/>
      <c r="B746" s="290" t="s">
        <v>335</v>
      </c>
      <c r="C746" s="60">
        <v>5</v>
      </c>
      <c r="D746" s="60">
        <v>1938</v>
      </c>
      <c r="E746" s="135">
        <v>1.797</v>
      </c>
      <c r="F746" s="135">
        <v>0.051</v>
      </c>
      <c r="G746" s="135">
        <v>0.04</v>
      </c>
      <c r="H746" s="135">
        <v>1.706</v>
      </c>
      <c r="I746" s="135">
        <v>152.85</v>
      </c>
      <c r="J746" s="135">
        <v>1.706</v>
      </c>
      <c r="K746" s="135">
        <v>152.85</v>
      </c>
      <c r="L746" s="63">
        <f>J746/K746</f>
        <v>0.011161269218187766</v>
      </c>
      <c r="M746" s="136">
        <v>306.2</v>
      </c>
      <c r="N746" s="62">
        <f>L746*M746</f>
        <v>3.417580634609094</v>
      </c>
      <c r="O746" s="62">
        <f>L746*60*1000</f>
        <v>669.676153091266</v>
      </c>
      <c r="P746" s="64">
        <f>N746*60</f>
        <v>205.05483807654562</v>
      </c>
      <c r="R746" s="10"/>
      <c r="S746" s="10"/>
    </row>
    <row r="747" spans="1:19" s="9" customFormat="1" ht="12.75" customHeight="1">
      <c r="A747" s="299"/>
      <c r="B747" s="290" t="s">
        <v>336</v>
      </c>
      <c r="C747" s="60">
        <v>12</v>
      </c>
      <c r="D747" s="60">
        <v>1961</v>
      </c>
      <c r="E747" s="135">
        <v>8.522501</v>
      </c>
      <c r="F747" s="135">
        <v>0.867</v>
      </c>
      <c r="G747" s="135">
        <v>1.92</v>
      </c>
      <c r="H747" s="135">
        <v>5.735501</v>
      </c>
      <c r="I747" s="135">
        <v>513.65</v>
      </c>
      <c r="J747" s="135">
        <v>5.735501</v>
      </c>
      <c r="K747" s="135">
        <v>513.65</v>
      </c>
      <c r="L747" s="63">
        <f>J747/K747</f>
        <v>0.011166165677017425</v>
      </c>
      <c r="M747" s="136">
        <v>306.2</v>
      </c>
      <c r="N747" s="62">
        <f>L747*M747</f>
        <v>3.4190799303027353</v>
      </c>
      <c r="O747" s="62">
        <f>L747*60*1000</f>
        <v>669.9699406210456</v>
      </c>
      <c r="P747" s="64">
        <f>N747*60</f>
        <v>205.1447958181641</v>
      </c>
      <c r="R747" s="10"/>
      <c r="S747" s="10"/>
    </row>
    <row r="748" spans="1:19" s="9" customFormat="1" ht="12.75">
      <c r="A748" s="299"/>
      <c r="B748" s="285" t="s">
        <v>580</v>
      </c>
      <c r="C748" s="149">
        <v>12</v>
      </c>
      <c r="D748" s="149" t="s">
        <v>24</v>
      </c>
      <c r="E748" s="150">
        <f>F748+G748+H748</f>
        <v>7.0901000000000005</v>
      </c>
      <c r="F748" s="150">
        <v>1.1546</v>
      </c>
      <c r="G748" s="150">
        <v>0</v>
      </c>
      <c r="H748" s="150">
        <v>5.9355</v>
      </c>
      <c r="I748" s="150">
        <v>529.6</v>
      </c>
      <c r="J748" s="150">
        <v>5.9355</v>
      </c>
      <c r="K748" s="150">
        <v>529.6</v>
      </c>
      <c r="L748" s="63">
        <f>J748/K748</f>
        <v>0.011207515105740182</v>
      </c>
      <c r="M748" s="151">
        <v>206.2</v>
      </c>
      <c r="N748" s="62">
        <f>L748*M748</f>
        <v>2.3109896148036255</v>
      </c>
      <c r="O748" s="62">
        <f>L748*60*1000</f>
        <v>672.4509063444109</v>
      </c>
      <c r="P748" s="64">
        <f>N748*60</f>
        <v>138.65937688821754</v>
      </c>
      <c r="R748" s="10"/>
      <c r="S748" s="10"/>
    </row>
    <row r="749" spans="1:19" s="9" customFormat="1" ht="12.75">
      <c r="A749" s="299"/>
      <c r="B749" s="285" t="s">
        <v>114</v>
      </c>
      <c r="C749" s="61">
        <v>55</v>
      </c>
      <c r="D749" s="61">
        <v>1977</v>
      </c>
      <c r="E749" s="61">
        <v>37.65</v>
      </c>
      <c r="F749" s="61">
        <v>4.239</v>
      </c>
      <c r="G749" s="61">
        <v>8.56</v>
      </c>
      <c r="H749" s="61">
        <f>E749-F749-G749</f>
        <v>24.851</v>
      </c>
      <c r="I749" s="78">
        <v>2217.3</v>
      </c>
      <c r="J749" s="79">
        <f>H749/I749*K749</f>
        <v>24.84763766743336</v>
      </c>
      <c r="K749" s="61">
        <v>2217</v>
      </c>
      <c r="L749" s="63">
        <f>J749/K749</f>
        <v>0.011207775222116988</v>
      </c>
      <c r="M749" s="62">
        <v>311.09</v>
      </c>
      <c r="N749" s="62">
        <f>L749*M749</f>
        <v>3.4866267938483735</v>
      </c>
      <c r="O749" s="62">
        <f>L749*60*1000</f>
        <v>672.4665133270192</v>
      </c>
      <c r="P749" s="64">
        <f>N749*60</f>
        <v>209.1976076309024</v>
      </c>
      <c r="R749" s="10"/>
      <c r="S749" s="10"/>
    </row>
    <row r="750" spans="1:19" s="9" customFormat="1" ht="11.25" customHeight="1">
      <c r="A750" s="299"/>
      <c r="B750" s="287" t="s">
        <v>817</v>
      </c>
      <c r="C750" s="179">
        <v>9</v>
      </c>
      <c r="D750" s="179">
        <v>1958</v>
      </c>
      <c r="E750" s="178">
        <v>5.085</v>
      </c>
      <c r="F750" s="178">
        <v>0.714</v>
      </c>
      <c r="G750" s="178">
        <v>0.09</v>
      </c>
      <c r="H750" s="178">
        <v>4.28</v>
      </c>
      <c r="I750" s="178"/>
      <c r="J750" s="178">
        <v>4.28</v>
      </c>
      <c r="K750" s="180">
        <v>381.36</v>
      </c>
      <c r="L750" s="63">
        <f>J750/K750</f>
        <v>0.011222991399202853</v>
      </c>
      <c r="M750" s="180">
        <v>335.83</v>
      </c>
      <c r="N750" s="62">
        <f>L750*M750</f>
        <v>3.769017201594294</v>
      </c>
      <c r="O750" s="62">
        <f>L750*60*1000</f>
        <v>673.3794839521712</v>
      </c>
      <c r="P750" s="64">
        <f>N750*60</f>
        <v>226.14103209565764</v>
      </c>
      <c r="R750" s="10"/>
      <c r="S750" s="10"/>
    </row>
    <row r="751" spans="1:19" s="9" customFormat="1" ht="12.75" customHeight="1">
      <c r="A751" s="299"/>
      <c r="B751" s="285" t="s">
        <v>610</v>
      </c>
      <c r="C751" s="60">
        <v>9</v>
      </c>
      <c r="D751" s="60">
        <v>1961</v>
      </c>
      <c r="E751" s="135">
        <v>4.4</v>
      </c>
      <c r="F751" s="259"/>
      <c r="G751" s="259"/>
      <c r="H751" s="261">
        <f>E751-F751-G751</f>
        <v>4.4</v>
      </c>
      <c r="I751" s="135">
        <v>391.38</v>
      </c>
      <c r="J751" s="261">
        <f>H751</f>
        <v>4.4</v>
      </c>
      <c r="K751" s="135">
        <v>391.38</v>
      </c>
      <c r="L751" s="63">
        <f>J751/K751</f>
        <v>0.011242270938729624</v>
      </c>
      <c r="M751" s="266">
        <v>261.055</v>
      </c>
      <c r="N751" s="62">
        <f>L751*M751</f>
        <v>2.934851039910062</v>
      </c>
      <c r="O751" s="62">
        <f>L751*60*1000</f>
        <v>674.5362563237775</v>
      </c>
      <c r="P751" s="64">
        <f>N751*60</f>
        <v>176.0910623946037</v>
      </c>
      <c r="R751" s="10"/>
      <c r="S751" s="10"/>
    </row>
    <row r="752" spans="1:19" s="9" customFormat="1" ht="12.75" customHeight="1">
      <c r="A752" s="299"/>
      <c r="B752" s="287" t="s">
        <v>830</v>
      </c>
      <c r="C752" s="179">
        <v>5</v>
      </c>
      <c r="D752" s="179">
        <v>1984</v>
      </c>
      <c r="E752" s="267">
        <v>2.291</v>
      </c>
      <c r="F752" s="267">
        <v>0.179</v>
      </c>
      <c r="G752" s="267">
        <v>0.08</v>
      </c>
      <c r="H752" s="267">
        <v>2.032</v>
      </c>
      <c r="I752" s="267">
        <v>180.46</v>
      </c>
      <c r="J752" s="267">
        <v>2.032</v>
      </c>
      <c r="K752" s="180">
        <v>180.46</v>
      </c>
      <c r="L752" s="63">
        <f>J752/K752</f>
        <v>0.011260113044441982</v>
      </c>
      <c r="M752" s="180">
        <v>265.52</v>
      </c>
      <c r="N752" s="62">
        <f>L752*M752</f>
        <v>2.989785215560235</v>
      </c>
      <c r="O752" s="62">
        <f>L752*60*1000</f>
        <v>675.6067826665188</v>
      </c>
      <c r="P752" s="64">
        <f>N752*60</f>
        <v>179.3871129336141</v>
      </c>
      <c r="R752" s="10"/>
      <c r="S752" s="10"/>
    </row>
    <row r="753" spans="1:19" s="9" customFormat="1" ht="12.75" customHeight="1">
      <c r="A753" s="299"/>
      <c r="B753" s="287" t="s">
        <v>831</v>
      </c>
      <c r="C753" s="179">
        <v>20</v>
      </c>
      <c r="D753" s="179">
        <v>1979</v>
      </c>
      <c r="E753" s="267">
        <v>15.086</v>
      </c>
      <c r="F753" s="267">
        <v>1.05</v>
      </c>
      <c r="G753" s="267">
        <v>3.168</v>
      </c>
      <c r="H753" s="267">
        <v>10.868</v>
      </c>
      <c r="I753" s="267">
        <v>962.36</v>
      </c>
      <c r="J753" s="267">
        <v>10.868</v>
      </c>
      <c r="K753" s="180">
        <v>962.36</v>
      </c>
      <c r="L753" s="63">
        <f>J753/K753</f>
        <v>0.011293071199966748</v>
      </c>
      <c r="M753" s="180">
        <v>265.52</v>
      </c>
      <c r="N753" s="62">
        <f>L753*M753</f>
        <v>2.998536265015171</v>
      </c>
      <c r="O753" s="62">
        <f>L753*60*1000</f>
        <v>677.5842719980049</v>
      </c>
      <c r="P753" s="64">
        <f>N753*60</f>
        <v>179.91217590091026</v>
      </c>
      <c r="R753" s="10"/>
      <c r="S753" s="10"/>
    </row>
    <row r="754" spans="1:19" s="9" customFormat="1" ht="12.75" customHeight="1">
      <c r="A754" s="299"/>
      <c r="B754" s="287" t="s">
        <v>695</v>
      </c>
      <c r="C754" s="257">
        <v>12</v>
      </c>
      <c r="D754" s="257"/>
      <c r="E754" s="257">
        <v>9.1</v>
      </c>
      <c r="F754" s="257">
        <v>1.207</v>
      </c>
      <c r="G754" s="257">
        <v>1.92</v>
      </c>
      <c r="H754" s="257">
        <v>5.973</v>
      </c>
      <c r="I754" s="257">
        <v>527.23</v>
      </c>
      <c r="J754" s="257">
        <v>6</v>
      </c>
      <c r="K754" s="257">
        <v>527.23</v>
      </c>
      <c r="L754" s="63">
        <f>J754/K754</f>
        <v>0.01138023253608482</v>
      </c>
      <c r="M754" s="257">
        <v>207.97</v>
      </c>
      <c r="N754" s="62">
        <f>L754*M754</f>
        <v>2.36674696052956</v>
      </c>
      <c r="O754" s="62">
        <f>L754*60*1000</f>
        <v>682.8139521650891</v>
      </c>
      <c r="P754" s="64">
        <f>N754*60</f>
        <v>142.0048176317736</v>
      </c>
      <c r="R754" s="10"/>
      <c r="S754" s="10"/>
    </row>
    <row r="755" spans="1:19" s="9" customFormat="1" ht="12.75" customHeight="1">
      <c r="A755" s="299"/>
      <c r="B755" s="285" t="s">
        <v>115</v>
      </c>
      <c r="C755" s="61">
        <v>25</v>
      </c>
      <c r="D755" s="61">
        <v>1957</v>
      </c>
      <c r="E755" s="61">
        <v>17.8</v>
      </c>
      <c r="F755" s="61"/>
      <c r="G755" s="61"/>
      <c r="H755" s="61">
        <f>E755-F755-G755</f>
        <v>17.8</v>
      </c>
      <c r="I755" s="78">
        <v>1561.5</v>
      </c>
      <c r="J755" s="79">
        <f>H755/I755*K755</f>
        <v>17.805699647774578</v>
      </c>
      <c r="K755" s="61">
        <v>1562</v>
      </c>
      <c r="L755" s="63">
        <f>J755/K755</f>
        <v>0.011399295549151459</v>
      </c>
      <c r="M755" s="62">
        <v>289.18</v>
      </c>
      <c r="N755" s="62">
        <f>L755*M755</f>
        <v>3.296448286903619</v>
      </c>
      <c r="O755" s="62">
        <f>L755*60*1000</f>
        <v>683.9577329490876</v>
      </c>
      <c r="P755" s="64">
        <f>N755*60</f>
        <v>197.78689721421713</v>
      </c>
      <c r="R755" s="10"/>
      <c r="S755" s="10"/>
    </row>
    <row r="756" spans="1:19" s="9" customFormat="1" ht="12.75" customHeight="1">
      <c r="A756" s="299"/>
      <c r="B756" s="285" t="s">
        <v>285</v>
      </c>
      <c r="C756" s="60">
        <v>12</v>
      </c>
      <c r="D756" s="60">
        <v>1968</v>
      </c>
      <c r="E756" s="126">
        <v>18.305</v>
      </c>
      <c r="F756" s="126">
        <v>2.04</v>
      </c>
      <c r="G756" s="126">
        <v>3.76</v>
      </c>
      <c r="H756" s="126">
        <f>E756-F756-G756</f>
        <v>12.505</v>
      </c>
      <c r="I756" s="126">
        <v>1096.45</v>
      </c>
      <c r="J756" s="126">
        <v>10.29</v>
      </c>
      <c r="K756" s="126">
        <v>902.34</v>
      </c>
      <c r="L756" s="63">
        <f>J756/K756</f>
        <v>0.011403683755568854</v>
      </c>
      <c r="M756" s="62">
        <v>332.886</v>
      </c>
      <c r="N756" s="62">
        <f>L756*M756</f>
        <v>3.7961266706562937</v>
      </c>
      <c r="O756" s="62">
        <f>L756*60*1000</f>
        <v>684.2210253341312</v>
      </c>
      <c r="P756" s="64">
        <f>N756*60</f>
        <v>227.76760023937763</v>
      </c>
      <c r="R756" s="10"/>
      <c r="S756" s="10"/>
    </row>
    <row r="757" spans="1:19" s="9" customFormat="1" ht="12.75" customHeight="1">
      <c r="A757" s="299"/>
      <c r="B757" s="285" t="s">
        <v>582</v>
      </c>
      <c r="C757" s="149">
        <v>6</v>
      </c>
      <c r="D757" s="149" t="s">
        <v>24</v>
      </c>
      <c r="E757" s="150">
        <f>F757+G757+H757</f>
        <v>5.2999</v>
      </c>
      <c r="F757" s="150">
        <v>0.4876</v>
      </c>
      <c r="G757" s="150">
        <v>0.96</v>
      </c>
      <c r="H757" s="150">
        <v>3.8523</v>
      </c>
      <c r="I757" s="150">
        <v>337.61</v>
      </c>
      <c r="J757" s="150">
        <v>3.8523</v>
      </c>
      <c r="K757" s="150">
        <v>337.61</v>
      </c>
      <c r="L757" s="63">
        <f>J757/K757</f>
        <v>0.01141050324338734</v>
      </c>
      <c r="M757" s="151">
        <v>211</v>
      </c>
      <c r="N757" s="62">
        <f>L757*M757</f>
        <v>2.407616184354729</v>
      </c>
      <c r="O757" s="62">
        <f>L757*60*1000</f>
        <v>684.6301946032405</v>
      </c>
      <c r="P757" s="64">
        <f>N757*60</f>
        <v>144.45697106128372</v>
      </c>
      <c r="R757" s="10"/>
      <c r="S757" s="10"/>
    </row>
    <row r="758" spans="1:19" s="9" customFormat="1" ht="12.75" customHeight="1">
      <c r="A758" s="299"/>
      <c r="B758" s="287" t="s">
        <v>777</v>
      </c>
      <c r="C758" s="257">
        <v>7</v>
      </c>
      <c r="D758" s="257" t="s">
        <v>24</v>
      </c>
      <c r="E758" s="260">
        <f>F758+G758+H758</f>
        <v>6.063</v>
      </c>
      <c r="F758" s="260">
        <v>0.255</v>
      </c>
      <c r="G758" s="260">
        <v>1.141</v>
      </c>
      <c r="H758" s="260">
        <v>4.667</v>
      </c>
      <c r="I758" s="253">
        <v>364.99</v>
      </c>
      <c r="J758" s="260">
        <v>3.633</v>
      </c>
      <c r="K758" s="253">
        <v>316.21</v>
      </c>
      <c r="L758" s="63">
        <f>J758/K758</f>
        <v>0.011489200215046963</v>
      </c>
      <c r="M758" s="257">
        <v>353.8</v>
      </c>
      <c r="N758" s="62">
        <f>L758*M758</f>
        <v>4.064879036083616</v>
      </c>
      <c r="O758" s="62">
        <f>L758*60*1000</f>
        <v>689.3520129028178</v>
      </c>
      <c r="P758" s="64">
        <f>N758*60</f>
        <v>243.89274216501693</v>
      </c>
      <c r="Q758" s="11"/>
      <c r="R758" s="10"/>
      <c r="S758" s="10"/>
    </row>
    <row r="759" spans="1:19" s="9" customFormat="1" ht="13.5" customHeight="1">
      <c r="A759" s="299"/>
      <c r="B759" s="287" t="s">
        <v>778</v>
      </c>
      <c r="C759" s="257">
        <v>7</v>
      </c>
      <c r="D759" s="257" t="s">
        <v>24</v>
      </c>
      <c r="E759" s="260">
        <f>F759+G759+H759</f>
        <v>6</v>
      </c>
      <c r="F759" s="260">
        <v>0.453</v>
      </c>
      <c r="G759" s="260">
        <v>1.2</v>
      </c>
      <c r="H759" s="260">
        <v>4.347</v>
      </c>
      <c r="I759" s="253">
        <v>364.99</v>
      </c>
      <c r="J759" s="260">
        <v>3.633</v>
      </c>
      <c r="K759" s="253">
        <v>316.21</v>
      </c>
      <c r="L759" s="63">
        <f>J759/K759</f>
        <v>0.011489200215046963</v>
      </c>
      <c r="M759" s="257">
        <v>353.8</v>
      </c>
      <c r="N759" s="62">
        <f>L759*M759</f>
        <v>4.064879036083616</v>
      </c>
      <c r="O759" s="62">
        <f>L759*60*1000</f>
        <v>689.3520129028178</v>
      </c>
      <c r="P759" s="64">
        <f>N759*60</f>
        <v>243.89274216501693</v>
      </c>
      <c r="R759" s="10"/>
      <c r="S759" s="10"/>
    </row>
    <row r="760" spans="1:16" s="9" customFormat="1" ht="11.25" customHeight="1">
      <c r="A760" s="299"/>
      <c r="B760" s="287" t="s">
        <v>832</v>
      </c>
      <c r="C760" s="179">
        <v>12</v>
      </c>
      <c r="D760" s="179">
        <v>1960</v>
      </c>
      <c r="E760" s="267">
        <v>9.577</v>
      </c>
      <c r="F760" s="267">
        <v>1.21</v>
      </c>
      <c r="G760" s="267">
        <v>1.92</v>
      </c>
      <c r="H760" s="267">
        <v>6.447</v>
      </c>
      <c r="I760" s="267">
        <v>560.48</v>
      </c>
      <c r="J760" s="267">
        <v>5.34</v>
      </c>
      <c r="K760" s="180">
        <v>464.19</v>
      </c>
      <c r="L760" s="63">
        <f>J760/K760</f>
        <v>0.011503910036838363</v>
      </c>
      <c r="M760" s="180">
        <v>265.52</v>
      </c>
      <c r="N760" s="62">
        <f>L760*M760</f>
        <v>3.054518192981322</v>
      </c>
      <c r="O760" s="62">
        <f>L760*60*1000</f>
        <v>690.2346022103018</v>
      </c>
      <c r="P760" s="64">
        <f>N760*60</f>
        <v>183.27109157887932</v>
      </c>
    </row>
    <row r="761" spans="1:19" s="9" customFormat="1" ht="12.75">
      <c r="A761" s="299"/>
      <c r="B761" s="290" t="s">
        <v>337</v>
      </c>
      <c r="C761" s="60">
        <v>4</v>
      </c>
      <c r="D761" s="60">
        <v>1870</v>
      </c>
      <c r="E761" s="135">
        <v>2.926</v>
      </c>
      <c r="F761" s="135">
        <v>0.4335</v>
      </c>
      <c r="G761" s="135">
        <v>0.64</v>
      </c>
      <c r="H761" s="135">
        <v>1.8525</v>
      </c>
      <c r="I761" s="135">
        <v>160.97</v>
      </c>
      <c r="J761" s="135">
        <v>1.8525</v>
      </c>
      <c r="K761" s="135">
        <v>160.97</v>
      </c>
      <c r="L761" s="63">
        <f>J761/K761</f>
        <v>0.011508355594210101</v>
      </c>
      <c r="M761" s="136">
        <v>306.2</v>
      </c>
      <c r="N761" s="62">
        <f>L761*M761</f>
        <v>3.5238584829471327</v>
      </c>
      <c r="O761" s="62">
        <f>L761*60*1000</f>
        <v>690.501335652606</v>
      </c>
      <c r="P761" s="64">
        <f>N761*60</f>
        <v>211.43150897682796</v>
      </c>
      <c r="R761" s="10"/>
      <c r="S761" s="10"/>
    </row>
    <row r="762" spans="1:19" s="9" customFormat="1" ht="12.75">
      <c r="A762" s="299"/>
      <c r="B762" s="285" t="s">
        <v>286</v>
      </c>
      <c r="C762" s="60">
        <v>6</v>
      </c>
      <c r="D762" s="60">
        <v>1910</v>
      </c>
      <c r="E762" s="126">
        <v>4.928</v>
      </c>
      <c r="F762" s="126">
        <v>0.459</v>
      </c>
      <c r="G762" s="126">
        <v>0.96</v>
      </c>
      <c r="H762" s="126">
        <f>E762-F762-G762</f>
        <v>3.5090000000000003</v>
      </c>
      <c r="I762" s="126">
        <v>304.58</v>
      </c>
      <c r="J762" s="126">
        <v>3.509</v>
      </c>
      <c r="K762" s="126">
        <v>304.58</v>
      </c>
      <c r="L762" s="63">
        <f>J762/K762</f>
        <v>0.011520782717184319</v>
      </c>
      <c r="M762" s="62">
        <v>332.886</v>
      </c>
      <c r="N762" s="62">
        <f>L762*M762</f>
        <v>3.8351072755926197</v>
      </c>
      <c r="O762" s="62">
        <f>L762*60*1000</f>
        <v>691.2469630310592</v>
      </c>
      <c r="P762" s="64">
        <f>N762*60</f>
        <v>230.10643653555718</v>
      </c>
      <c r="R762" s="10"/>
      <c r="S762" s="10"/>
    </row>
    <row r="763" spans="1:19" s="9" customFormat="1" ht="12.75">
      <c r="A763" s="299"/>
      <c r="B763" s="291" t="s">
        <v>223</v>
      </c>
      <c r="C763" s="257">
        <v>7</v>
      </c>
      <c r="D763" s="257">
        <v>1959</v>
      </c>
      <c r="E763" s="253">
        <v>6.595</v>
      </c>
      <c r="F763" s="253">
        <v>0.765</v>
      </c>
      <c r="G763" s="253">
        <v>1.04</v>
      </c>
      <c r="H763" s="253">
        <v>4.79</v>
      </c>
      <c r="I763" s="253">
        <v>415.5</v>
      </c>
      <c r="J763" s="253">
        <v>3.515</v>
      </c>
      <c r="K763" s="253">
        <v>304.93</v>
      </c>
      <c r="L763" s="63">
        <f>J763/K763</f>
        <v>0.011527235759026661</v>
      </c>
      <c r="M763" s="253">
        <v>281.2</v>
      </c>
      <c r="N763" s="62">
        <f>L763*M763</f>
        <v>3.241458695438297</v>
      </c>
      <c r="O763" s="62">
        <f>L763*60*1000</f>
        <v>691.6341455415997</v>
      </c>
      <c r="P763" s="64">
        <f>N763*60</f>
        <v>194.4875217262978</v>
      </c>
      <c r="R763" s="10"/>
      <c r="S763" s="10"/>
    </row>
    <row r="764" spans="1:19" s="9" customFormat="1" ht="12.75">
      <c r="A764" s="299"/>
      <c r="B764" s="287" t="s">
        <v>696</v>
      </c>
      <c r="C764" s="257">
        <v>3</v>
      </c>
      <c r="D764" s="257">
        <v>1940</v>
      </c>
      <c r="E764" s="258">
        <v>1.3</v>
      </c>
      <c r="F764" s="258">
        <v>0</v>
      </c>
      <c r="G764" s="258">
        <v>0</v>
      </c>
      <c r="H764" s="258">
        <v>1.3</v>
      </c>
      <c r="I764" s="258">
        <v>112.26</v>
      </c>
      <c r="J764" s="258">
        <v>1.3</v>
      </c>
      <c r="K764" s="258">
        <v>112.3</v>
      </c>
      <c r="L764" s="63">
        <f>J764/K764</f>
        <v>0.01157613535173642</v>
      </c>
      <c r="M764" s="253">
        <v>207.97</v>
      </c>
      <c r="N764" s="62">
        <f>L764*M764</f>
        <v>2.4074888691006233</v>
      </c>
      <c r="O764" s="62">
        <f>L764*60*1000</f>
        <v>694.5681211041853</v>
      </c>
      <c r="P764" s="64">
        <f>N764*60</f>
        <v>144.4493321460374</v>
      </c>
      <c r="R764" s="10"/>
      <c r="S764" s="10"/>
    </row>
    <row r="765" spans="1:19" s="9" customFormat="1" ht="12.75">
      <c r="A765" s="299"/>
      <c r="B765" s="287" t="s">
        <v>697</v>
      </c>
      <c r="C765" s="257">
        <v>8</v>
      </c>
      <c r="D765" s="257">
        <v>1960</v>
      </c>
      <c r="E765" s="257">
        <v>6</v>
      </c>
      <c r="F765" s="257">
        <v>611</v>
      </c>
      <c r="G765" s="257">
        <v>1.12</v>
      </c>
      <c r="H765" s="257">
        <v>4.269</v>
      </c>
      <c r="I765" s="257">
        <v>371.41</v>
      </c>
      <c r="J765" s="257">
        <v>4.3</v>
      </c>
      <c r="K765" s="257">
        <v>371.41</v>
      </c>
      <c r="L765" s="63">
        <f>J765/K765</f>
        <v>0.011577501952020676</v>
      </c>
      <c r="M765" s="257">
        <v>207.97</v>
      </c>
      <c r="N765" s="62">
        <f>L765*M765</f>
        <v>2.40777308096174</v>
      </c>
      <c r="O765" s="62">
        <f>L765*60*1000</f>
        <v>694.6501171212406</v>
      </c>
      <c r="P765" s="64">
        <f>N765*60</f>
        <v>144.4663848577044</v>
      </c>
      <c r="R765" s="10"/>
      <c r="S765" s="10"/>
    </row>
    <row r="766" spans="1:19" s="9" customFormat="1" ht="12.75">
      <c r="A766" s="299"/>
      <c r="B766" s="291" t="s">
        <v>224</v>
      </c>
      <c r="C766" s="257">
        <v>4</v>
      </c>
      <c r="D766" s="257">
        <v>1935</v>
      </c>
      <c r="E766" s="253">
        <v>3.269</v>
      </c>
      <c r="F766" s="253">
        <v>0.306</v>
      </c>
      <c r="G766" s="253">
        <v>0.64</v>
      </c>
      <c r="H766" s="253">
        <v>2.323</v>
      </c>
      <c r="I766" s="253">
        <v>200.18</v>
      </c>
      <c r="J766" s="253">
        <v>2.323</v>
      </c>
      <c r="K766" s="253">
        <v>200.18</v>
      </c>
      <c r="L766" s="63">
        <f>J766/K766</f>
        <v>0.011604555899690278</v>
      </c>
      <c r="M766" s="253">
        <v>281.2</v>
      </c>
      <c r="N766" s="62">
        <f>L766*M766</f>
        <v>3.263201118992906</v>
      </c>
      <c r="O766" s="62">
        <f>L766*60*1000</f>
        <v>696.2733539814167</v>
      </c>
      <c r="P766" s="64">
        <f>N766*60</f>
        <v>195.79206713957439</v>
      </c>
      <c r="R766" s="10"/>
      <c r="S766" s="10"/>
    </row>
    <row r="767" spans="1:19" s="9" customFormat="1" ht="12.75">
      <c r="A767" s="299"/>
      <c r="B767" s="292" t="s">
        <v>396</v>
      </c>
      <c r="C767" s="60">
        <v>7</v>
      </c>
      <c r="D767" s="60">
        <v>1973</v>
      </c>
      <c r="E767" s="126">
        <f>F767+G767+H767</f>
        <v>2.86</v>
      </c>
      <c r="F767" s="61">
        <v>0</v>
      </c>
      <c r="G767" s="61">
        <v>0</v>
      </c>
      <c r="H767" s="61">
        <v>2.86</v>
      </c>
      <c r="I767" s="61">
        <v>246.04</v>
      </c>
      <c r="J767" s="61">
        <v>2.86</v>
      </c>
      <c r="K767" s="61">
        <v>246.04</v>
      </c>
      <c r="L767" s="63">
        <f>J767/K767</f>
        <v>0.011624126158348236</v>
      </c>
      <c r="M767" s="62">
        <v>285</v>
      </c>
      <c r="N767" s="62">
        <f>L767*M767</f>
        <v>3.3128759551292473</v>
      </c>
      <c r="O767" s="62">
        <f>L767*60*1000</f>
        <v>697.4475695008941</v>
      </c>
      <c r="P767" s="64">
        <f>N767*60</f>
        <v>198.77255730775482</v>
      </c>
      <c r="R767" s="10"/>
      <c r="S767" s="10"/>
    </row>
    <row r="768" spans="1:19" s="9" customFormat="1" ht="12.75">
      <c r="A768" s="299"/>
      <c r="B768" s="287" t="s">
        <v>698</v>
      </c>
      <c r="C768" s="257">
        <v>8</v>
      </c>
      <c r="D768" s="257">
        <v>1951</v>
      </c>
      <c r="E768" s="258">
        <v>5.3</v>
      </c>
      <c r="F768" s="258">
        <v>0.553</v>
      </c>
      <c r="G768" s="258">
        <v>1.28</v>
      </c>
      <c r="H768" s="258">
        <v>3.467</v>
      </c>
      <c r="I768" s="258">
        <v>300.96</v>
      </c>
      <c r="J768" s="258">
        <v>3.5</v>
      </c>
      <c r="K768" s="258">
        <v>301</v>
      </c>
      <c r="L768" s="63">
        <f>J768/K768</f>
        <v>0.011627906976744186</v>
      </c>
      <c r="M768" s="253">
        <v>207.97</v>
      </c>
      <c r="N768" s="62">
        <f>L768*M768</f>
        <v>2.4182558139534884</v>
      </c>
      <c r="O768" s="62">
        <f>L768*60*1000</f>
        <v>697.6744186046512</v>
      </c>
      <c r="P768" s="64">
        <f>N768*60</f>
        <v>145.09534883720931</v>
      </c>
      <c r="R768" s="10"/>
      <c r="S768" s="10"/>
    </row>
    <row r="769" spans="1:22" s="9" customFormat="1" ht="13.5" customHeight="1">
      <c r="A769" s="299"/>
      <c r="B769" s="287" t="s">
        <v>699</v>
      </c>
      <c r="C769" s="257">
        <v>10</v>
      </c>
      <c r="D769" s="257">
        <v>1976</v>
      </c>
      <c r="E769" s="258">
        <v>5.6</v>
      </c>
      <c r="F769" s="258">
        <v>0.764</v>
      </c>
      <c r="G769" s="258">
        <v>0</v>
      </c>
      <c r="H769" s="258">
        <v>4.836</v>
      </c>
      <c r="I769" s="258">
        <v>411.49</v>
      </c>
      <c r="J769" s="258">
        <v>4.8</v>
      </c>
      <c r="K769" s="258">
        <v>411.5</v>
      </c>
      <c r="L769" s="63">
        <f>J769/K769</f>
        <v>0.01166464155528554</v>
      </c>
      <c r="M769" s="253">
        <v>207.97</v>
      </c>
      <c r="N769" s="62">
        <f>L769*M769</f>
        <v>2.4258955042527335</v>
      </c>
      <c r="O769" s="62">
        <f>L769*60*1000</f>
        <v>699.8784933171323</v>
      </c>
      <c r="P769" s="64">
        <f>N769*60</f>
        <v>145.553730255164</v>
      </c>
      <c r="Q769" s="10"/>
      <c r="R769" s="10"/>
      <c r="S769" s="10"/>
      <c r="T769" s="12"/>
      <c r="U769" s="13"/>
      <c r="V769" s="13"/>
    </row>
    <row r="770" spans="1:19" s="9" customFormat="1" ht="11.25" customHeight="1">
      <c r="A770" s="299"/>
      <c r="B770" s="285" t="s">
        <v>583</v>
      </c>
      <c r="C770" s="149">
        <v>7</v>
      </c>
      <c r="D770" s="149" t="s">
        <v>24</v>
      </c>
      <c r="E770" s="150">
        <f>F770+G770+H770</f>
        <v>5.4971000000000005</v>
      </c>
      <c r="F770" s="150">
        <v>0.3924</v>
      </c>
      <c r="G770" s="150">
        <v>1.12</v>
      </c>
      <c r="H770" s="150">
        <v>3.9847</v>
      </c>
      <c r="I770" s="150">
        <v>337.32</v>
      </c>
      <c r="J770" s="150">
        <v>3.9547</v>
      </c>
      <c r="K770" s="150">
        <v>337.32</v>
      </c>
      <c r="L770" s="63">
        <f>J770/K770</f>
        <v>0.011723882366891971</v>
      </c>
      <c r="M770" s="151">
        <v>206.2</v>
      </c>
      <c r="N770" s="62">
        <f>L770*M770</f>
        <v>2.417464544053124</v>
      </c>
      <c r="O770" s="62">
        <f>L770*60*1000</f>
        <v>703.4329420135183</v>
      </c>
      <c r="P770" s="64">
        <f>N770*60</f>
        <v>145.04787264318745</v>
      </c>
      <c r="R770" s="10"/>
      <c r="S770" s="10"/>
    </row>
    <row r="771" spans="1:19" s="9" customFormat="1" ht="12.75" customHeight="1">
      <c r="A771" s="299"/>
      <c r="B771" s="285" t="s">
        <v>584</v>
      </c>
      <c r="C771" s="149">
        <v>4</v>
      </c>
      <c r="D771" s="149" t="s">
        <v>24</v>
      </c>
      <c r="E771" s="150">
        <f>F771+G771+H771</f>
        <v>3.8499999999999996</v>
      </c>
      <c r="F771" s="150">
        <v>0.2242</v>
      </c>
      <c r="G771" s="150">
        <v>0.64</v>
      </c>
      <c r="H771" s="150">
        <v>2.9858</v>
      </c>
      <c r="I771" s="150">
        <v>254.45</v>
      </c>
      <c r="J771" s="150">
        <v>2.9858</v>
      </c>
      <c r="K771" s="150">
        <v>254.45</v>
      </c>
      <c r="L771" s="63">
        <f>J771/K771</f>
        <v>0.011734328944782865</v>
      </c>
      <c r="M771" s="151">
        <v>206.2</v>
      </c>
      <c r="N771" s="62">
        <f>L771*M771</f>
        <v>2.4196186284142267</v>
      </c>
      <c r="O771" s="62">
        <f>L771*60*1000</f>
        <v>704.0597366869719</v>
      </c>
      <c r="P771" s="64">
        <f>N771*60</f>
        <v>145.1771177048536</v>
      </c>
      <c r="R771" s="10"/>
      <c r="S771" s="10"/>
    </row>
    <row r="772" spans="1:19" s="9" customFormat="1" ht="12.75" customHeight="1">
      <c r="A772" s="299"/>
      <c r="B772" s="285" t="s">
        <v>338</v>
      </c>
      <c r="C772" s="60">
        <v>6</v>
      </c>
      <c r="D772" s="60">
        <v>1959</v>
      </c>
      <c r="E772" s="135">
        <v>5.1039</v>
      </c>
      <c r="F772" s="60">
        <v>0.408</v>
      </c>
      <c r="G772" s="60">
        <v>0.96</v>
      </c>
      <c r="H772" s="135">
        <v>3.7359</v>
      </c>
      <c r="I772" s="135">
        <v>317.83</v>
      </c>
      <c r="J772" s="135">
        <v>3.7359</v>
      </c>
      <c r="K772" s="60">
        <v>317.83</v>
      </c>
      <c r="L772" s="63">
        <f>J772/K772</f>
        <v>0.011754397004688041</v>
      </c>
      <c r="M772" s="135">
        <v>306.2</v>
      </c>
      <c r="N772" s="62">
        <f>L772*M772</f>
        <v>3.599196362835478</v>
      </c>
      <c r="O772" s="62">
        <f>L772*60*1000</f>
        <v>705.2638202812824</v>
      </c>
      <c r="P772" s="64">
        <f>N772*60</f>
        <v>215.9517817701287</v>
      </c>
      <c r="R772" s="10"/>
      <c r="S772" s="10"/>
    </row>
    <row r="773" spans="1:19" s="9" customFormat="1" ht="12.75" customHeight="1">
      <c r="A773" s="299"/>
      <c r="B773" s="287" t="s">
        <v>833</v>
      </c>
      <c r="C773" s="179">
        <v>5</v>
      </c>
      <c r="D773" s="179">
        <v>1949</v>
      </c>
      <c r="E773" s="267">
        <v>4.392</v>
      </c>
      <c r="F773" s="267">
        <v>0.526</v>
      </c>
      <c r="G773" s="267">
        <v>0.8</v>
      </c>
      <c r="H773" s="267">
        <v>3.066</v>
      </c>
      <c r="I773" s="267">
        <v>260.34</v>
      </c>
      <c r="J773" s="267">
        <v>3.066</v>
      </c>
      <c r="K773" s="180">
        <v>260.34</v>
      </c>
      <c r="L773" s="63">
        <f>J773/K773</f>
        <v>0.011776907121456558</v>
      </c>
      <c r="M773" s="180">
        <v>265.52</v>
      </c>
      <c r="N773" s="62">
        <f>L773*M773</f>
        <v>3.1270043788891453</v>
      </c>
      <c r="O773" s="62">
        <f>L773*60*1000</f>
        <v>706.6144272873935</v>
      </c>
      <c r="P773" s="64">
        <f>N773*60</f>
        <v>187.6202627333487</v>
      </c>
      <c r="R773" s="10"/>
      <c r="S773" s="10"/>
    </row>
    <row r="774" spans="1:19" s="9" customFormat="1" ht="12.75" customHeight="1">
      <c r="A774" s="299"/>
      <c r="B774" s="287" t="s">
        <v>831</v>
      </c>
      <c r="C774" s="179">
        <v>28</v>
      </c>
      <c r="D774" s="179">
        <v>1981</v>
      </c>
      <c r="E774" s="267">
        <v>23.088</v>
      </c>
      <c r="F774" s="267">
        <v>1.779</v>
      </c>
      <c r="G774" s="267">
        <v>4.48</v>
      </c>
      <c r="H774" s="267">
        <v>16.829</v>
      </c>
      <c r="I774" s="267">
        <v>1420.11</v>
      </c>
      <c r="J774" s="267">
        <v>16.829</v>
      </c>
      <c r="K774" s="180">
        <v>1420.11</v>
      </c>
      <c r="L774" s="63">
        <f>J774/K774</f>
        <v>0.011850490454964757</v>
      </c>
      <c r="M774" s="180">
        <v>265.52</v>
      </c>
      <c r="N774" s="62">
        <f>L774*M774</f>
        <v>3.146542225602242</v>
      </c>
      <c r="O774" s="62">
        <f>L774*60*1000</f>
        <v>711.0294272978854</v>
      </c>
      <c r="P774" s="64">
        <f>N774*60</f>
        <v>188.79253353613453</v>
      </c>
      <c r="Q774" s="11"/>
      <c r="R774" s="10"/>
      <c r="S774" s="10"/>
    </row>
    <row r="775" spans="1:19" s="9" customFormat="1" ht="12.75" customHeight="1">
      <c r="A775" s="299"/>
      <c r="B775" s="287" t="s">
        <v>834</v>
      </c>
      <c r="C775" s="179">
        <v>36</v>
      </c>
      <c r="D775" s="179">
        <v>1970</v>
      </c>
      <c r="E775" s="267">
        <v>26.957</v>
      </c>
      <c r="F775" s="267">
        <v>2.935</v>
      </c>
      <c r="G775" s="267">
        <v>5.76</v>
      </c>
      <c r="H775" s="267">
        <v>18.262</v>
      </c>
      <c r="I775" s="267">
        <v>1538.01</v>
      </c>
      <c r="J775" s="267">
        <v>17.047</v>
      </c>
      <c r="K775" s="180">
        <v>1435.64</v>
      </c>
      <c r="L775" s="63">
        <f>J775/K775</f>
        <v>0.011874146722019448</v>
      </c>
      <c r="M775" s="180">
        <v>265.52</v>
      </c>
      <c r="N775" s="62">
        <f>L775*M775</f>
        <v>3.1528234376306035</v>
      </c>
      <c r="O775" s="62">
        <f>L775*60*1000</f>
        <v>712.4488033211669</v>
      </c>
      <c r="P775" s="64">
        <f>N775*60</f>
        <v>189.16940625783621</v>
      </c>
      <c r="R775" s="10"/>
      <c r="S775" s="10"/>
    </row>
    <row r="776" spans="1:19" s="9" customFormat="1" ht="12.75" customHeight="1">
      <c r="A776" s="299"/>
      <c r="B776" s="285" t="s">
        <v>662</v>
      </c>
      <c r="C776" s="60">
        <v>31</v>
      </c>
      <c r="D776" s="60" t="s">
        <v>24</v>
      </c>
      <c r="E776" s="259">
        <f>SUM(F776:H776)</f>
        <v>27.31</v>
      </c>
      <c r="F776" s="259">
        <v>3.417</v>
      </c>
      <c r="G776" s="259">
        <v>7.339</v>
      </c>
      <c r="H776" s="259">
        <v>16.554</v>
      </c>
      <c r="I776" s="135">
        <v>1226.64</v>
      </c>
      <c r="J776" s="259">
        <v>14.337</v>
      </c>
      <c r="K776" s="135">
        <v>1202.59</v>
      </c>
      <c r="L776" s="63">
        <f>J776/K776</f>
        <v>0.011921768848901122</v>
      </c>
      <c r="M776" s="178">
        <v>208.7</v>
      </c>
      <c r="N776" s="62">
        <f>L776*M776</f>
        <v>2.488073158765664</v>
      </c>
      <c r="O776" s="62">
        <f>L776*60*1000</f>
        <v>715.3061309340674</v>
      </c>
      <c r="P776" s="64">
        <f>N776*60</f>
        <v>149.28438952593984</v>
      </c>
      <c r="R776" s="10"/>
      <c r="S776" s="10"/>
    </row>
    <row r="777" spans="1:19" s="9" customFormat="1" ht="12.75" customHeight="1">
      <c r="A777" s="299"/>
      <c r="B777" s="285" t="s">
        <v>585</v>
      </c>
      <c r="C777" s="149">
        <v>5</v>
      </c>
      <c r="D777" s="149" t="s">
        <v>24</v>
      </c>
      <c r="E777" s="150">
        <f>F777+G777+H777</f>
        <v>3.3031</v>
      </c>
      <c r="F777" s="150">
        <v>0.2802</v>
      </c>
      <c r="G777" s="150">
        <v>0.715</v>
      </c>
      <c r="H777" s="150">
        <v>2.3079</v>
      </c>
      <c r="I777" s="150">
        <v>192.6</v>
      </c>
      <c r="J777" s="150">
        <v>2.3079</v>
      </c>
      <c r="K777" s="150">
        <v>192.6</v>
      </c>
      <c r="L777" s="63">
        <f>J777/K777</f>
        <v>0.011982866043613708</v>
      </c>
      <c r="M777" s="151">
        <v>206.2</v>
      </c>
      <c r="N777" s="62">
        <f>L777*M777</f>
        <v>2.4708669781931465</v>
      </c>
      <c r="O777" s="62">
        <f>L777*60*1000</f>
        <v>718.9719626168225</v>
      </c>
      <c r="P777" s="64">
        <f>N777*60</f>
        <v>148.2520186915888</v>
      </c>
      <c r="R777" s="10"/>
      <c r="S777" s="10"/>
    </row>
    <row r="778" spans="1:19" s="9" customFormat="1" ht="12.75" customHeight="1">
      <c r="A778" s="299"/>
      <c r="B778" s="287" t="s">
        <v>818</v>
      </c>
      <c r="C778" s="179">
        <v>14</v>
      </c>
      <c r="D778" s="179" t="s">
        <v>24</v>
      </c>
      <c r="E778" s="178">
        <v>8.219</v>
      </c>
      <c r="F778" s="178">
        <v>0.561</v>
      </c>
      <c r="G778" s="178">
        <v>0.14</v>
      </c>
      <c r="H778" s="178">
        <v>7.518</v>
      </c>
      <c r="I778" s="179"/>
      <c r="J778" s="178">
        <v>7.518</v>
      </c>
      <c r="K778" s="180">
        <v>621</v>
      </c>
      <c r="L778" s="63">
        <f>J778/K778</f>
        <v>0.012106280193236715</v>
      </c>
      <c r="M778" s="179">
        <v>335.83</v>
      </c>
      <c r="N778" s="62">
        <f>L778*M778</f>
        <v>4.065652077294686</v>
      </c>
      <c r="O778" s="62">
        <f>L778*60*1000</f>
        <v>726.3768115942029</v>
      </c>
      <c r="P778" s="64">
        <f>N778*60</f>
        <v>243.93912463768118</v>
      </c>
      <c r="R778" s="10"/>
      <c r="S778" s="10"/>
    </row>
    <row r="779" spans="1:19" s="9" customFormat="1" ht="12.75" customHeight="1">
      <c r="A779" s="299"/>
      <c r="B779" s="291" t="s">
        <v>225</v>
      </c>
      <c r="C779" s="257">
        <v>11</v>
      </c>
      <c r="D779" s="257">
        <v>1920</v>
      </c>
      <c r="E779" s="253">
        <v>9.25</v>
      </c>
      <c r="F779" s="253">
        <v>0.918</v>
      </c>
      <c r="G779" s="253">
        <v>1.76</v>
      </c>
      <c r="H779" s="253">
        <v>6.572</v>
      </c>
      <c r="I779" s="253">
        <v>541.36</v>
      </c>
      <c r="J779" s="253">
        <v>4.247</v>
      </c>
      <c r="K779" s="253">
        <v>349.88</v>
      </c>
      <c r="L779" s="63">
        <f>J779/K779</f>
        <v>0.012138447467703213</v>
      </c>
      <c r="M779" s="253">
        <v>281.2</v>
      </c>
      <c r="N779" s="62">
        <f>L779*M779</f>
        <v>3.4133314279181435</v>
      </c>
      <c r="O779" s="62">
        <f>L779*60*1000</f>
        <v>728.3068480621928</v>
      </c>
      <c r="P779" s="64">
        <f>N779*60</f>
        <v>204.7998856750886</v>
      </c>
      <c r="Q779" s="11"/>
      <c r="R779" s="10"/>
      <c r="S779" s="10"/>
    </row>
    <row r="780" spans="1:19" s="9" customFormat="1" ht="11.25" customHeight="1">
      <c r="A780" s="299"/>
      <c r="B780" s="291" t="s">
        <v>226</v>
      </c>
      <c r="C780" s="257">
        <v>7</v>
      </c>
      <c r="D780" s="257">
        <v>1925</v>
      </c>
      <c r="E780" s="253">
        <v>4.802</v>
      </c>
      <c r="F780" s="253">
        <v>0.255</v>
      </c>
      <c r="G780" s="253">
        <v>0.06</v>
      </c>
      <c r="H780" s="253">
        <v>4.487</v>
      </c>
      <c r="I780" s="253">
        <v>368.39</v>
      </c>
      <c r="J780" s="253">
        <v>1.523</v>
      </c>
      <c r="K780" s="253">
        <v>125.08</v>
      </c>
      <c r="L780" s="63">
        <f>J780/K780</f>
        <v>0.01217620722737448</v>
      </c>
      <c r="M780" s="253">
        <v>281.2</v>
      </c>
      <c r="N780" s="62">
        <f>L780*M780</f>
        <v>3.4239494723377035</v>
      </c>
      <c r="O780" s="62">
        <f>L780*60*1000</f>
        <v>730.5724336424688</v>
      </c>
      <c r="P780" s="64">
        <f>N780*60</f>
        <v>205.4369683402622</v>
      </c>
      <c r="R780" s="10"/>
      <c r="S780" s="10"/>
    </row>
    <row r="781" spans="1:19" s="9" customFormat="1" ht="12.75" customHeight="1">
      <c r="A781" s="299"/>
      <c r="B781" s="287" t="s">
        <v>700</v>
      </c>
      <c r="C781" s="257">
        <v>10</v>
      </c>
      <c r="D781" s="257"/>
      <c r="E781" s="258">
        <v>9.1</v>
      </c>
      <c r="F781" s="258">
        <v>0.917</v>
      </c>
      <c r="G781" s="258">
        <v>1.6</v>
      </c>
      <c r="H781" s="258">
        <v>6.583</v>
      </c>
      <c r="I781" s="258">
        <v>541.41</v>
      </c>
      <c r="J781" s="258">
        <v>6.6</v>
      </c>
      <c r="K781" s="258">
        <v>541.4</v>
      </c>
      <c r="L781" s="63">
        <f>J781/K781</f>
        <v>0.012190616919098634</v>
      </c>
      <c r="M781" s="253">
        <v>207.97</v>
      </c>
      <c r="N781" s="62">
        <f>L781*M781</f>
        <v>2.5352826006649427</v>
      </c>
      <c r="O781" s="62">
        <f>L781*60*1000</f>
        <v>731.4370151459179</v>
      </c>
      <c r="P781" s="64">
        <f>N781*60</f>
        <v>152.11695603989656</v>
      </c>
      <c r="Q781" s="11"/>
      <c r="R781" s="10"/>
      <c r="S781" s="10"/>
    </row>
    <row r="782" spans="1:19" s="9" customFormat="1" ht="12.75" customHeight="1">
      <c r="A782" s="299"/>
      <c r="B782" s="291" t="s">
        <v>227</v>
      </c>
      <c r="C782" s="257">
        <v>80</v>
      </c>
      <c r="D782" s="257">
        <v>1961</v>
      </c>
      <c r="E782" s="253">
        <v>21.688</v>
      </c>
      <c r="F782" s="253">
        <v>4.386</v>
      </c>
      <c r="G782" s="253">
        <v>0.8</v>
      </c>
      <c r="H782" s="253">
        <v>16.502</v>
      </c>
      <c r="I782" s="253">
        <v>1344.76</v>
      </c>
      <c r="J782" s="253">
        <v>16.502</v>
      </c>
      <c r="K782" s="253">
        <v>1344.76</v>
      </c>
      <c r="L782" s="63">
        <f>J782/K782</f>
        <v>0.012271334661947112</v>
      </c>
      <c r="M782" s="253">
        <v>281.2</v>
      </c>
      <c r="N782" s="62">
        <f>L782*M782</f>
        <v>3.4506993069395278</v>
      </c>
      <c r="O782" s="62">
        <f>L782*60*1000</f>
        <v>736.2800797168268</v>
      </c>
      <c r="P782" s="64">
        <f>N782*60</f>
        <v>207.04195841637167</v>
      </c>
      <c r="R782" s="10"/>
      <c r="S782" s="10"/>
    </row>
    <row r="783" spans="1:19" s="9" customFormat="1" ht="12.75" customHeight="1">
      <c r="A783" s="299"/>
      <c r="B783" s="287" t="s">
        <v>701</v>
      </c>
      <c r="C783" s="257">
        <v>8</v>
      </c>
      <c r="D783" s="257">
        <v>1960</v>
      </c>
      <c r="E783" s="258">
        <v>6.2</v>
      </c>
      <c r="F783" s="258">
        <v>0.509</v>
      </c>
      <c r="G783" s="258">
        <v>1.28</v>
      </c>
      <c r="H783" s="258">
        <v>4.411</v>
      </c>
      <c r="I783" s="258">
        <v>358.27</v>
      </c>
      <c r="J783" s="258">
        <v>4.4</v>
      </c>
      <c r="K783" s="258">
        <v>358.3</v>
      </c>
      <c r="L783" s="63">
        <f>J783/K783</f>
        <v>0.012280212112754676</v>
      </c>
      <c r="M783" s="253">
        <v>207.97</v>
      </c>
      <c r="N783" s="62">
        <f>L783*M783</f>
        <v>2.55391571308959</v>
      </c>
      <c r="O783" s="62">
        <f>L783*60*1000</f>
        <v>736.8127267652806</v>
      </c>
      <c r="P783" s="64">
        <f>N783*60</f>
        <v>153.2349427853754</v>
      </c>
      <c r="R783" s="10"/>
      <c r="S783" s="10"/>
    </row>
    <row r="784" spans="1:19" s="9" customFormat="1" ht="12.75" customHeight="1">
      <c r="A784" s="299"/>
      <c r="B784" s="287" t="s">
        <v>835</v>
      </c>
      <c r="C784" s="179">
        <v>8</v>
      </c>
      <c r="D784" s="179">
        <v>1962</v>
      </c>
      <c r="E784" s="267">
        <v>6.244</v>
      </c>
      <c r="F784" s="267">
        <v>0.503</v>
      </c>
      <c r="G784" s="267">
        <v>1.28</v>
      </c>
      <c r="H784" s="267">
        <v>4.461</v>
      </c>
      <c r="I784" s="267">
        <v>372.35</v>
      </c>
      <c r="J784" s="267">
        <v>3.374</v>
      </c>
      <c r="K784" s="180">
        <v>273.55</v>
      </c>
      <c r="L784" s="63">
        <f>J784/K784</f>
        <v>0.012334125388411625</v>
      </c>
      <c r="M784" s="180">
        <v>265.52</v>
      </c>
      <c r="N784" s="62">
        <f>L784*M784</f>
        <v>3.2749569731310544</v>
      </c>
      <c r="O784" s="62">
        <f>L784*60*1000</f>
        <v>740.0475233046975</v>
      </c>
      <c r="P784" s="64">
        <f>N784*60</f>
        <v>196.49741838786326</v>
      </c>
      <c r="R784" s="10"/>
      <c r="S784" s="10"/>
    </row>
    <row r="785" spans="1:19" s="9" customFormat="1" ht="12.75" customHeight="1">
      <c r="A785" s="299"/>
      <c r="B785" s="291" t="s">
        <v>228</v>
      </c>
      <c r="C785" s="257">
        <v>7</v>
      </c>
      <c r="D785" s="257">
        <v>1936</v>
      </c>
      <c r="E785" s="253">
        <v>7.009</v>
      </c>
      <c r="F785" s="253">
        <v>0.561</v>
      </c>
      <c r="G785" s="253">
        <v>0.03</v>
      </c>
      <c r="H785" s="253">
        <v>6.418</v>
      </c>
      <c r="I785" s="253">
        <v>519.25</v>
      </c>
      <c r="J785" s="253">
        <v>0.221</v>
      </c>
      <c r="K785" s="253">
        <v>17.9</v>
      </c>
      <c r="L785" s="63">
        <f>J785/K785</f>
        <v>0.0123463687150838</v>
      </c>
      <c r="M785" s="253">
        <v>281.2</v>
      </c>
      <c r="N785" s="62">
        <f>L785*M785</f>
        <v>3.4717988826815644</v>
      </c>
      <c r="O785" s="62">
        <f>L785*60*1000</f>
        <v>740.782122905028</v>
      </c>
      <c r="P785" s="64">
        <f>N785*60</f>
        <v>208.30793296089388</v>
      </c>
      <c r="R785" s="10"/>
      <c r="S785" s="10"/>
    </row>
    <row r="786" spans="1:19" s="9" customFormat="1" ht="12.75" customHeight="1">
      <c r="A786" s="299"/>
      <c r="B786" s="289" t="s">
        <v>874</v>
      </c>
      <c r="C786" s="179">
        <v>10</v>
      </c>
      <c r="D786" s="179">
        <v>1971</v>
      </c>
      <c r="E786" s="178">
        <f>F786+G786+H786</f>
        <v>10.2</v>
      </c>
      <c r="F786" s="178">
        <v>0.57</v>
      </c>
      <c r="G786" s="178">
        <v>1.6</v>
      </c>
      <c r="H786" s="178">
        <v>8.03</v>
      </c>
      <c r="I786" s="178">
        <v>649.3</v>
      </c>
      <c r="J786" s="178">
        <v>8.03</v>
      </c>
      <c r="K786" s="178">
        <v>649.3</v>
      </c>
      <c r="L786" s="63">
        <f>J786/K786</f>
        <v>0.01236716463884183</v>
      </c>
      <c r="M786" s="180">
        <v>245.7</v>
      </c>
      <c r="N786" s="62">
        <f>L786*M786</f>
        <v>3.0386123517634376</v>
      </c>
      <c r="O786" s="62">
        <f>L786*60*1000</f>
        <v>742.0298783305099</v>
      </c>
      <c r="P786" s="64">
        <f>N786*60</f>
        <v>182.31674110580624</v>
      </c>
      <c r="R786" s="335"/>
      <c r="S786" s="10"/>
    </row>
    <row r="787" spans="1:19" s="9" customFormat="1" ht="12.75" customHeight="1">
      <c r="A787" s="299"/>
      <c r="B787" s="285" t="s">
        <v>287</v>
      </c>
      <c r="C787" s="60">
        <v>6</v>
      </c>
      <c r="D787" s="60">
        <v>1930</v>
      </c>
      <c r="E787" s="126">
        <v>4.636</v>
      </c>
      <c r="F787" s="126">
        <v>0.408</v>
      </c>
      <c r="G787" s="126">
        <v>0.8</v>
      </c>
      <c r="H787" s="126">
        <f>E787-F787-G787</f>
        <v>3.428</v>
      </c>
      <c r="I787" s="126">
        <v>323.39</v>
      </c>
      <c r="J787" s="126">
        <v>3.34</v>
      </c>
      <c r="K787" s="126">
        <v>266.7</v>
      </c>
      <c r="L787" s="63">
        <f>J787/K787</f>
        <v>0.012523434570678666</v>
      </c>
      <c r="M787" s="62">
        <v>332.886</v>
      </c>
      <c r="N787" s="62">
        <f>L787*M787</f>
        <v>4.168876040494939</v>
      </c>
      <c r="O787" s="62">
        <f>L787*60*1000</f>
        <v>751.4060742407199</v>
      </c>
      <c r="P787" s="64">
        <f>N787*60</f>
        <v>250.13256242969635</v>
      </c>
      <c r="R787" s="10"/>
      <c r="S787" s="10"/>
    </row>
    <row r="788" spans="1:19" s="9" customFormat="1" ht="13.5" customHeight="1">
      <c r="A788" s="299"/>
      <c r="B788" s="293" t="s">
        <v>875</v>
      </c>
      <c r="C788" s="269">
        <v>15</v>
      </c>
      <c r="D788" s="270"/>
      <c r="E788" s="178">
        <f>F788+G788+H788</f>
        <v>13.19</v>
      </c>
      <c r="F788" s="179">
        <v>0.93</v>
      </c>
      <c r="G788" s="179">
        <v>2.4</v>
      </c>
      <c r="H788" s="179">
        <v>9.86</v>
      </c>
      <c r="I788" s="179">
        <v>787.02</v>
      </c>
      <c r="J788" s="179">
        <v>9.86</v>
      </c>
      <c r="K788" s="179">
        <v>787.02</v>
      </c>
      <c r="L788" s="63">
        <f>J788/K788</f>
        <v>0.012528271200223628</v>
      </c>
      <c r="M788" s="181">
        <v>257.1</v>
      </c>
      <c r="N788" s="62">
        <f>L788*M788</f>
        <v>3.2210185255774952</v>
      </c>
      <c r="O788" s="62">
        <f>L788*60*1000</f>
        <v>751.6962720134177</v>
      </c>
      <c r="P788" s="64">
        <f>N788*60</f>
        <v>193.26111153464973</v>
      </c>
      <c r="Q788" s="11"/>
      <c r="R788" s="10"/>
      <c r="S788" s="10"/>
    </row>
    <row r="789" spans="1:19" s="9" customFormat="1" ht="12.75" customHeight="1">
      <c r="A789" s="299"/>
      <c r="B789" s="287" t="s">
        <v>702</v>
      </c>
      <c r="C789" s="257">
        <v>7</v>
      </c>
      <c r="D789" s="257">
        <v>1940</v>
      </c>
      <c r="E789" s="258">
        <v>4.4</v>
      </c>
      <c r="F789" s="258">
        <v>0.349</v>
      </c>
      <c r="G789" s="258">
        <v>0</v>
      </c>
      <c r="H789" s="258">
        <v>4.051</v>
      </c>
      <c r="I789" s="258">
        <v>326.26</v>
      </c>
      <c r="J789" s="258">
        <v>4.1</v>
      </c>
      <c r="K789" s="258">
        <v>326.3</v>
      </c>
      <c r="L789" s="63">
        <f>J789/K789</f>
        <v>0.012565124118908979</v>
      </c>
      <c r="M789" s="253">
        <v>207.97</v>
      </c>
      <c r="N789" s="62">
        <f>L789*M789</f>
        <v>2.6131688630095002</v>
      </c>
      <c r="O789" s="62">
        <f>L789*60*1000</f>
        <v>753.9074471345388</v>
      </c>
      <c r="P789" s="64">
        <f>N789*60</f>
        <v>156.79013178057002</v>
      </c>
      <c r="Q789" s="11"/>
      <c r="R789" s="10"/>
      <c r="S789" s="10"/>
    </row>
    <row r="790" spans="1:19" s="9" customFormat="1" ht="12.75" customHeight="1">
      <c r="A790" s="299"/>
      <c r="B790" s="285" t="s">
        <v>663</v>
      </c>
      <c r="C790" s="60">
        <v>4</v>
      </c>
      <c r="D790" s="60" t="s">
        <v>24</v>
      </c>
      <c r="E790" s="259">
        <f>SUM(F790:H790)</f>
        <v>4.316</v>
      </c>
      <c r="F790" s="259">
        <v>0.408</v>
      </c>
      <c r="G790" s="259">
        <v>0.652</v>
      </c>
      <c r="H790" s="259">
        <v>3.256</v>
      </c>
      <c r="I790" s="135">
        <v>258.86</v>
      </c>
      <c r="J790" s="259">
        <v>3.256</v>
      </c>
      <c r="K790" s="135">
        <v>258.86</v>
      </c>
      <c r="L790" s="63">
        <f>J790/K790</f>
        <v>0.012578227613381749</v>
      </c>
      <c r="M790" s="178">
        <v>208.7</v>
      </c>
      <c r="N790" s="62">
        <f>L790*M790</f>
        <v>2.6250761029127707</v>
      </c>
      <c r="O790" s="62">
        <f>L790*60*1000</f>
        <v>754.6936568029049</v>
      </c>
      <c r="P790" s="64">
        <f>N790*60</f>
        <v>157.50456617476624</v>
      </c>
      <c r="R790" s="10"/>
      <c r="S790" s="10"/>
    </row>
    <row r="791" spans="1:19" s="9" customFormat="1" ht="12.75">
      <c r="A791" s="299"/>
      <c r="B791" s="287" t="s">
        <v>703</v>
      </c>
      <c r="C791" s="257">
        <v>8</v>
      </c>
      <c r="D791" s="257">
        <v>1958</v>
      </c>
      <c r="E791" s="258">
        <v>6.4</v>
      </c>
      <c r="F791" s="258">
        <v>0.764</v>
      </c>
      <c r="G791" s="258">
        <v>1.12</v>
      </c>
      <c r="H791" s="258">
        <v>4.516</v>
      </c>
      <c r="I791" s="258">
        <v>356.49</v>
      </c>
      <c r="J791" s="258">
        <v>4.5</v>
      </c>
      <c r="K791" s="258">
        <v>356.5</v>
      </c>
      <c r="L791" s="63">
        <f>J791/K791</f>
        <v>0.012622720897615708</v>
      </c>
      <c r="M791" s="253">
        <v>207.97</v>
      </c>
      <c r="N791" s="62">
        <f>L791*M791</f>
        <v>2.6251472650771386</v>
      </c>
      <c r="O791" s="62">
        <f>L791*60*1000</f>
        <v>757.3632538569425</v>
      </c>
      <c r="P791" s="64">
        <f>N791*60</f>
        <v>157.5088359046283</v>
      </c>
      <c r="R791" s="10"/>
      <c r="S791" s="10"/>
    </row>
    <row r="792" spans="1:19" s="9" customFormat="1" ht="12.75">
      <c r="A792" s="299"/>
      <c r="B792" s="289" t="s">
        <v>876</v>
      </c>
      <c r="C792" s="179">
        <v>8</v>
      </c>
      <c r="D792" s="179">
        <v>1959</v>
      </c>
      <c r="E792" s="178">
        <f>F792+G792+H792</f>
        <v>6.4</v>
      </c>
      <c r="F792" s="178">
        <v>0.43</v>
      </c>
      <c r="G792" s="178">
        <v>1.28</v>
      </c>
      <c r="H792" s="178">
        <v>4.69</v>
      </c>
      <c r="I792" s="178">
        <v>371.23</v>
      </c>
      <c r="J792" s="178">
        <v>4.69</v>
      </c>
      <c r="K792" s="178">
        <v>371.23</v>
      </c>
      <c r="L792" s="63">
        <f>J792/K792</f>
        <v>0.012633677235137248</v>
      </c>
      <c r="M792" s="181">
        <v>257.1</v>
      </c>
      <c r="N792" s="62">
        <f>L792*M792</f>
        <v>3.2481184171537865</v>
      </c>
      <c r="O792" s="62">
        <f>L792*60*1000</f>
        <v>758.0206341082348</v>
      </c>
      <c r="P792" s="64">
        <f>N792*60</f>
        <v>194.8871050292272</v>
      </c>
      <c r="Q792" s="11"/>
      <c r="R792" s="10"/>
      <c r="S792" s="10"/>
    </row>
    <row r="793" spans="1:19" s="9" customFormat="1" ht="12.75">
      <c r="A793" s="299"/>
      <c r="B793" s="291" t="s">
        <v>229</v>
      </c>
      <c r="C793" s="257">
        <v>6</v>
      </c>
      <c r="D793" s="257">
        <v>1955</v>
      </c>
      <c r="E793" s="253">
        <v>3.369</v>
      </c>
      <c r="F793" s="253">
        <v>0.153</v>
      </c>
      <c r="G793" s="253">
        <v>0.06</v>
      </c>
      <c r="H793" s="253">
        <v>3.156</v>
      </c>
      <c r="I793" s="253">
        <v>249.66</v>
      </c>
      <c r="J793" s="253">
        <v>2.61</v>
      </c>
      <c r="K793" s="253">
        <v>206.48</v>
      </c>
      <c r="L793" s="63">
        <f>J793/K793</f>
        <v>0.012640449438202247</v>
      </c>
      <c r="M793" s="253">
        <v>281.2</v>
      </c>
      <c r="N793" s="62">
        <f>L793*M793</f>
        <v>3.5544943820224715</v>
      </c>
      <c r="O793" s="62">
        <f>L793*60*1000</f>
        <v>758.4269662921348</v>
      </c>
      <c r="P793" s="64">
        <f>N793*60</f>
        <v>213.2696629213483</v>
      </c>
      <c r="Q793" s="11"/>
      <c r="R793" s="10"/>
      <c r="S793" s="10"/>
    </row>
    <row r="794" spans="1:19" s="9" customFormat="1" ht="12.75">
      <c r="A794" s="299"/>
      <c r="B794" s="294" t="s">
        <v>488</v>
      </c>
      <c r="C794" s="155">
        <v>20</v>
      </c>
      <c r="D794" s="61">
        <v>1990</v>
      </c>
      <c r="E794" s="62">
        <v>15.321</v>
      </c>
      <c r="F794" s="156">
        <v>2.413779</v>
      </c>
      <c r="G794" s="156">
        <v>3.21</v>
      </c>
      <c r="H794" s="62">
        <v>9.69722</v>
      </c>
      <c r="I794" s="156">
        <v>766.34</v>
      </c>
      <c r="J794" s="156">
        <v>8.7</v>
      </c>
      <c r="K794" s="156">
        <v>687.87</v>
      </c>
      <c r="L794" s="63">
        <f>J794/K794</f>
        <v>0.01264773867155131</v>
      </c>
      <c r="M794" s="62">
        <v>316.863</v>
      </c>
      <c r="N794" s="62">
        <f>L794*M794</f>
        <v>4.007600418683762</v>
      </c>
      <c r="O794" s="62">
        <f>L794*60*1000</f>
        <v>758.8643202930785</v>
      </c>
      <c r="P794" s="64">
        <f>N794*60</f>
        <v>240.45602512102573</v>
      </c>
      <c r="R794" s="10"/>
      <c r="S794" s="10"/>
    </row>
    <row r="795" spans="1:19" s="9" customFormat="1" ht="12.75">
      <c r="A795" s="299"/>
      <c r="B795" s="287" t="s">
        <v>779</v>
      </c>
      <c r="C795" s="257">
        <v>9</v>
      </c>
      <c r="D795" s="257" t="s">
        <v>24</v>
      </c>
      <c r="E795" s="260">
        <f>F795+G795+H795</f>
        <v>11.783</v>
      </c>
      <c r="F795" s="260">
        <v>0.34</v>
      </c>
      <c r="G795" s="260">
        <v>1.84</v>
      </c>
      <c r="H795" s="260">
        <v>9.603</v>
      </c>
      <c r="I795" s="253">
        <v>775.39</v>
      </c>
      <c r="J795" s="260">
        <v>5.401</v>
      </c>
      <c r="K795" s="253">
        <v>426.62</v>
      </c>
      <c r="L795" s="63">
        <f>J795/K795</f>
        <v>0.012659978435141344</v>
      </c>
      <c r="M795" s="257">
        <v>353.8</v>
      </c>
      <c r="N795" s="62">
        <f>L795*M795</f>
        <v>4.479100370353008</v>
      </c>
      <c r="O795" s="62">
        <f>L795*60*1000</f>
        <v>759.5987061084805</v>
      </c>
      <c r="P795" s="64">
        <f>N795*60</f>
        <v>268.74602222118045</v>
      </c>
      <c r="R795" s="10"/>
      <c r="S795" s="10"/>
    </row>
    <row r="796" spans="1:19" s="9" customFormat="1" ht="12.75">
      <c r="A796" s="299"/>
      <c r="B796" s="285" t="s">
        <v>611</v>
      </c>
      <c r="C796" s="60">
        <v>10</v>
      </c>
      <c r="D796" s="60">
        <v>1938</v>
      </c>
      <c r="E796" s="135">
        <v>3.86</v>
      </c>
      <c r="F796" s="266"/>
      <c r="G796" s="266"/>
      <c r="H796" s="261">
        <f>E796-F796-G796</f>
        <v>3.86</v>
      </c>
      <c r="I796" s="135">
        <v>304.82</v>
      </c>
      <c r="J796" s="261">
        <f>H796</f>
        <v>3.86</v>
      </c>
      <c r="K796" s="135">
        <v>304.82</v>
      </c>
      <c r="L796" s="63">
        <f>J796/K796</f>
        <v>0.012663211075388753</v>
      </c>
      <c r="M796" s="266">
        <v>261.055</v>
      </c>
      <c r="N796" s="62">
        <f>L796*M796</f>
        <v>3.305794567285611</v>
      </c>
      <c r="O796" s="62">
        <f>L796*60*1000</f>
        <v>759.7926645233251</v>
      </c>
      <c r="P796" s="64">
        <f>N796*60</f>
        <v>198.34767403713667</v>
      </c>
      <c r="R796" s="10"/>
      <c r="S796" s="10"/>
    </row>
    <row r="797" spans="1:19" s="9" customFormat="1" ht="12.75">
      <c r="A797" s="299"/>
      <c r="B797" s="294" t="s">
        <v>489</v>
      </c>
      <c r="C797" s="155">
        <v>12</v>
      </c>
      <c r="D797" s="61">
        <v>1959</v>
      </c>
      <c r="E797" s="62">
        <v>6.6956</v>
      </c>
      <c r="F797" s="156" t="s">
        <v>468</v>
      </c>
      <c r="G797" s="156" t="s">
        <v>468</v>
      </c>
      <c r="H797" s="62">
        <v>6.6956</v>
      </c>
      <c r="I797" s="156">
        <v>528.78</v>
      </c>
      <c r="J797" s="156">
        <v>6.7</v>
      </c>
      <c r="K797" s="156">
        <v>528.78</v>
      </c>
      <c r="L797" s="63">
        <f>J797/K797</f>
        <v>0.01267067589545747</v>
      </c>
      <c r="M797" s="62">
        <v>316.863</v>
      </c>
      <c r="N797" s="62">
        <f>L797*M797</f>
        <v>4.01486837626234</v>
      </c>
      <c r="O797" s="62">
        <f>L797*60*1000</f>
        <v>760.2405537274482</v>
      </c>
      <c r="P797" s="64">
        <f>N797*60</f>
        <v>240.8921025757404</v>
      </c>
      <c r="R797" s="10"/>
      <c r="S797" s="10"/>
    </row>
    <row r="798" spans="1:19" s="9" customFormat="1" ht="12.75">
      <c r="A798" s="299"/>
      <c r="B798" s="287" t="s">
        <v>836</v>
      </c>
      <c r="C798" s="179">
        <v>6</v>
      </c>
      <c r="D798" s="179">
        <v>1929</v>
      </c>
      <c r="E798" s="267">
        <v>3.027</v>
      </c>
      <c r="F798" s="267"/>
      <c r="G798" s="267">
        <v>0.064</v>
      </c>
      <c r="H798" s="267">
        <v>2.963</v>
      </c>
      <c r="I798" s="267">
        <v>233.78</v>
      </c>
      <c r="J798" s="267">
        <v>1.325</v>
      </c>
      <c r="K798" s="180">
        <v>104.55</v>
      </c>
      <c r="L798" s="63">
        <f>J798/K798</f>
        <v>0.012673362027737924</v>
      </c>
      <c r="M798" s="180">
        <v>265.52</v>
      </c>
      <c r="N798" s="62">
        <f>L798*M798</f>
        <v>3.3650310856049734</v>
      </c>
      <c r="O798" s="62">
        <f>L798*60*1000</f>
        <v>760.4017216642754</v>
      </c>
      <c r="P798" s="64">
        <f>N798*60</f>
        <v>201.9018651362984</v>
      </c>
      <c r="R798" s="10"/>
      <c r="S798" s="10"/>
    </row>
    <row r="799" spans="1:16" s="9" customFormat="1" ht="12.75" customHeight="1">
      <c r="A799" s="299"/>
      <c r="B799" s="285" t="s">
        <v>466</v>
      </c>
      <c r="C799" s="60">
        <v>12</v>
      </c>
      <c r="D799" s="60">
        <v>1968</v>
      </c>
      <c r="E799" s="126">
        <f>SUM(F799:H799)</f>
        <v>10.301</v>
      </c>
      <c r="F799" s="62">
        <v>0.8055</v>
      </c>
      <c r="G799" s="62">
        <v>0.25</v>
      </c>
      <c r="H799" s="62">
        <v>9.2455</v>
      </c>
      <c r="I799" s="62">
        <v>725.5</v>
      </c>
      <c r="J799" s="62">
        <v>9.2455</v>
      </c>
      <c r="K799" s="62">
        <v>725.5</v>
      </c>
      <c r="L799" s="63">
        <f>J799/K799</f>
        <v>0.012743625086147485</v>
      </c>
      <c r="M799" s="62">
        <v>316.209</v>
      </c>
      <c r="N799" s="62">
        <f>L799*M799</f>
        <v>4.02964894486561</v>
      </c>
      <c r="O799" s="62">
        <f>L799*60*1000</f>
        <v>764.6175051688491</v>
      </c>
      <c r="P799" s="64">
        <f>N799*60</f>
        <v>241.77893669193656</v>
      </c>
    </row>
    <row r="800" spans="1:19" s="9" customFormat="1" ht="12.75" customHeight="1">
      <c r="A800" s="299"/>
      <c r="B800" s="285" t="s">
        <v>288</v>
      </c>
      <c r="C800" s="60">
        <v>12</v>
      </c>
      <c r="D800" s="60">
        <v>1968</v>
      </c>
      <c r="E800" s="126">
        <v>6.242</v>
      </c>
      <c r="F800" s="126">
        <v>0.357</v>
      </c>
      <c r="G800" s="126">
        <v>0.08</v>
      </c>
      <c r="H800" s="126">
        <f>E800-F800-G800</f>
        <v>5.805</v>
      </c>
      <c r="I800" s="126">
        <v>490.3</v>
      </c>
      <c r="J800" s="126">
        <v>5.25</v>
      </c>
      <c r="K800" s="126">
        <v>410.4</v>
      </c>
      <c r="L800" s="63">
        <f>J800/K800</f>
        <v>0.012792397660818714</v>
      </c>
      <c r="M800" s="62">
        <v>332.886</v>
      </c>
      <c r="N800" s="62">
        <f>L800*M800</f>
        <v>4.258410087719299</v>
      </c>
      <c r="O800" s="62">
        <f>L800*60*1000</f>
        <v>767.5438596491229</v>
      </c>
      <c r="P800" s="64">
        <f>N800*60</f>
        <v>255.50460526315794</v>
      </c>
      <c r="Q800" s="11"/>
      <c r="R800" s="10"/>
      <c r="S800" s="10"/>
    </row>
    <row r="801" spans="1:19" s="9" customFormat="1" ht="12.75">
      <c r="A801" s="299"/>
      <c r="B801" s="294" t="s">
        <v>491</v>
      </c>
      <c r="C801" s="155">
        <v>12</v>
      </c>
      <c r="D801" s="61">
        <v>1960</v>
      </c>
      <c r="E801" s="62">
        <v>9.3142</v>
      </c>
      <c r="F801" s="156">
        <v>0.561</v>
      </c>
      <c r="G801" s="156">
        <v>1.92</v>
      </c>
      <c r="H801" s="62">
        <v>6.8332</v>
      </c>
      <c r="I801" s="156">
        <v>532.26</v>
      </c>
      <c r="J801" s="156">
        <v>6.83</v>
      </c>
      <c r="K801" s="156">
        <v>532.26</v>
      </c>
      <c r="L801" s="63">
        <f>J801/K801</f>
        <v>0.012832074550031939</v>
      </c>
      <c r="M801" s="62">
        <v>316.863</v>
      </c>
      <c r="N801" s="62">
        <f>L801*M801</f>
        <v>4.06600963814677</v>
      </c>
      <c r="O801" s="62">
        <f>L801*60*1000</f>
        <v>769.9244730019163</v>
      </c>
      <c r="P801" s="64">
        <f>N801*60</f>
        <v>243.96057828880623</v>
      </c>
      <c r="R801" s="10"/>
      <c r="S801" s="10"/>
    </row>
    <row r="802" spans="1:19" s="9" customFormat="1" ht="12.75">
      <c r="A802" s="299"/>
      <c r="B802" s="294" t="s">
        <v>490</v>
      </c>
      <c r="C802" s="155">
        <v>9</v>
      </c>
      <c r="D802" s="61">
        <v>1940</v>
      </c>
      <c r="E802" s="62">
        <v>4.597</v>
      </c>
      <c r="F802" s="156" t="s">
        <v>468</v>
      </c>
      <c r="G802" s="156" t="s">
        <v>468</v>
      </c>
      <c r="H802" s="62">
        <v>4.597</v>
      </c>
      <c r="I802" s="156">
        <v>358.25</v>
      </c>
      <c r="J802" s="156">
        <v>4.6</v>
      </c>
      <c r="K802" s="156">
        <v>358.25</v>
      </c>
      <c r="L802" s="63">
        <f>J802/K802</f>
        <v>0.012840195394277738</v>
      </c>
      <c r="M802" s="62">
        <v>316.863</v>
      </c>
      <c r="N802" s="62">
        <f>L802*M802</f>
        <v>4.068582833217027</v>
      </c>
      <c r="O802" s="62">
        <f>L802*60*1000</f>
        <v>770.4117236566642</v>
      </c>
      <c r="P802" s="64">
        <f>N802*60</f>
        <v>244.11496999302162</v>
      </c>
      <c r="R802" s="10"/>
      <c r="S802" s="10"/>
    </row>
    <row r="803" spans="1:19" s="9" customFormat="1" ht="12.75">
      <c r="A803" s="299"/>
      <c r="B803" s="285" t="s">
        <v>289</v>
      </c>
      <c r="C803" s="60">
        <v>4</v>
      </c>
      <c r="D803" s="60">
        <v>1947</v>
      </c>
      <c r="E803" s="126">
        <v>4.425</v>
      </c>
      <c r="F803" s="126">
        <v>0.408</v>
      </c>
      <c r="G803" s="126">
        <v>0.72</v>
      </c>
      <c r="H803" s="126">
        <f>E803-F803-G803</f>
        <v>3.2969999999999997</v>
      </c>
      <c r="I803" s="126">
        <v>256.84</v>
      </c>
      <c r="J803" s="126">
        <v>2.88</v>
      </c>
      <c r="K803" s="126">
        <v>224.01</v>
      </c>
      <c r="L803" s="63">
        <f>J803/K803</f>
        <v>0.012856568903173965</v>
      </c>
      <c r="M803" s="62">
        <v>332.886</v>
      </c>
      <c r="N803" s="62">
        <f>L803*M803</f>
        <v>4.2797717959019685</v>
      </c>
      <c r="O803" s="62">
        <f>L803*60*1000</f>
        <v>771.3941341904379</v>
      </c>
      <c r="P803" s="64">
        <f>N803*60</f>
        <v>256.7863077541181</v>
      </c>
      <c r="Q803" s="11"/>
      <c r="R803" s="10"/>
      <c r="S803" s="10"/>
    </row>
    <row r="804" spans="1:19" s="9" customFormat="1" ht="12.75">
      <c r="A804" s="299"/>
      <c r="B804" s="289" t="s">
        <v>877</v>
      </c>
      <c r="C804" s="179">
        <v>20</v>
      </c>
      <c r="D804" s="179">
        <v>1986</v>
      </c>
      <c r="E804" s="178">
        <f>F804+G804+H804</f>
        <v>18.4</v>
      </c>
      <c r="F804" s="178">
        <v>1.54</v>
      </c>
      <c r="G804" s="178">
        <v>3.2</v>
      </c>
      <c r="H804" s="178">
        <v>13.66</v>
      </c>
      <c r="I804" s="178">
        <v>1062.4</v>
      </c>
      <c r="J804" s="178">
        <v>13.66</v>
      </c>
      <c r="K804" s="178">
        <v>1062.4</v>
      </c>
      <c r="L804" s="63">
        <f>J804/K804</f>
        <v>0.012857680722891566</v>
      </c>
      <c r="M804" s="180">
        <v>245.7</v>
      </c>
      <c r="N804" s="62">
        <f>L804*M804</f>
        <v>3.1591321536144576</v>
      </c>
      <c r="O804" s="62">
        <f>L804*60*1000</f>
        <v>771.460843373494</v>
      </c>
      <c r="P804" s="64">
        <f>N804*60</f>
        <v>189.54792921686746</v>
      </c>
      <c r="Q804" s="11"/>
      <c r="R804" s="10"/>
      <c r="S804" s="10"/>
    </row>
    <row r="805" spans="1:19" s="9" customFormat="1" ht="12.75">
      <c r="A805" s="299"/>
      <c r="B805" s="285" t="s">
        <v>467</v>
      </c>
      <c r="C805" s="60">
        <v>13</v>
      </c>
      <c r="D805" s="60">
        <v>1958</v>
      </c>
      <c r="E805" s="126">
        <f>SUM(F805:H805)</f>
        <v>8.07</v>
      </c>
      <c r="F805" s="62"/>
      <c r="G805" s="62"/>
      <c r="H805" s="62">
        <v>8.07</v>
      </c>
      <c r="I805" s="62">
        <v>653.78</v>
      </c>
      <c r="J805" s="62">
        <v>6.6174</v>
      </c>
      <c r="K805" s="62">
        <v>513.18</v>
      </c>
      <c r="L805" s="63">
        <f>J805/K805</f>
        <v>0.012894890681632177</v>
      </c>
      <c r="M805" s="62">
        <v>304.655</v>
      </c>
      <c r="N805" s="62">
        <f>L805*M805</f>
        <v>3.9284929206126504</v>
      </c>
      <c r="O805" s="62">
        <f>L805*60*1000</f>
        <v>773.6934408979306</v>
      </c>
      <c r="P805" s="64">
        <f>N805*60</f>
        <v>235.70957523675904</v>
      </c>
      <c r="R805" s="10"/>
      <c r="S805" s="10"/>
    </row>
    <row r="806" spans="1:19" s="9" customFormat="1" ht="12.75">
      <c r="A806" s="299"/>
      <c r="B806" s="291" t="s">
        <v>230</v>
      </c>
      <c r="C806" s="257">
        <v>6</v>
      </c>
      <c r="D806" s="257">
        <v>1959</v>
      </c>
      <c r="E806" s="253">
        <v>5.401</v>
      </c>
      <c r="F806" s="253">
        <v>0.408</v>
      </c>
      <c r="G806" s="253">
        <v>0.8</v>
      </c>
      <c r="H806" s="253">
        <v>4.193</v>
      </c>
      <c r="I806" s="253">
        <v>324.56</v>
      </c>
      <c r="J806" s="253">
        <v>4.193</v>
      </c>
      <c r="K806" s="253">
        <v>324.56</v>
      </c>
      <c r="L806" s="63">
        <f>J806/K806</f>
        <v>0.012919028839043627</v>
      </c>
      <c r="M806" s="253">
        <v>281.2</v>
      </c>
      <c r="N806" s="62">
        <f>L806*M806</f>
        <v>3.632830909539068</v>
      </c>
      <c r="O806" s="62">
        <f>L806*60*1000</f>
        <v>775.1417303426176</v>
      </c>
      <c r="P806" s="64">
        <f>N806*60</f>
        <v>217.96985457234408</v>
      </c>
      <c r="R806" s="10"/>
      <c r="S806" s="10"/>
    </row>
    <row r="807" spans="1:19" s="9" customFormat="1" ht="12.75">
      <c r="A807" s="299"/>
      <c r="B807" s="289" t="s">
        <v>878</v>
      </c>
      <c r="C807" s="179">
        <v>12</v>
      </c>
      <c r="D807" s="179">
        <v>1985</v>
      </c>
      <c r="E807" s="178">
        <f>F807+G807+H807</f>
        <v>12</v>
      </c>
      <c r="F807" s="178">
        <v>0.96</v>
      </c>
      <c r="G807" s="178">
        <v>1.92</v>
      </c>
      <c r="H807" s="178">
        <v>9.12</v>
      </c>
      <c r="I807" s="178">
        <v>704.64</v>
      </c>
      <c r="J807" s="178">
        <v>9.12</v>
      </c>
      <c r="K807" s="178">
        <v>704.64</v>
      </c>
      <c r="L807" s="63">
        <f>J807/K807</f>
        <v>0.012942779291553132</v>
      </c>
      <c r="M807" s="180">
        <v>245.7</v>
      </c>
      <c r="N807" s="62">
        <f>L807*M807</f>
        <v>3.1800408719346045</v>
      </c>
      <c r="O807" s="62">
        <f>L807*60*1000</f>
        <v>776.5667574931879</v>
      </c>
      <c r="P807" s="64">
        <f>N807*60</f>
        <v>190.80245231607626</v>
      </c>
      <c r="R807" s="10"/>
      <c r="S807" s="10"/>
    </row>
    <row r="808" spans="1:19" s="9" customFormat="1" ht="12.75">
      <c r="A808" s="299"/>
      <c r="B808" s="287" t="s">
        <v>837</v>
      </c>
      <c r="C808" s="179">
        <v>12</v>
      </c>
      <c r="D808" s="179">
        <v>1965</v>
      </c>
      <c r="E808" s="267">
        <v>8.225</v>
      </c>
      <c r="F808" s="267">
        <v>1.173</v>
      </c>
      <c r="G808" s="267">
        <v>0.192</v>
      </c>
      <c r="H808" s="267">
        <v>6.86</v>
      </c>
      <c r="I808" s="267">
        <v>529.58</v>
      </c>
      <c r="J808" s="267">
        <v>6.217</v>
      </c>
      <c r="K808" s="180">
        <v>479.98</v>
      </c>
      <c r="L808" s="63">
        <f>J808/K808</f>
        <v>0.012952623025959413</v>
      </c>
      <c r="M808" s="180">
        <v>265.52</v>
      </c>
      <c r="N808" s="62">
        <f>L808*M808</f>
        <v>3.4391804658527434</v>
      </c>
      <c r="O808" s="62">
        <f>L808*60*1000</f>
        <v>777.1573815575648</v>
      </c>
      <c r="P808" s="64">
        <f>N808*60</f>
        <v>206.3508279511646</v>
      </c>
      <c r="R808" s="10"/>
      <c r="S808" s="10"/>
    </row>
    <row r="809" spans="1:19" s="9" customFormat="1" ht="12.75">
      <c r="A809" s="299"/>
      <c r="B809" s="289" t="s">
        <v>879</v>
      </c>
      <c r="C809" s="179">
        <v>5</v>
      </c>
      <c r="D809" s="179"/>
      <c r="E809" s="178">
        <f>F809+G809+H809</f>
        <v>4.32</v>
      </c>
      <c r="F809" s="178">
        <v>0.22</v>
      </c>
      <c r="G809" s="178">
        <v>0.8</v>
      </c>
      <c r="H809" s="178">
        <v>3.3</v>
      </c>
      <c r="I809" s="178">
        <v>254.18</v>
      </c>
      <c r="J809" s="178">
        <v>3.3</v>
      </c>
      <c r="K809" s="178">
        <v>254.18</v>
      </c>
      <c r="L809" s="63">
        <f>J809/K809</f>
        <v>0.01298292548587615</v>
      </c>
      <c r="M809" s="181">
        <v>257.1</v>
      </c>
      <c r="N809" s="62">
        <f>L809*M809</f>
        <v>3.3379101424187585</v>
      </c>
      <c r="O809" s="62">
        <f>L809*60*1000</f>
        <v>778.9755291525689</v>
      </c>
      <c r="P809" s="64">
        <f>N809*60</f>
        <v>200.27460854512552</v>
      </c>
      <c r="R809" s="10"/>
      <c r="S809" s="10"/>
    </row>
    <row r="810" spans="1:19" s="9" customFormat="1" ht="12.75" customHeight="1">
      <c r="A810" s="299"/>
      <c r="B810" s="285" t="s">
        <v>290</v>
      </c>
      <c r="C810" s="60">
        <v>4</v>
      </c>
      <c r="D810" s="60">
        <v>1930</v>
      </c>
      <c r="E810" s="126">
        <v>4.685</v>
      </c>
      <c r="F810" s="126">
        <v>0.459</v>
      </c>
      <c r="G810" s="126">
        <v>0.07</v>
      </c>
      <c r="H810" s="126">
        <f>E810-F810-G810</f>
        <v>4.156</v>
      </c>
      <c r="I810" s="126">
        <v>319.18</v>
      </c>
      <c r="J810" s="126">
        <v>2.08</v>
      </c>
      <c r="K810" s="126">
        <v>159.84</v>
      </c>
      <c r="L810" s="63">
        <f>J810/K810</f>
        <v>0.013013013013013013</v>
      </c>
      <c r="M810" s="62">
        <v>332.886</v>
      </c>
      <c r="N810" s="62">
        <f>L810*M810</f>
        <v>4.33184984984985</v>
      </c>
      <c r="O810" s="62">
        <f>L810*60*1000</f>
        <v>780.7807807807807</v>
      </c>
      <c r="P810" s="64">
        <f>N810*60</f>
        <v>259.910990990991</v>
      </c>
      <c r="R810" s="10"/>
      <c r="S810" s="10"/>
    </row>
    <row r="811" spans="1:19" s="9" customFormat="1" ht="12.75">
      <c r="A811" s="299"/>
      <c r="B811" s="294" t="s">
        <v>492</v>
      </c>
      <c r="C811" s="155">
        <v>12</v>
      </c>
      <c r="D811" s="61">
        <v>1979</v>
      </c>
      <c r="E811" s="62">
        <v>6.8747</v>
      </c>
      <c r="F811" s="156" t="s">
        <v>468</v>
      </c>
      <c r="G811" s="156" t="s">
        <v>468</v>
      </c>
      <c r="H811" s="62">
        <v>6.8747</v>
      </c>
      <c r="I811" s="156">
        <v>774.03</v>
      </c>
      <c r="J811" s="156">
        <v>6.87</v>
      </c>
      <c r="K811" s="156">
        <v>527.17</v>
      </c>
      <c r="L811" s="63">
        <f>J811/K811</f>
        <v>0.013031849308572188</v>
      </c>
      <c r="M811" s="62">
        <v>316.863</v>
      </c>
      <c r="N811" s="62">
        <f>L811*M811</f>
        <v>4.1293108674621095</v>
      </c>
      <c r="O811" s="62">
        <f>L811*60*1000</f>
        <v>781.9109585143314</v>
      </c>
      <c r="P811" s="64">
        <f>N811*60</f>
        <v>247.75865204772657</v>
      </c>
      <c r="R811" s="10"/>
      <c r="S811" s="10"/>
    </row>
    <row r="812" spans="1:19" s="9" customFormat="1" ht="12.75" customHeight="1">
      <c r="A812" s="299"/>
      <c r="B812" s="287" t="s">
        <v>789</v>
      </c>
      <c r="C812" s="257">
        <v>5</v>
      </c>
      <c r="D812" s="257" t="s">
        <v>549</v>
      </c>
      <c r="E812" s="258">
        <f>+F812+G812+H812</f>
        <v>1.432682</v>
      </c>
      <c r="F812" s="258">
        <v>0.2805</v>
      </c>
      <c r="G812" s="258">
        <v>0.56</v>
      </c>
      <c r="H812" s="258">
        <v>0.592182</v>
      </c>
      <c r="I812" s="258">
        <v>45.26</v>
      </c>
      <c r="J812" s="258">
        <v>0.592182</v>
      </c>
      <c r="K812" s="258">
        <v>45.3</v>
      </c>
      <c r="L812" s="63">
        <f>J812/K812</f>
        <v>0.013072450331125827</v>
      </c>
      <c r="M812" s="253">
        <v>279.258</v>
      </c>
      <c r="N812" s="62">
        <f>L812*M812</f>
        <v>3.650586334569536</v>
      </c>
      <c r="O812" s="62">
        <f>L812*60*1000</f>
        <v>784.3470198675496</v>
      </c>
      <c r="P812" s="64">
        <f>N812*60</f>
        <v>219.03518007417216</v>
      </c>
      <c r="Q812" s="11"/>
      <c r="R812" s="10"/>
      <c r="S812" s="10"/>
    </row>
    <row r="813" spans="1:19" s="9" customFormat="1" ht="12.75">
      <c r="A813" s="299"/>
      <c r="B813" s="285" t="s">
        <v>291</v>
      </c>
      <c r="C813" s="60">
        <v>9</v>
      </c>
      <c r="D813" s="60">
        <v>1925</v>
      </c>
      <c r="E813" s="126">
        <v>6.401</v>
      </c>
      <c r="F813" s="126">
        <v>0.357</v>
      </c>
      <c r="G813" s="126">
        <v>1.6</v>
      </c>
      <c r="H813" s="126">
        <f>E813-F813-G813</f>
        <v>4.443999999999999</v>
      </c>
      <c r="I813" s="126">
        <v>392.63</v>
      </c>
      <c r="J813" s="126">
        <v>4.28</v>
      </c>
      <c r="K813" s="126">
        <v>326.76</v>
      </c>
      <c r="L813" s="63">
        <f>J813/K813</f>
        <v>0.013098298445342148</v>
      </c>
      <c r="M813" s="62">
        <v>332.886</v>
      </c>
      <c r="N813" s="62">
        <f>L813*M813</f>
        <v>4.360240176276166</v>
      </c>
      <c r="O813" s="62">
        <f>L813*60*1000</f>
        <v>785.8979067205288</v>
      </c>
      <c r="P813" s="64">
        <f>N813*60</f>
        <v>261.61441057657</v>
      </c>
      <c r="Q813" s="11"/>
      <c r="R813" s="10"/>
      <c r="S813" s="10"/>
    </row>
    <row r="814" spans="1:19" s="9" customFormat="1" ht="12.75" customHeight="1">
      <c r="A814" s="299"/>
      <c r="B814" s="294" t="s">
        <v>493</v>
      </c>
      <c r="C814" s="155">
        <v>17</v>
      </c>
      <c r="D814" s="61">
        <v>1976</v>
      </c>
      <c r="E814" s="62">
        <v>8.632</v>
      </c>
      <c r="F814" s="156" t="s">
        <v>468</v>
      </c>
      <c r="G814" s="156" t="s">
        <v>468</v>
      </c>
      <c r="H814" s="62">
        <v>8.632</v>
      </c>
      <c r="I814" s="156">
        <v>658.66</v>
      </c>
      <c r="J814" s="156">
        <v>8.63</v>
      </c>
      <c r="K814" s="156">
        <v>658.66</v>
      </c>
      <c r="L814" s="63">
        <f>J814/K814</f>
        <v>0.013102359335620808</v>
      </c>
      <c r="M814" s="62">
        <v>316.863</v>
      </c>
      <c r="N814" s="62">
        <f>L814*M814</f>
        <v>4.151652886162816</v>
      </c>
      <c r="O814" s="62">
        <f>L814*60*1000</f>
        <v>786.1415601372485</v>
      </c>
      <c r="P814" s="64">
        <f>N814*60</f>
        <v>249.099173169769</v>
      </c>
      <c r="R814" s="10"/>
      <c r="S814" s="10"/>
    </row>
    <row r="815" spans="1:19" s="9" customFormat="1" ht="12.75" customHeight="1">
      <c r="A815" s="299"/>
      <c r="B815" s="285" t="s">
        <v>612</v>
      </c>
      <c r="C815" s="60">
        <v>24</v>
      </c>
      <c r="D815" s="60">
        <v>1960</v>
      </c>
      <c r="E815" s="135">
        <v>12</v>
      </c>
      <c r="F815" s="259"/>
      <c r="G815" s="259"/>
      <c r="H815" s="261">
        <f>E815-F815-G815</f>
        <v>12</v>
      </c>
      <c r="I815" s="135">
        <v>914.41</v>
      </c>
      <c r="J815" s="261">
        <f>H815</f>
        <v>12</v>
      </c>
      <c r="K815" s="135">
        <v>914.41</v>
      </c>
      <c r="L815" s="63">
        <f>J815/K815</f>
        <v>0.013123216062816462</v>
      </c>
      <c r="M815" s="266">
        <v>261.055</v>
      </c>
      <c r="N815" s="62">
        <f>L815*M815</f>
        <v>3.4258811692785516</v>
      </c>
      <c r="O815" s="62">
        <f>L815*60*1000</f>
        <v>787.3929637689877</v>
      </c>
      <c r="P815" s="64">
        <f>N815*60</f>
        <v>205.55287015671308</v>
      </c>
      <c r="Q815" s="11"/>
      <c r="R815" s="10"/>
      <c r="S815" s="10"/>
    </row>
    <row r="816" spans="1:19" s="9" customFormat="1" ht="12.75" customHeight="1">
      <c r="A816" s="299"/>
      <c r="B816" s="294" t="s">
        <v>494</v>
      </c>
      <c r="C816" s="155">
        <v>51</v>
      </c>
      <c r="D816" s="61">
        <v>1986</v>
      </c>
      <c r="E816" s="62">
        <v>34.511</v>
      </c>
      <c r="F816" s="156">
        <v>3.535575</v>
      </c>
      <c r="G816" s="156">
        <v>6.79</v>
      </c>
      <c r="H816" s="62">
        <v>24.185428</v>
      </c>
      <c r="I816" s="156">
        <v>1842.82</v>
      </c>
      <c r="J816" s="156">
        <v>24.19</v>
      </c>
      <c r="K816" s="156">
        <v>1842.82</v>
      </c>
      <c r="L816" s="63">
        <f>J816/K816</f>
        <v>0.013126621156705485</v>
      </c>
      <c r="M816" s="62">
        <v>316.863</v>
      </c>
      <c r="N816" s="62">
        <f>L816*M816</f>
        <v>4.15934055957717</v>
      </c>
      <c r="O816" s="62">
        <f>L816*60*1000</f>
        <v>787.5972694023291</v>
      </c>
      <c r="P816" s="64">
        <f>N816*60</f>
        <v>249.5604335746302</v>
      </c>
      <c r="R816" s="10"/>
      <c r="S816" s="10"/>
    </row>
    <row r="817" spans="1:19" s="9" customFormat="1" ht="12.75" customHeight="1">
      <c r="A817" s="299"/>
      <c r="B817" s="285" t="s">
        <v>47</v>
      </c>
      <c r="C817" s="60">
        <v>4</v>
      </c>
      <c r="D817" s="60">
        <v>1963</v>
      </c>
      <c r="E817" s="61">
        <v>2.207</v>
      </c>
      <c r="F817" s="61">
        <v>0.26775</v>
      </c>
      <c r="G817" s="61">
        <v>0</v>
      </c>
      <c r="H817" s="61">
        <v>1.93925</v>
      </c>
      <c r="I817" s="62">
        <v>146.98</v>
      </c>
      <c r="J817" s="61">
        <f>H817</f>
        <v>1.93925</v>
      </c>
      <c r="K817" s="61">
        <v>146.98</v>
      </c>
      <c r="L817" s="63">
        <f>J817/K817</f>
        <v>0.013193971968975371</v>
      </c>
      <c r="M817" s="61">
        <v>281.438</v>
      </c>
      <c r="N817" s="62">
        <f>L817*M817</f>
        <v>3.7132850830044903</v>
      </c>
      <c r="O817" s="62">
        <f>L817*60*1000</f>
        <v>791.6383181385222</v>
      </c>
      <c r="P817" s="64">
        <f>N817*60</f>
        <v>222.7971049802694</v>
      </c>
      <c r="Q817" s="11"/>
      <c r="R817" s="10"/>
      <c r="S817" s="10"/>
    </row>
    <row r="818" spans="1:19" s="9" customFormat="1" ht="12.75" customHeight="1">
      <c r="A818" s="299"/>
      <c r="B818" s="289" t="s">
        <v>880</v>
      </c>
      <c r="C818" s="179">
        <v>6</v>
      </c>
      <c r="D818" s="179">
        <v>1980</v>
      </c>
      <c r="E818" s="178">
        <f>F818+G818+H818</f>
        <v>5.71</v>
      </c>
      <c r="F818" s="178">
        <v>0.46</v>
      </c>
      <c r="G818" s="178">
        <v>0.96</v>
      </c>
      <c r="H818" s="178">
        <v>4.29</v>
      </c>
      <c r="I818" s="178">
        <v>323.84</v>
      </c>
      <c r="J818" s="178">
        <v>4.29</v>
      </c>
      <c r="K818" s="178">
        <v>323.84</v>
      </c>
      <c r="L818" s="63">
        <f>J818/K818</f>
        <v>0.013247282608695654</v>
      </c>
      <c r="M818" s="181">
        <v>257.1</v>
      </c>
      <c r="N818" s="62">
        <f>L818*M818</f>
        <v>3.405876358695653</v>
      </c>
      <c r="O818" s="62">
        <f>L818*60*1000</f>
        <v>794.8369565217392</v>
      </c>
      <c r="P818" s="64">
        <f>N818*60</f>
        <v>204.35258152173918</v>
      </c>
      <c r="R818" s="10"/>
      <c r="S818" s="10"/>
    </row>
    <row r="819" spans="1:19" s="9" customFormat="1" ht="12.75" customHeight="1">
      <c r="A819" s="299"/>
      <c r="B819" s="287" t="s">
        <v>819</v>
      </c>
      <c r="C819" s="179">
        <v>12</v>
      </c>
      <c r="D819" s="179">
        <v>1960</v>
      </c>
      <c r="E819" s="178">
        <v>8</v>
      </c>
      <c r="F819" s="178">
        <v>0.612</v>
      </c>
      <c r="G819" s="178">
        <v>0.09</v>
      </c>
      <c r="H819" s="178">
        <v>7.298</v>
      </c>
      <c r="I819" s="179"/>
      <c r="J819" s="178">
        <v>7.298</v>
      </c>
      <c r="K819" s="180">
        <v>550.28</v>
      </c>
      <c r="L819" s="63">
        <f>J819/K819</f>
        <v>0.013262339172784765</v>
      </c>
      <c r="M819" s="179">
        <v>324.17</v>
      </c>
      <c r="N819" s="62">
        <f>L819*M819</f>
        <v>4.2992524896416375</v>
      </c>
      <c r="O819" s="62">
        <f>L819*60*1000</f>
        <v>795.7403503670859</v>
      </c>
      <c r="P819" s="64">
        <f>N819*60</f>
        <v>257.9551493784983</v>
      </c>
      <c r="R819" s="10"/>
      <c r="S819" s="10"/>
    </row>
    <row r="820" spans="1:19" s="9" customFormat="1" ht="12.75" customHeight="1">
      <c r="A820" s="299"/>
      <c r="B820" s="295" t="s">
        <v>881</v>
      </c>
      <c r="C820" s="179">
        <v>12</v>
      </c>
      <c r="D820" s="179">
        <v>1980</v>
      </c>
      <c r="E820" s="178">
        <f>F820+G820+H820</f>
        <v>11.509999999999998</v>
      </c>
      <c r="F820" s="178">
        <v>0.97</v>
      </c>
      <c r="G820" s="178">
        <v>1.92</v>
      </c>
      <c r="H820" s="178">
        <v>8.62</v>
      </c>
      <c r="I820" s="178">
        <v>648.21</v>
      </c>
      <c r="J820" s="178">
        <v>8.62</v>
      </c>
      <c r="K820" s="178">
        <v>648.21</v>
      </c>
      <c r="L820" s="63">
        <f>J820/K820</f>
        <v>0.013298159547060364</v>
      </c>
      <c r="M820" s="181">
        <v>257.1</v>
      </c>
      <c r="N820" s="62">
        <f>L820*M820</f>
        <v>3.41895681954922</v>
      </c>
      <c r="O820" s="62">
        <f>L820*60*1000</f>
        <v>797.8895728236218</v>
      </c>
      <c r="P820" s="64">
        <f>N820*60</f>
        <v>205.1374091729532</v>
      </c>
      <c r="Q820" s="11"/>
      <c r="R820" s="10"/>
      <c r="S820" s="10"/>
    </row>
    <row r="821" spans="1:19" s="9" customFormat="1" ht="12.75">
      <c r="A821" s="299"/>
      <c r="B821" s="294" t="s">
        <v>495</v>
      </c>
      <c r="C821" s="155">
        <v>7</v>
      </c>
      <c r="D821" s="61">
        <v>1985</v>
      </c>
      <c r="E821" s="62">
        <v>3.638</v>
      </c>
      <c r="F821" s="156" t="s">
        <v>468</v>
      </c>
      <c r="G821" s="156" t="s">
        <v>468</v>
      </c>
      <c r="H821" s="62">
        <v>3.638</v>
      </c>
      <c r="I821" s="156">
        <v>273.15</v>
      </c>
      <c r="J821" s="156">
        <v>3.64</v>
      </c>
      <c r="K821" s="156">
        <v>273.15</v>
      </c>
      <c r="L821" s="63">
        <f>J821/K821</f>
        <v>0.0133260113490756</v>
      </c>
      <c r="M821" s="62">
        <v>316.863</v>
      </c>
      <c r="N821" s="62">
        <f>L821*M821</f>
        <v>4.2225199341021415</v>
      </c>
      <c r="O821" s="62">
        <f>L821*60*1000</f>
        <v>799.560680944536</v>
      </c>
      <c r="P821" s="64">
        <f>N821*60</f>
        <v>253.3511960461285</v>
      </c>
      <c r="R821" s="10"/>
      <c r="S821" s="10"/>
    </row>
    <row r="822" spans="1:16" s="9" customFormat="1" ht="12.75" customHeight="1">
      <c r="A822" s="299"/>
      <c r="B822" s="294" t="s">
        <v>496</v>
      </c>
      <c r="C822" s="155">
        <v>33</v>
      </c>
      <c r="D822" s="61">
        <v>1978</v>
      </c>
      <c r="E822" s="62">
        <v>16.501</v>
      </c>
      <c r="F822" s="156">
        <v>1.632</v>
      </c>
      <c r="G822" s="156">
        <v>0.27</v>
      </c>
      <c r="H822" s="62">
        <v>14.599</v>
      </c>
      <c r="I822" s="156">
        <v>1095.47</v>
      </c>
      <c r="J822" s="156">
        <v>14.6</v>
      </c>
      <c r="K822" s="156">
        <v>1095.47</v>
      </c>
      <c r="L822" s="63">
        <f>J822/K822</f>
        <v>0.013327612805462494</v>
      </c>
      <c r="M822" s="62">
        <v>316.863</v>
      </c>
      <c r="N822" s="62">
        <f>L822*M822</f>
        <v>4.223027376377263</v>
      </c>
      <c r="O822" s="62">
        <f>L822*60*1000</f>
        <v>799.6567683277497</v>
      </c>
      <c r="P822" s="64">
        <f>N822*60</f>
        <v>253.38164258263578</v>
      </c>
    </row>
    <row r="823" spans="1:19" s="9" customFormat="1" ht="12.75">
      <c r="A823" s="299"/>
      <c r="B823" s="294" t="s">
        <v>497</v>
      </c>
      <c r="C823" s="155">
        <v>6</v>
      </c>
      <c r="D823" s="61">
        <v>1960</v>
      </c>
      <c r="E823" s="62">
        <v>4.0261</v>
      </c>
      <c r="F823" s="156" t="s">
        <v>468</v>
      </c>
      <c r="G823" s="156" t="s">
        <v>468</v>
      </c>
      <c r="H823" s="62">
        <v>4.0261</v>
      </c>
      <c r="I823" s="156">
        <v>301.67</v>
      </c>
      <c r="J823" s="156">
        <v>4.03</v>
      </c>
      <c r="K823" s="156">
        <v>301.67</v>
      </c>
      <c r="L823" s="63">
        <f>J823/K823</f>
        <v>0.013358968409188848</v>
      </c>
      <c r="M823" s="62">
        <v>316.863</v>
      </c>
      <c r="N823" s="62">
        <f>L823*M823</f>
        <v>4.232962807040806</v>
      </c>
      <c r="O823" s="62">
        <f>L823*60*1000</f>
        <v>801.5381045513309</v>
      </c>
      <c r="P823" s="64">
        <f>N823*60</f>
        <v>253.97776842244838</v>
      </c>
      <c r="R823" s="10"/>
      <c r="S823" s="10"/>
    </row>
    <row r="824" spans="1:19" s="9" customFormat="1" ht="12.75">
      <c r="A824" s="299"/>
      <c r="B824" s="294" t="s">
        <v>498</v>
      </c>
      <c r="C824" s="155">
        <v>12</v>
      </c>
      <c r="D824" s="61">
        <v>1960</v>
      </c>
      <c r="E824" s="62">
        <v>7.2985</v>
      </c>
      <c r="F824" s="156" t="s">
        <v>468</v>
      </c>
      <c r="G824" s="156" t="s">
        <v>468</v>
      </c>
      <c r="H824" s="62">
        <v>7.2985</v>
      </c>
      <c r="I824" s="156">
        <v>545.77</v>
      </c>
      <c r="J824" s="156">
        <v>7.3</v>
      </c>
      <c r="K824" s="156">
        <v>545.77</v>
      </c>
      <c r="L824" s="63">
        <f>J824/K824</f>
        <v>0.013375597779284314</v>
      </c>
      <c r="M824" s="62">
        <v>316.863</v>
      </c>
      <c r="N824" s="62">
        <f>L824*M824</f>
        <v>4.238232039137365</v>
      </c>
      <c r="O824" s="62">
        <f>L824*60*1000</f>
        <v>802.5358667570588</v>
      </c>
      <c r="P824" s="64">
        <f>N824*60</f>
        <v>254.29392234824192</v>
      </c>
      <c r="R824" s="10"/>
      <c r="S824" s="10"/>
    </row>
    <row r="825" spans="1:19" s="9" customFormat="1" ht="12.75">
      <c r="A825" s="299"/>
      <c r="B825" s="287" t="s">
        <v>838</v>
      </c>
      <c r="C825" s="179">
        <v>4</v>
      </c>
      <c r="D825" s="179">
        <v>1950</v>
      </c>
      <c r="E825" s="267">
        <v>3.738</v>
      </c>
      <c r="F825" s="267">
        <v>0.503</v>
      </c>
      <c r="G825" s="267">
        <v>0.64</v>
      </c>
      <c r="H825" s="267">
        <v>2.595</v>
      </c>
      <c r="I825" s="267">
        <v>193.31</v>
      </c>
      <c r="J825" s="267">
        <v>2.595</v>
      </c>
      <c r="K825" s="267">
        <v>193.31</v>
      </c>
      <c r="L825" s="63">
        <f>J825/K825</f>
        <v>0.013424033935130102</v>
      </c>
      <c r="M825" s="179">
        <v>265.52</v>
      </c>
      <c r="N825" s="62">
        <f>L825*M825</f>
        <v>3.5643494904557445</v>
      </c>
      <c r="O825" s="62">
        <f>L825*60*1000</f>
        <v>805.4420361078061</v>
      </c>
      <c r="P825" s="64">
        <f>N825*60</f>
        <v>213.86096942734466</v>
      </c>
      <c r="R825" s="10"/>
      <c r="S825" s="10"/>
    </row>
    <row r="826" spans="1:19" s="9" customFormat="1" ht="12.75">
      <c r="A826" s="299"/>
      <c r="B826" s="287" t="s">
        <v>780</v>
      </c>
      <c r="C826" s="257">
        <v>9</v>
      </c>
      <c r="D826" s="257" t="s">
        <v>24</v>
      </c>
      <c r="E826" s="260">
        <f>F826+G826+H826</f>
        <v>7.735</v>
      </c>
      <c r="F826" s="260">
        <v>0.51</v>
      </c>
      <c r="G826" s="260">
        <v>1.6</v>
      </c>
      <c r="H826" s="260">
        <v>5.625</v>
      </c>
      <c r="I826" s="253">
        <v>407.19</v>
      </c>
      <c r="J826" s="260">
        <v>4.807</v>
      </c>
      <c r="K826" s="253">
        <v>356.36</v>
      </c>
      <c r="L826" s="63">
        <f>J826/K826</f>
        <v>0.013489168256818947</v>
      </c>
      <c r="M826" s="257">
        <v>353.8</v>
      </c>
      <c r="N826" s="62">
        <f>L826*M826</f>
        <v>4.7724677292625435</v>
      </c>
      <c r="O826" s="62">
        <f>L826*60*1000</f>
        <v>809.3500954091369</v>
      </c>
      <c r="P826" s="64">
        <f>N826*60</f>
        <v>286.3480637557526</v>
      </c>
      <c r="R826" s="10"/>
      <c r="S826" s="10"/>
    </row>
    <row r="827" spans="1:19" s="9" customFormat="1" ht="12.75">
      <c r="A827" s="299"/>
      <c r="B827" s="285" t="s">
        <v>116</v>
      </c>
      <c r="C827" s="61">
        <v>19</v>
      </c>
      <c r="D827" s="61">
        <v>1959</v>
      </c>
      <c r="E827" s="61">
        <v>15.77</v>
      </c>
      <c r="F827" s="61">
        <v>1.997</v>
      </c>
      <c r="G827" s="61"/>
      <c r="H827" s="61">
        <f>E827-F827-G827</f>
        <v>13.773</v>
      </c>
      <c r="I827" s="78">
        <v>1005.8</v>
      </c>
      <c r="J827" s="79">
        <f>H827/I827*K827</f>
        <v>13.775738715450387</v>
      </c>
      <c r="K827" s="61">
        <v>1006</v>
      </c>
      <c r="L827" s="63">
        <f>J827/K827</f>
        <v>0.013693577251938755</v>
      </c>
      <c r="M827" s="62">
        <v>289.18</v>
      </c>
      <c r="N827" s="62">
        <f>L827*M827</f>
        <v>3.959908669715649</v>
      </c>
      <c r="O827" s="62">
        <f>L827*60*1000</f>
        <v>821.6146351163253</v>
      </c>
      <c r="P827" s="64">
        <f>N827*60</f>
        <v>237.59452018293894</v>
      </c>
      <c r="R827" s="10"/>
      <c r="S827" s="10"/>
    </row>
    <row r="828" spans="1:19" s="9" customFormat="1" ht="12.75">
      <c r="A828" s="299"/>
      <c r="B828" s="285" t="s">
        <v>293</v>
      </c>
      <c r="C828" s="60">
        <v>11</v>
      </c>
      <c r="D828" s="60">
        <v>1961</v>
      </c>
      <c r="E828" s="61">
        <v>8.114</v>
      </c>
      <c r="F828" s="61">
        <v>0.816</v>
      </c>
      <c r="G828" s="61">
        <v>0.11</v>
      </c>
      <c r="H828" s="61">
        <f>E828-F828-G828</f>
        <v>7.188000000000001</v>
      </c>
      <c r="I828" s="61">
        <v>524.32</v>
      </c>
      <c r="J828" s="61">
        <v>6.51</v>
      </c>
      <c r="K828" s="61">
        <v>474.9</v>
      </c>
      <c r="L828" s="63">
        <f>J828/K828</f>
        <v>0.013708149084017688</v>
      </c>
      <c r="M828" s="62">
        <v>332.886</v>
      </c>
      <c r="N828" s="62">
        <f>L828*M828</f>
        <v>4.563250915982312</v>
      </c>
      <c r="O828" s="62">
        <f>L828*60*1000</f>
        <v>822.4889450410612</v>
      </c>
      <c r="P828" s="64">
        <f>N828*60</f>
        <v>273.79505495893875</v>
      </c>
      <c r="R828" s="10"/>
      <c r="S828" s="10"/>
    </row>
    <row r="829" spans="1:19" s="9" customFormat="1" ht="11.25" customHeight="1">
      <c r="A829" s="299"/>
      <c r="B829" s="287" t="s">
        <v>748</v>
      </c>
      <c r="C829" s="179">
        <v>12</v>
      </c>
      <c r="D829" s="179">
        <v>1982</v>
      </c>
      <c r="E829" s="178">
        <v>8.091</v>
      </c>
      <c r="F829" s="178">
        <v>0.785</v>
      </c>
      <c r="G829" s="178">
        <v>0.12</v>
      </c>
      <c r="H829" s="178">
        <v>7.186</v>
      </c>
      <c r="I829" s="178">
        <v>523.42</v>
      </c>
      <c r="J829" s="178">
        <v>7.186</v>
      </c>
      <c r="K829" s="178">
        <v>523.42</v>
      </c>
      <c r="L829" s="63">
        <f>J829/K829</f>
        <v>0.013728936609223951</v>
      </c>
      <c r="M829" s="180">
        <v>201.7</v>
      </c>
      <c r="N829" s="62">
        <f>L829*M829</f>
        <v>2.769126514080471</v>
      </c>
      <c r="O829" s="62">
        <f>L829*60*1000</f>
        <v>823.7361965534371</v>
      </c>
      <c r="P829" s="64">
        <f>N829*60</f>
        <v>166.14759084482827</v>
      </c>
      <c r="R829" s="10"/>
      <c r="S829" s="10"/>
    </row>
    <row r="830" spans="1:19" s="9" customFormat="1" ht="12.75" customHeight="1">
      <c r="A830" s="299"/>
      <c r="B830" s="294" t="s">
        <v>499</v>
      </c>
      <c r="C830" s="155">
        <v>11</v>
      </c>
      <c r="D830" s="61">
        <v>1960</v>
      </c>
      <c r="E830" s="62">
        <v>7.382</v>
      </c>
      <c r="F830" s="156" t="s">
        <v>468</v>
      </c>
      <c r="G830" s="156" t="s">
        <v>468</v>
      </c>
      <c r="H830" s="62">
        <v>7.382</v>
      </c>
      <c r="I830" s="156">
        <v>532.66</v>
      </c>
      <c r="J830" s="156">
        <v>6.8</v>
      </c>
      <c r="K830" s="156">
        <v>490.7</v>
      </c>
      <c r="L830" s="63">
        <f>J830/K830</f>
        <v>0.013857754228652945</v>
      </c>
      <c r="M830" s="62">
        <v>316.863</v>
      </c>
      <c r="N830" s="62">
        <f>L830*M830</f>
        <v>4.391009578153659</v>
      </c>
      <c r="O830" s="62">
        <f>L830*60*1000</f>
        <v>831.4652537191766</v>
      </c>
      <c r="P830" s="64">
        <f>N830*60</f>
        <v>263.4605746892195</v>
      </c>
      <c r="R830" s="10"/>
      <c r="S830" s="10"/>
    </row>
    <row r="831" spans="1:19" s="9" customFormat="1" ht="12.75" customHeight="1">
      <c r="A831" s="299"/>
      <c r="B831" s="285" t="s">
        <v>294</v>
      </c>
      <c r="C831" s="60">
        <v>19</v>
      </c>
      <c r="D831" s="60">
        <v>1961</v>
      </c>
      <c r="E831" s="126">
        <v>13.433</v>
      </c>
      <c r="F831" s="126">
        <v>0.918</v>
      </c>
      <c r="G831" s="126">
        <v>0.21</v>
      </c>
      <c r="H831" s="126">
        <f>E831-F831-G831</f>
        <v>12.305</v>
      </c>
      <c r="I831" s="126">
        <v>886.26</v>
      </c>
      <c r="J831" s="126">
        <v>9.29</v>
      </c>
      <c r="K831" s="126">
        <v>669.1</v>
      </c>
      <c r="L831" s="63">
        <f>J831/K831</f>
        <v>0.013884322223882826</v>
      </c>
      <c r="M831" s="62">
        <v>332.886</v>
      </c>
      <c r="N831" s="62">
        <f>L831*M831</f>
        <v>4.621896487819459</v>
      </c>
      <c r="O831" s="62">
        <f>L831*60*1000</f>
        <v>833.0593334329695</v>
      </c>
      <c r="P831" s="64">
        <f>N831*60</f>
        <v>277.31378926916756</v>
      </c>
      <c r="R831" s="10"/>
      <c r="S831" s="10"/>
    </row>
    <row r="832" spans="1:19" s="9" customFormat="1" ht="12.75" customHeight="1">
      <c r="A832" s="299"/>
      <c r="B832" s="294" t="s">
        <v>500</v>
      </c>
      <c r="C832" s="155">
        <v>6</v>
      </c>
      <c r="D832" s="61"/>
      <c r="E832" s="62">
        <v>3.89</v>
      </c>
      <c r="F832" s="156" t="s">
        <v>468</v>
      </c>
      <c r="G832" s="156" t="s">
        <v>468</v>
      </c>
      <c r="H832" s="62">
        <v>3.89</v>
      </c>
      <c r="I832" s="156">
        <v>279.85</v>
      </c>
      <c r="J832" s="156">
        <v>3.89</v>
      </c>
      <c r="K832" s="156">
        <v>279.85</v>
      </c>
      <c r="L832" s="63">
        <f>J832/K832</f>
        <v>0.01390030373414329</v>
      </c>
      <c r="M832" s="62">
        <v>316.863</v>
      </c>
      <c r="N832" s="62">
        <f>L832*M832</f>
        <v>4.404491942111846</v>
      </c>
      <c r="O832" s="62">
        <f>L832*60*1000</f>
        <v>834.0182240485974</v>
      </c>
      <c r="P832" s="64">
        <f>N832*60</f>
        <v>264.26951652671073</v>
      </c>
      <c r="Q832" s="11"/>
      <c r="R832" s="10"/>
      <c r="S832" s="10"/>
    </row>
    <row r="833" spans="1:19" s="9" customFormat="1" ht="12.75" customHeight="1">
      <c r="A833" s="299"/>
      <c r="B833" s="294" t="s">
        <v>501</v>
      </c>
      <c r="C833" s="155">
        <v>18</v>
      </c>
      <c r="D833" s="61">
        <v>1983</v>
      </c>
      <c r="E833" s="62">
        <v>14.18</v>
      </c>
      <c r="F833" s="156">
        <v>0.357</v>
      </c>
      <c r="G833" s="156">
        <v>3.05</v>
      </c>
      <c r="H833" s="62">
        <v>10.773</v>
      </c>
      <c r="I833" s="156">
        <v>773.56</v>
      </c>
      <c r="J833" s="156">
        <v>8.86</v>
      </c>
      <c r="K833" s="156">
        <v>636.06</v>
      </c>
      <c r="L833" s="63">
        <f>J833/K833</f>
        <v>0.013929503505958557</v>
      </c>
      <c r="M833" s="62">
        <v>316.863</v>
      </c>
      <c r="N833" s="62">
        <f>L833*M833</f>
        <v>4.4137442694085465</v>
      </c>
      <c r="O833" s="62">
        <f>L833*60*1000</f>
        <v>835.7702103575134</v>
      </c>
      <c r="P833" s="64">
        <f>N833*60</f>
        <v>264.8246561645128</v>
      </c>
      <c r="R833" s="10"/>
      <c r="S833" s="10"/>
    </row>
    <row r="834" spans="1:19" s="9" customFormat="1" ht="12.75" customHeight="1">
      <c r="A834" s="299"/>
      <c r="B834" s="287" t="s">
        <v>749</v>
      </c>
      <c r="C834" s="179">
        <v>8</v>
      </c>
      <c r="D834" s="179">
        <v>1969</v>
      </c>
      <c r="E834" s="178">
        <v>5.423</v>
      </c>
      <c r="F834" s="178">
        <v>0</v>
      </c>
      <c r="G834" s="178">
        <v>0</v>
      </c>
      <c r="H834" s="178">
        <v>5.423</v>
      </c>
      <c r="I834" s="178">
        <v>386.2</v>
      </c>
      <c r="J834" s="178">
        <v>5.423</v>
      </c>
      <c r="K834" s="178">
        <v>386.2</v>
      </c>
      <c r="L834" s="63">
        <f>J834/K834</f>
        <v>0.014041947177628172</v>
      </c>
      <c r="M834" s="180">
        <v>201.7</v>
      </c>
      <c r="N834" s="62">
        <f>L834*M834</f>
        <v>2.832260745727602</v>
      </c>
      <c r="O834" s="62">
        <f>L834*60*1000</f>
        <v>842.5168306576903</v>
      </c>
      <c r="P834" s="64">
        <f>N834*60</f>
        <v>169.93564474365613</v>
      </c>
      <c r="R834" s="10"/>
      <c r="S834" s="10"/>
    </row>
    <row r="835" spans="1:19" s="9" customFormat="1" ht="12.75" customHeight="1">
      <c r="A835" s="299"/>
      <c r="B835" s="285" t="s">
        <v>292</v>
      </c>
      <c r="C835" s="60">
        <v>3</v>
      </c>
      <c r="D835" s="60">
        <v>1935</v>
      </c>
      <c r="E835" s="61">
        <v>2.377</v>
      </c>
      <c r="F835" s="61">
        <v>0</v>
      </c>
      <c r="G835" s="61">
        <v>0</v>
      </c>
      <c r="H835" s="61">
        <f>E835-F835-G835</f>
        <v>2.377</v>
      </c>
      <c r="I835" s="61">
        <v>168.86</v>
      </c>
      <c r="J835" s="61">
        <v>2.377</v>
      </c>
      <c r="K835" s="61">
        <v>168.86</v>
      </c>
      <c r="L835" s="63">
        <f>J835/K835</f>
        <v>0.01407674997038967</v>
      </c>
      <c r="M835" s="62">
        <v>323.185</v>
      </c>
      <c r="N835" s="62">
        <f>L835*M835</f>
        <v>4.549394439180385</v>
      </c>
      <c r="O835" s="62">
        <f>L835*60*1000</f>
        <v>844.6049982233802</v>
      </c>
      <c r="P835" s="64">
        <f>N835*60</f>
        <v>272.9636663508231</v>
      </c>
      <c r="R835" s="10"/>
      <c r="S835" s="10"/>
    </row>
    <row r="836" spans="1:19" s="9" customFormat="1" ht="12.75" customHeight="1">
      <c r="A836" s="299"/>
      <c r="B836" s="294" t="s">
        <v>502</v>
      </c>
      <c r="C836" s="155">
        <v>6</v>
      </c>
      <c r="D836" s="61">
        <v>1961</v>
      </c>
      <c r="E836" s="62">
        <v>3.638</v>
      </c>
      <c r="F836" s="156" t="s">
        <v>468</v>
      </c>
      <c r="G836" s="156" t="s">
        <v>468</v>
      </c>
      <c r="H836" s="62">
        <v>3.638</v>
      </c>
      <c r="I836" s="156">
        <v>256.56</v>
      </c>
      <c r="J836" s="156">
        <v>3.64</v>
      </c>
      <c r="K836" s="156">
        <v>256.56</v>
      </c>
      <c r="L836" s="63">
        <f>J836/K836</f>
        <v>0.014187714374805115</v>
      </c>
      <c r="M836" s="62">
        <v>316.863</v>
      </c>
      <c r="N836" s="62">
        <f>L836*M836</f>
        <v>4.495561739943873</v>
      </c>
      <c r="O836" s="62">
        <f>L836*60*1000</f>
        <v>851.2628624883068</v>
      </c>
      <c r="P836" s="64">
        <f>N836*60</f>
        <v>269.7337043966324</v>
      </c>
      <c r="Q836" s="11"/>
      <c r="R836" s="10"/>
      <c r="S836" s="10"/>
    </row>
    <row r="837" spans="1:19" s="9" customFormat="1" ht="12.75" customHeight="1">
      <c r="A837" s="299"/>
      <c r="B837" s="294" t="s">
        <v>503</v>
      </c>
      <c r="C837" s="155">
        <v>30</v>
      </c>
      <c r="D837" s="61">
        <v>1977</v>
      </c>
      <c r="E837" s="62">
        <v>22.912</v>
      </c>
      <c r="F837" s="156">
        <v>1.9278</v>
      </c>
      <c r="G837" s="156">
        <v>4.64</v>
      </c>
      <c r="H837" s="62">
        <v>16.3442</v>
      </c>
      <c r="I837" s="156">
        <v>1144.34</v>
      </c>
      <c r="J837" s="156">
        <v>16.34</v>
      </c>
      <c r="K837" s="156">
        <v>1144.34</v>
      </c>
      <c r="L837" s="63">
        <f>J837/K837</f>
        <v>0.014278973032490344</v>
      </c>
      <c r="M837" s="62">
        <v>316.863</v>
      </c>
      <c r="N837" s="62">
        <f>L837*M837</f>
        <v>4.524478231993988</v>
      </c>
      <c r="O837" s="62">
        <f>L837*60*1000</f>
        <v>856.7383819494206</v>
      </c>
      <c r="P837" s="64">
        <f>N837*60</f>
        <v>271.4686939196393</v>
      </c>
      <c r="R837" s="10"/>
      <c r="S837" s="10"/>
    </row>
    <row r="838" spans="1:19" s="9" customFormat="1" ht="12.75">
      <c r="A838" s="299"/>
      <c r="B838" s="285" t="s">
        <v>586</v>
      </c>
      <c r="C838" s="149">
        <v>3</v>
      </c>
      <c r="D838" s="149" t="s">
        <v>24</v>
      </c>
      <c r="E838" s="150">
        <f>F838+G838+H838</f>
        <v>2.275</v>
      </c>
      <c r="F838" s="150">
        <v>0.1676</v>
      </c>
      <c r="G838" s="150">
        <v>0.476</v>
      </c>
      <c r="H838" s="150">
        <v>1.6314</v>
      </c>
      <c r="I838" s="150">
        <v>113.39</v>
      </c>
      <c r="J838" s="150">
        <v>1.6314</v>
      </c>
      <c r="K838" s="150">
        <v>113.39</v>
      </c>
      <c r="L838" s="63">
        <f>J838/K838</f>
        <v>0.014387512126289796</v>
      </c>
      <c r="M838" s="151">
        <v>206.2</v>
      </c>
      <c r="N838" s="62">
        <f>L838*M838</f>
        <v>2.966705000440956</v>
      </c>
      <c r="O838" s="62">
        <f>L838*60*1000</f>
        <v>863.2507275773877</v>
      </c>
      <c r="P838" s="64">
        <f>N838*60</f>
        <v>178.00230002645736</v>
      </c>
      <c r="Q838" s="11"/>
      <c r="R838" s="10"/>
      <c r="S838" s="10"/>
    </row>
    <row r="839" spans="1:19" s="9" customFormat="1" ht="12.75">
      <c r="A839" s="299"/>
      <c r="B839" s="287" t="s">
        <v>626</v>
      </c>
      <c r="C839" s="257">
        <v>12</v>
      </c>
      <c r="D839" s="257">
        <v>1959</v>
      </c>
      <c r="E839" s="258">
        <v>10.4</v>
      </c>
      <c r="F839" s="258">
        <v>0.5385</v>
      </c>
      <c r="G839" s="258">
        <v>1.92</v>
      </c>
      <c r="H839" s="258">
        <v>7.9</v>
      </c>
      <c r="I839" s="258">
        <v>548.53</v>
      </c>
      <c r="J839" s="258">
        <v>7.9</v>
      </c>
      <c r="K839" s="258">
        <v>548.53</v>
      </c>
      <c r="L839" s="63">
        <f>J839/K839</f>
        <v>0.014402129327475253</v>
      </c>
      <c r="M839" s="253">
        <v>206.88</v>
      </c>
      <c r="N839" s="62">
        <f>L839*M839</f>
        <v>2.9795125152680804</v>
      </c>
      <c r="O839" s="62">
        <f>L839*60*1000</f>
        <v>864.1277596485152</v>
      </c>
      <c r="P839" s="64">
        <f>N839*60</f>
        <v>178.7707509160848</v>
      </c>
      <c r="R839" s="10"/>
      <c r="S839" s="10"/>
    </row>
    <row r="840" spans="1:19" s="9" customFormat="1" ht="12.75">
      <c r="A840" s="299"/>
      <c r="B840" s="294" t="s">
        <v>504</v>
      </c>
      <c r="C840" s="155">
        <v>4</v>
      </c>
      <c r="D840" s="61"/>
      <c r="E840" s="62">
        <v>1.762</v>
      </c>
      <c r="F840" s="156" t="s">
        <v>468</v>
      </c>
      <c r="G840" s="156" t="s">
        <v>468</v>
      </c>
      <c r="H840" s="62">
        <v>1.762</v>
      </c>
      <c r="I840" s="156">
        <v>121.68</v>
      </c>
      <c r="J840" s="156">
        <v>1.76</v>
      </c>
      <c r="K840" s="156">
        <v>121.68</v>
      </c>
      <c r="L840" s="63">
        <f>J840/K840</f>
        <v>0.014464168310322156</v>
      </c>
      <c r="M840" s="62">
        <v>316.863</v>
      </c>
      <c r="N840" s="62">
        <f>L840*M840</f>
        <v>4.58315976331361</v>
      </c>
      <c r="O840" s="62">
        <f>L840*60*1000</f>
        <v>867.8500986193294</v>
      </c>
      <c r="P840" s="64">
        <f>N840*60</f>
        <v>274.9895857988166</v>
      </c>
      <c r="R840" s="10"/>
      <c r="S840" s="10"/>
    </row>
    <row r="841" spans="1:19" s="9" customFormat="1" ht="12.75" customHeight="1">
      <c r="A841" s="299"/>
      <c r="B841" s="285" t="s">
        <v>613</v>
      </c>
      <c r="C841" s="60">
        <v>16</v>
      </c>
      <c r="D841" s="60">
        <v>1964</v>
      </c>
      <c r="E841" s="135">
        <v>8.78</v>
      </c>
      <c r="F841" s="259"/>
      <c r="G841" s="259"/>
      <c r="H841" s="261">
        <f>E841-F841-G841</f>
        <v>8.78</v>
      </c>
      <c r="I841" s="259">
        <v>606.77</v>
      </c>
      <c r="J841" s="261">
        <f>H841</f>
        <v>8.78</v>
      </c>
      <c r="K841" s="135">
        <v>606.77</v>
      </c>
      <c r="L841" s="63">
        <f>J841/K841</f>
        <v>0.014470062791502546</v>
      </c>
      <c r="M841" s="266">
        <v>261.055</v>
      </c>
      <c r="N841" s="62">
        <f>L841*M841</f>
        <v>3.7774822420356973</v>
      </c>
      <c r="O841" s="62">
        <f>L841*60*1000</f>
        <v>868.2037674901528</v>
      </c>
      <c r="P841" s="64">
        <f>N841*60</f>
        <v>226.64893452214184</v>
      </c>
      <c r="R841" s="10"/>
      <c r="S841" s="10"/>
    </row>
    <row r="842" spans="1:19" s="9" customFormat="1" ht="12.75">
      <c r="A842" s="299"/>
      <c r="B842" s="287" t="s">
        <v>750</v>
      </c>
      <c r="C842" s="179">
        <v>9</v>
      </c>
      <c r="D842" s="179">
        <v>1982</v>
      </c>
      <c r="E842" s="178">
        <v>6.788</v>
      </c>
      <c r="F842" s="178">
        <v>0.729</v>
      </c>
      <c r="G842" s="178">
        <v>0.09</v>
      </c>
      <c r="H842" s="178">
        <v>5.969</v>
      </c>
      <c r="I842" s="178">
        <v>412.32</v>
      </c>
      <c r="J842" s="178">
        <v>5.969</v>
      </c>
      <c r="K842" s="178">
        <v>412.32</v>
      </c>
      <c r="L842" s="63">
        <f>J842/K842</f>
        <v>0.014476620100892512</v>
      </c>
      <c r="M842" s="180">
        <v>201.7</v>
      </c>
      <c r="N842" s="62">
        <f>L842*M842</f>
        <v>2.9199342743500196</v>
      </c>
      <c r="O842" s="62">
        <f>L842*60*1000</f>
        <v>868.5972060535507</v>
      </c>
      <c r="P842" s="64">
        <f>N842*60</f>
        <v>175.19605646100118</v>
      </c>
      <c r="R842" s="10"/>
      <c r="S842" s="10"/>
    </row>
    <row r="843" spans="1:19" s="9" customFormat="1" ht="12.75" customHeight="1">
      <c r="A843" s="299"/>
      <c r="B843" s="285" t="s">
        <v>295</v>
      </c>
      <c r="C843" s="60">
        <v>12</v>
      </c>
      <c r="D843" s="60">
        <v>1962</v>
      </c>
      <c r="E843" s="126">
        <v>10.136</v>
      </c>
      <c r="F843" s="126">
        <v>0.306</v>
      </c>
      <c r="G843" s="126">
        <v>0.14</v>
      </c>
      <c r="H843" s="126">
        <f>E843-F843-G843</f>
        <v>9.69</v>
      </c>
      <c r="I843" s="126">
        <v>864.16</v>
      </c>
      <c r="J843" s="126">
        <v>8.03</v>
      </c>
      <c r="K843" s="126">
        <v>544.13</v>
      </c>
      <c r="L843" s="63">
        <f>J843/K843</f>
        <v>0.014757502802639074</v>
      </c>
      <c r="M843" s="62">
        <v>332.886</v>
      </c>
      <c r="N843" s="62">
        <f>L843*M843</f>
        <v>4.912566077959311</v>
      </c>
      <c r="O843" s="62">
        <f>L843*60*1000</f>
        <v>885.4501681583445</v>
      </c>
      <c r="P843" s="64">
        <f>N843*60</f>
        <v>294.75396467755866</v>
      </c>
      <c r="R843" s="10"/>
      <c r="S843" s="10"/>
    </row>
    <row r="844" spans="1:19" s="9" customFormat="1" ht="12.75" customHeight="1">
      <c r="A844" s="299"/>
      <c r="B844" s="286" t="s">
        <v>192</v>
      </c>
      <c r="C844" s="262">
        <v>3</v>
      </c>
      <c r="D844" s="263" t="s">
        <v>24</v>
      </c>
      <c r="E844" s="264">
        <v>2.59</v>
      </c>
      <c r="F844" s="264">
        <v>0.26</v>
      </c>
      <c r="G844" s="264">
        <v>0.48</v>
      </c>
      <c r="H844" s="264">
        <v>1.852</v>
      </c>
      <c r="I844" s="220">
        <v>125.41</v>
      </c>
      <c r="J844" s="264">
        <v>1.52</v>
      </c>
      <c r="K844" s="265">
        <v>102.94</v>
      </c>
      <c r="L844" s="63">
        <f>J844/K844</f>
        <v>0.014765883038663299</v>
      </c>
      <c r="M844" s="180">
        <v>240.45</v>
      </c>
      <c r="N844" s="62">
        <f>L844*M844</f>
        <v>3.55045657664659</v>
      </c>
      <c r="O844" s="62">
        <f>L844*60*1000</f>
        <v>885.9529823197979</v>
      </c>
      <c r="P844" s="64">
        <f>N844*60</f>
        <v>213.0273945987954</v>
      </c>
      <c r="R844" s="10"/>
      <c r="S844" s="10"/>
    </row>
    <row r="845" spans="1:19" s="9" customFormat="1" ht="12.75">
      <c r="A845" s="299"/>
      <c r="B845" s="287" t="s">
        <v>627</v>
      </c>
      <c r="C845" s="257">
        <v>7</v>
      </c>
      <c r="D845" s="257">
        <v>1955</v>
      </c>
      <c r="E845" s="258">
        <v>3.958</v>
      </c>
      <c r="F845" s="258">
        <v>0</v>
      </c>
      <c r="G845" s="258">
        <v>0</v>
      </c>
      <c r="H845" s="258">
        <v>3.938</v>
      </c>
      <c r="I845" s="258">
        <v>265.28</v>
      </c>
      <c r="J845" s="258">
        <v>3.938</v>
      </c>
      <c r="K845" s="258">
        <v>265.28</v>
      </c>
      <c r="L845" s="63">
        <f>J845/K845</f>
        <v>0.014844692400482511</v>
      </c>
      <c r="M845" s="253">
        <v>206.88</v>
      </c>
      <c r="N845" s="62">
        <f>L845*M845</f>
        <v>3.071069963811822</v>
      </c>
      <c r="O845" s="62">
        <f>L845*60*1000</f>
        <v>890.6815440289507</v>
      </c>
      <c r="P845" s="64">
        <f>N845*60</f>
        <v>184.2641978287093</v>
      </c>
      <c r="Q845" s="11"/>
      <c r="R845" s="10"/>
      <c r="S845" s="10"/>
    </row>
    <row r="846" spans="1:19" s="9" customFormat="1" ht="12.75">
      <c r="A846" s="299"/>
      <c r="B846" s="287" t="s">
        <v>839</v>
      </c>
      <c r="C846" s="179">
        <v>6</v>
      </c>
      <c r="D846" s="179">
        <v>1947</v>
      </c>
      <c r="E846" s="267">
        <v>3.523</v>
      </c>
      <c r="F846" s="267">
        <v>0.475</v>
      </c>
      <c r="G846" s="267">
        <v>0.08</v>
      </c>
      <c r="H846" s="267">
        <v>2.968</v>
      </c>
      <c r="I846" s="267">
        <v>198.86</v>
      </c>
      <c r="J846" s="267">
        <v>1.721</v>
      </c>
      <c r="K846" s="267">
        <v>115.27</v>
      </c>
      <c r="L846" s="63">
        <f>J846/K846</f>
        <v>0.014930163962869785</v>
      </c>
      <c r="M846" s="180">
        <v>265.52</v>
      </c>
      <c r="N846" s="62">
        <f>L846*M846</f>
        <v>3.9642571354211853</v>
      </c>
      <c r="O846" s="62">
        <f>L846*60*1000</f>
        <v>895.8098377721872</v>
      </c>
      <c r="P846" s="64">
        <f>N846*60</f>
        <v>237.85542812527112</v>
      </c>
      <c r="R846" s="10"/>
      <c r="S846" s="10"/>
    </row>
    <row r="847" spans="1:19" s="9" customFormat="1" ht="12.75">
      <c r="A847" s="299"/>
      <c r="B847" s="287" t="s">
        <v>704</v>
      </c>
      <c r="C847" s="257">
        <v>10</v>
      </c>
      <c r="D847" s="257"/>
      <c r="E847" s="258">
        <v>4.4</v>
      </c>
      <c r="F847" s="258">
        <v>0.306</v>
      </c>
      <c r="G847" s="258">
        <v>0</v>
      </c>
      <c r="H847" s="258">
        <v>4.094</v>
      </c>
      <c r="I847" s="258">
        <v>273.29</v>
      </c>
      <c r="J847" s="258">
        <v>4.1</v>
      </c>
      <c r="K847" s="258">
        <v>273.3</v>
      </c>
      <c r="L847" s="63">
        <f>J847/K847</f>
        <v>0.015001829491401388</v>
      </c>
      <c r="M847" s="253">
        <v>207.97</v>
      </c>
      <c r="N847" s="62">
        <f>L847*M847</f>
        <v>3.119930479326747</v>
      </c>
      <c r="O847" s="62">
        <f>L847*60*1000</f>
        <v>900.1097694840832</v>
      </c>
      <c r="P847" s="64">
        <f>N847*60</f>
        <v>187.1958287596048</v>
      </c>
      <c r="R847" s="10"/>
      <c r="S847" s="10"/>
    </row>
    <row r="848" spans="1:22" s="9" customFormat="1" ht="12.75">
      <c r="A848" s="299"/>
      <c r="B848" s="285" t="s">
        <v>296</v>
      </c>
      <c r="C848" s="60">
        <v>15</v>
      </c>
      <c r="D848" s="60">
        <v>1969</v>
      </c>
      <c r="E848" s="126">
        <v>10.436</v>
      </c>
      <c r="F848" s="126">
        <v>0.969</v>
      </c>
      <c r="G848" s="126">
        <v>0.15</v>
      </c>
      <c r="H848" s="126">
        <f>E848-F848-G848</f>
        <v>9.317</v>
      </c>
      <c r="I848" s="126">
        <v>617.45</v>
      </c>
      <c r="J848" s="126">
        <v>8.49</v>
      </c>
      <c r="K848" s="126">
        <v>562.44</v>
      </c>
      <c r="L848" s="63">
        <f>J848/K848</f>
        <v>0.0150949434606358</v>
      </c>
      <c r="M848" s="62">
        <v>332.886</v>
      </c>
      <c r="N848" s="62">
        <f>L848*M848</f>
        <v>5.02489534883721</v>
      </c>
      <c r="O848" s="62">
        <f>L848*60*1000</f>
        <v>905.696607638148</v>
      </c>
      <c r="P848" s="64">
        <f>N848*60</f>
        <v>301.4937209302326</v>
      </c>
      <c r="Q848" s="10"/>
      <c r="R848" s="10"/>
      <c r="S848" s="10"/>
      <c r="T848" s="12"/>
      <c r="U848" s="13"/>
      <c r="V848" s="13"/>
    </row>
    <row r="849" spans="1:19" s="9" customFormat="1" ht="12.75">
      <c r="A849" s="299"/>
      <c r="B849" s="287" t="s">
        <v>840</v>
      </c>
      <c r="C849" s="179">
        <v>6</v>
      </c>
      <c r="D849" s="179">
        <v>1957</v>
      </c>
      <c r="E849" s="267">
        <v>5.659</v>
      </c>
      <c r="F849" s="267">
        <v>0.726</v>
      </c>
      <c r="G849" s="267">
        <v>0.08</v>
      </c>
      <c r="H849" s="267">
        <v>4.853</v>
      </c>
      <c r="I849" s="267">
        <v>319.78</v>
      </c>
      <c r="J849" s="267">
        <v>4.853</v>
      </c>
      <c r="K849" s="267">
        <v>319.78</v>
      </c>
      <c r="L849" s="63">
        <f>J849/K849</f>
        <v>0.01517605854024642</v>
      </c>
      <c r="M849" s="180">
        <v>265.52</v>
      </c>
      <c r="N849" s="62">
        <f>L849*M849</f>
        <v>4.029547063606229</v>
      </c>
      <c r="O849" s="62">
        <f>L849*60*1000</f>
        <v>910.5635124147851</v>
      </c>
      <c r="P849" s="64">
        <f>N849*60</f>
        <v>241.77282381637372</v>
      </c>
      <c r="R849" s="10"/>
      <c r="S849" s="10"/>
    </row>
    <row r="850" spans="1:19" s="9" customFormat="1" ht="12.75">
      <c r="A850" s="299"/>
      <c r="B850" s="285" t="s">
        <v>74</v>
      </c>
      <c r="C850" s="61">
        <v>63</v>
      </c>
      <c r="D850" s="61">
        <v>1960</v>
      </c>
      <c r="E850" s="61">
        <v>19.31</v>
      </c>
      <c r="F850" s="61">
        <v>5.245</v>
      </c>
      <c r="G850" s="61"/>
      <c r="H850" s="61">
        <f>E850-F850-G850</f>
        <v>14.064999999999998</v>
      </c>
      <c r="I850" s="78">
        <v>924</v>
      </c>
      <c r="J850" s="79">
        <f>H850/I850*K850</f>
        <v>14.064999999999998</v>
      </c>
      <c r="K850" s="61">
        <v>924</v>
      </c>
      <c r="L850" s="63">
        <f>J850/K850</f>
        <v>0.01522186147186147</v>
      </c>
      <c r="M850" s="62">
        <v>289.18</v>
      </c>
      <c r="N850" s="62">
        <f>L850*M850</f>
        <v>4.4018579004329</v>
      </c>
      <c r="O850" s="62">
        <f>L850*60*1000</f>
        <v>913.3116883116882</v>
      </c>
      <c r="P850" s="64">
        <f>N850*60</f>
        <v>264.111474025974</v>
      </c>
      <c r="R850" s="10"/>
      <c r="S850" s="10"/>
    </row>
    <row r="851" spans="1:19" s="9" customFormat="1" ht="12.75" customHeight="1">
      <c r="A851" s="299"/>
      <c r="B851" s="287" t="s">
        <v>628</v>
      </c>
      <c r="C851" s="257">
        <v>6</v>
      </c>
      <c r="D851" s="257">
        <v>1936</v>
      </c>
      <c r="E851" s="258">
        <v>4.455</v>
      </c>
      <c r="F851" s="258">
        <v>0.32</v>
      </c>
      <c r="G851" s="258">
        <v>0.6</v>
      </c>
      <c r="H851" s="258">
        <v>4.07</v>
      </c>
      <c r="I851" s="258">
        <v>266.57</v>
      </c>
      <c r="J851" s="258">
        <v>4.07</v>
      </c>
      <c r="K851" s="258">
        <v>266.6</v>
      </c>
      <c r="L851" s="63">
        <f>J851/K851</f>
        <v>0.015266316579144786</v>
      </c>
      <c r="M851" s="253">
        <v>206.88</v>
      </c>
      <c r="N851" s="62">
        <f>L851*M851</f>
        <v>3.1582955738934735</v>
      </c>
      <c r="O851" s="62">
        <f>L851*60*1000</f>
        <v>915.9789947486871</v>
      </c>
      <c r="P851" s="64">
        <f>N851*60</f>
        <v>189.4977344336084</v>
      </c>
      <c r="R851" s="10"/>
      <c r="S851" s="10"/>
    </row>
    <row r="852" spans="1:22" s="9" customFormat="1" ht="12.75" customHeight="1">
      <c r="A852" s="299"/>
      <c r="B852" s="287" t="s">
        <v>841</v>
      </c>
      <c r="C852" s="179">
        <v>3</v>
      </c>
      <c r="D852" s="179">
        <v>1988</v>
      </c>
      <c r="E852" s="267">
        <v>3.099</v>
      </c>
      <c r="F852" s="267">
        <v>0.056</v>
      </c>
      <c r="G852" s="267">
        <v>0.48</v>
      </c>
      <c r="H852" s="267">
        <v>2.563</v>
      </c>
      <c r="I852" s="267">
        <v>167.31</v>
      </c>
      <c r="J852" s="267">
        <v>2.563</v>
      </c>
      <c r="K852" s="267">
        <v>167.31</v>
      </c>
      <c r="L852" s="63">
        <f>J852/K852</f>
        <v>0.015318869165023011</v>
      </c>
      <c r="M852" s="180">
        <v>265.52</v>
      </c>
      <c r="N852" s="62">
        <f>L852*M852</f>
        <v>4.06746614069691</v>
      </c>
      <c r="O852" s="62">
        <f>L852*60*1000</f>
        <v>919.1321499013807</v>
      </c>
      <c r="P852" s="64">
        <f>N852*60</f>
        <v>244.0479684418146</v>
      </c>
      <c r="Q852" s="10"/>
      <c r="R852" s="10"/>
      <c r="S852" s="10"/>
      <c r="T852" s="12"/>
      <c r="U852" s="13"/>
      <c r="V852" s="13"/>
    </row>
    <row r="853" spans="1:19" s="9" customFormat="1" ht="12.75" customHeight="1">
      <c r="A853" s="299"/>
      <c r="B853" s="294" t="s">
        <v>505</v>
      </c>
      <c r="C853" s="155">
        <v>13</v>
      </c>
      <c r="D853" s="61">
        <v>1940</v>
      </c>
      <c r="E853" s="62">
        <v>6.345</v>
      </c>
      <c r="F853" s="156" t="s">
        <v>468</v>
      </c>
      <c r="G853" s="156" t="s">
        <v>468</v>
      </c>
      <c r="H853" s="62">
        <v>6.345</v>
      </c>
      <c r="I853" s="156">
        <v>414.47</v>
      </c>
      <c r="J853" s="156">
        <v>6.35</v>
      </c>
      <c r="K853" s="156">
        <v>414.47</v>
      </c>
      <c r="L853" s="63">
        <f>J853/K853</f>
        <v>0.015320771105266966</v>
      </c>
      <c r="M853" s="62">
        <v>316.863</v>
      </c>
      <c r="N853" s="62">
        <f>L853*M853</f>
        <v>4.854585494728206</v>
      </c>
      <c r="O853" s="62">
        <f>L853*60*1000</f>
        <v>919.2462663160179</v>
      </c>
      <c r="P853" s="64">
        <f>N853*60</f>
        <v>291.27512968369234</v>
      </c>
      <c r="R853" s="10"/>
      <c r="S853" s="10"/>
    </row>
    <row r="854" spans="1:19" s="9" customFormat="1" ht="12.75" customHeight="1">
      <c r="A854" s="299"/>
      <c r="B854" s="289" t="s">
        <v>882</v>
      </c>
      <c r="C854" s="179">
        <v>7</v>
      </c>
      <c r="D854" s="179"/>
      <c r="E854" s="178">
        <f>F854+G854+H854</f>
        <v>5.85</v>
      </c>
      <c r="F854" s="178">
        <v>0.04</v>
      </c>
      <c r="G854" s="178">
        <v>0</v>
      </c>
      <c r="H854" s="178">
        <v>5.81</v>
      </c>
      <c r="I854" s="178">
        <v>379.07</v>
      </c>
      <c r="J854" s="178">
        <v>5.81</v>
      </c>
      <c r="K854" s="178">
        <v>379.07</v>
      </c>
      <c r="L854" s="63">
        <f>J854/K854</f>
        <v>0.015326984461972722</v>
      </c>
      <c r="M854" s="181">
        <v>245.7</v>
      </c>
      <c r="N854" s="62">
        <f>L854*M854</f>
        <v>3.7658400823066978</v>
      </c>
      <c r="O854" s="62">
        <f>L854*60*1000</f>
        <v>919.6190677183633</v>
      </c>
      <c r="P854" s="64">
        <f>N854*60</f>
        <v>225.95040493840187</v>
      </c>
      <c r="R854" s="10"/>
      <c r="S854" s="10"/>
    </row>
    <row r="855" spans="1:19" s="9" customFormat="1" ht="12.75" customHeight="1">
      <c r="A855" s="299"/>
      <c r="B855" s="287" t="s">
        <v>842</v>
      </c>
      <c r="C855" s="179">
        <v>8</v>
      </c>
      <c r="D855" s="179">
        <v>1936</v>
      </c>
      <c r="E855" s="267">
        <v>3.938</v>
      </c>
      <c r="F855" s="267">
        <v>0.694</v>
      </c>
      <c r="G855" s="267">
        <v>0.272</v>
      </c>
      <c r="H855" s="267">
        <v>2.972</v>
      </c>
      <c r="I855" s="267">
        <v>192.55</v>
      </c>
      <c r="J855" s="267">
        <v>2.972</v>
      </c>
      <c r="K855" s="267">
        <v>192.55</v>
      </c>
      <c r="L855" s="63">
        <f>J855/K855</f>
        <v>0.015434951960529731</v>
      </c>
      <c r="M855" s="180">
        <v>265.52</v>
      </c>
      <c r="N855" s="62">
        <f>L855*M855</f>
        <v>4.098288444559854</v>
      </c>
      <c r="O855" s="62">
        <f>L855*60*1000</f>
        <v>926.0971176317838</v>
      </c>
      <c r="P855" s="64">
        <f>N855*60</f>
        <v>245.89730667359123</v>
      </c>
      <c r="R855" s="10"/>
      <c r="S855" s="10"/>
    </row>
    <row r="856" spans="1:19" s="9" customFormat="1" ht="12.75" customHeight="1">
      <c r="A856" s="299"/>
      <c r="B856" s="285" t="s">
        <v>297</v>
      </c>
      <c r="C856" s="60">
        <v>18</v>
      </c>
      <c r="D856" s="60">
        <v>1961</v>
      </c>
      <c r="E856" s="126">
        <v>14.991</v>
      </c>
      <c r="F856" s="126">
        <v>1.02</v>
      </c>
      <c r="G856" s="126">
        <v>0.21</v>
      </c>
      <c r="H856" s="126">
        <f>E856-F856-G856</f>
        <v>13.761</v>
      </c>
      <c r="I856" s="126">
        <v>889.91</v>
      </c>
      <c r="J856" s="126">
        <v>10.64</v>
      </c>
      <c r="K856" s="126">
        <v>688.37</v>
      </c>
      <c r="L856" s="63">
        <f>J856/K856</f>
        <v>0.015456803753795198</v>
      </c>
      <c r="M856" s="62">
        <v>332.886</v>
      </c>
      <c r="N856" s="62">
        <f>L856*M856</f>
        <v>5.145353574385869</v>
      </c>
      <c r="O856" s="62">
        <f>L856*60*1000</f>
        <v>927.4082252277118</v>
      </c>
      <c r="P856" s="64">
        <f>N856*60</f>
        <v>308.72121446315214</v>
      </c>
      <c r="R856" s="10"/>
      <c r="S856" s="10"/>
    </row>
    <row r="857" spans="1:19" s="9" customFormat="1" ht="13.5" customHeight="1">
      <c r="A857" s="299"/>
      <c r="B857" s="296" t="s">
        <v>231</v>
      </c>
      <c r="C857" s="257">
        <v>6</v>
      </c>
      <c r="D857" s="257">
        <v>1926</v>
      </c>
      <c r="E857" s="253">
        <v>5.233</v>
      </c>
      <c r="F857" s="253">
        <v>0.408</v>
      </c>
      <c r="G857" s="253">
        <v>0.8</v>
      </c>
      <c r="H857" s="253">
        <v>4.025</v>
      </c>
      <c r="I857" s="253">
        <v>254.15</v>
      </c>
      <c r="J857" s="253">
        <v>3.077</v>
      </c>
      <c r="K857" s="253">
        <v>194.28</v>
      </c>
      <c r="L857" s="63">
        <f>J857/K857</f>
        <v>0.01583796582252419</v>
      </c>
      <c r="M857" s="253">
        <v>281.2</v>
      </c>
      <c r="N857" s="62">
        <f>L857*M857</f>
        <v>4.453635989293802</v>
      </c>
      <c r="O857" s="62">
        <f>L857*60*1000</f>
        <v>950.2779493514514</v>
      </c>
      <c r="P857" s="64">
        <f>N857*60</f>
        <v>267.2181593576281</v>
      </c>
      <c r="R857" s="10"/>
      <c r="S857" s="10"/>
    </row>
    <row r="858" spans="1:19" s="9" customFormat="1" ht="12.75" customHeight="1">
      <c r="A858" s="299"/>
      <c r="B858" s="285" t="s">
        <v>298</v>
      </c>
      <c r="C858" s="60">
        <v>7</v>
      </c>
      <c r="D858" s="60">
        <v>1959</v>
      </c>
      <c r="E858" s="126">
        <v>3.632</v>
      </c>
      <c r="F858" s="126">
        <v>0.051</v>
      </c>
      <c r="G858" s="126">
        <v>0.05</v>
      </c>
      <c r="H858" s="126">
        <f>E858-F858-G858</f>
        <v>3.531</v>
      </c>
      <c r="I858" s="126">
        <v>598.8</v>
      </c>
      <c r="J858" s="126">
        <v>3.32</v>
      </c>
      <c r="K858" s="126">
        <v>206.9</v>
      </c>
      <c r="L858" s="63">
        <f>J858/K858</f>
        <v>0.016046399226679553</v>
      </c>
      <c r="M858" s="62">
        <v>332.886</v>
      </c>
      <c r="N858" s="62">
        <f>L858*M858</f>
        <v>5.34162165297245</v>
      </c>
      <c r="O858" s="62">
        <f>L858*60*1000</f>
        <v>962.7839536007732</v>
      </c>
      <c r="P858" s="64">
        <f>N858*60</f>
        <v>320.497299178347</v>
      </c>
      <c r="R858" s="10"/>
      <c r="S858" s="10"/>
    </row>
    <row r="859" spans="1:19" s="9" customFormat="1" ht="12.75" customHeight="1">
      <c r="A859" s="299"/>
      <c r="B859" s="287" t="s">
        <v>629</v>
      </c>
      <c r="C859" s="257">
        <v>8</v>
      </c>
      <c r="D859" s="257">
        <v>1960</v>
      </c>
      <c r="E859" s="258">
        <v>7.912</v>
      </c>
      <c r="F859" s="258">
        <v>0.7</v>
      </c>
      <c r="G859" s="258">
        <v>1.28</v>
      </c>
      <c r="H859" s="258">
        <v>5.93</v>
      </c>
      <c r="I859" s="258">
        <v>365.71</v>
      </c>
      <c r="J859" s="258">
        <v>5.9</v>
      </c>
      <c r="K859" s="258">
        <v>365.71</v>
      </c>
      <c r="L859" s="63">
        <f>J859/K859</f>
        <v>0.016133001558612015</v>
      </c>
      <c r="M859" s="253">
        <v>206.88</v>
      </c>
      <c r="N859" s="62">
        <f>L859*M859</f>
        <v>3.337595362445654</v>
      </c>
      <c r="O859" s="62">
        <f>L859*60*1000</f>
        <v>967.9800935167209</v>
      </c>
      <c r="P859" s="64">
        <f>N859*60</f>
        <v>200.25572174673923</v>
      </c>
      <c r="R859" s="10"/>
      <c r="S859" s="10"/>
    </row>
    <row r="860" spans="1:19" s="9" customFormat="1" ht="12.75">
      <c r="A860" s="299"/>
      <c r="B860" s="296" t="s">
        <v>232</v>
      </c>
      <c r="C860" s="257">
        <v>23</v>
      </c>
      <c r="D860" s="257">
        <v>1963</v>
      </c>
      <c r="E860" s="253">
        <v>8.212</v>
      </c>
      <c r="F860" s="253">
        <v>0</v>
      </c>
      <c r="G860" s="253">
        <v>0</v>
      </c>
      <c r="H860" s="253">
        <v>8.212</v>
      </c>
      <c r="I860" s="253">
        <v>502.6</v>
      </c>
      <c r="J860" s="253">
        <v>8.212</v>
      </c>
      <c r="K860" s="253">
        <v>502.6</v>
      </c>
      <c r="L860" s="63">
        <f>J860/K860</f>
        <v>0.016339037007560682</v>
      </c>
      <c r="M860" s="253">
        <v>281.2</v>
      </c>
      <c r="N860" s="62">
        <f>L860*M860</f>
        <v>4.594537206526064</v>
      </c>
      <c r="O860" s="62">
        <f>L860*60*1000</f>
        <v>980.342220453641</v>
      </c>
      <c r="P860" s="64">
        <f>N860*60</f>
        <v>275.6722323915638</v>
      </c>
      <c r="R860" s="10"/>
      <c r="S860" s="10"/>
    </row>
    <row r="861" spans="1:19" s="9" customFormat="1" ht="12.75">
      <c r="A861" s="299"/>
      <c r="B861" s="285" t="s">
        <v>117</v>
      </c>
      <c r="C861" s="61">
        <v>6</v>
      </c>
      <c r="D861" s="61">
        <v>1931</v>
      </c>
      <c r="E861" s="61">
        <v>3.786</v>
      </c>
      <c r="F861" s="61"/>
      <c r="G861" s="61"/>
      <c r="H861" s="61">
        <f>E861</f>
        <v>3.786</v>
      </c>
      <c r="I861" s="78">
        <v>230.7</v>
      </c>
      <c r="J861" s="79">
        <f>H861/I861*K861</f>
        <v>3.7909232769830954</v>
      </c>
      <c r="K861" s="61">
        <v>231</v>
      </c>
      <c r="L861" s="63">
        <f>J861/K861</f>
        <v>0.016410923276983097</v>
      </c>
      <c r="M861" s="62">
        <v>289.18</v>
      </c>
      <c r="N861" s="62">
        <f>L861*M861</f>
        <v>4.745710793237972</v>
      </c>
      <c r="O861" s="62">
        <f>L861*60*1000</f>
        <v>984.6553966189858</v>
      </c>
      <c r="P861" s="64">
        <f>N861*60</f>
        <v>284.7426475942783</v>
      </c>
      <c r="R861" s="10"/>
      <c r="S861" s="10"/>
    </row>
    <row r="862" spans="1:19" s="9" customFormat="1" ht="12.75">
      <c r="A862" s="299"/>
      <c r="B862" s="294" t="s">
        <v>506</v>
      </c>
      <c r="C862" s="155">
        <v>10</v>
      </c>
      <c r="D862" s="61">
        <v>1940</v>
      </c>
      <c r="E862" s="62">
        <v>5.646</v>
      </c>
      <c r="F862" s="156" t="s">
        <v>468</v>
      </c>
      <c r="G862" s="156" t="s">
        <v>468</v>
      </c>
      <c r="H862" s="62">
        <v>5.646</v>
      </c>
      <c r="I862" s="156">
        <v>339.31</v>
      </c>
      <c r="J862" s="156">
        <v>5.65</v>
      </c>
      <c r="K862" s="156">
        <v>339.31</v>
      </c>
      <c r="L862" s="63">
        <f>J862/K862</f>
        <v>0.016651439686422447</v>
      </c>
      <c r="M862" s="62">
        <v>316.863</v>
      </c>
      <c r="N862" s="62">
        <f>L862*M862</f>
        <v>5.276225133358876</v>
      </c>
      <c r="O862" s="62">
        <f>L862*60*1000</f>
        <v>999.0863811853469</v>
      </c>
      <c r="P862" s="64">
        <f>N862*60</f>
        <v>316.57350800153256</v>
      </c>
      <c r="R862" s="10"/>
      <c r="S862" s="10"/>
    </row>
    <row r="863" spans="1:19" s="9" customFormat="1" ht="12.75">
      <c r="A863" s="299"/>
      <c r="B863" s="294" t="s">
        <v>507</v>
      </c>
      <c r="C863" s="155">
        <v>4</v>
      </c>
      <c r="D863" s="61">
        <v>1940</v>
      </c>
      <c r="E863" s="62">
        <v>3.3342</v>
      </c>
      <c r="F863" s="156" t="s">
        <v>468</v>
      </c>
      <c r="G863" s="156" t="s">
        <v>468</v>
      </c>
      <c r="H863" s="62">
        <v>3.3342</v>
      </c>
      <c r="I863" s="156">
        <v>196.24</v>
      </c>
      <c r="J863" s="156">
        <v>3.3342</v>
      </c>
      <c r="K863" s="156">
        <v>196.24</v>
      </c>
      <c r="L863" s="63">
        <f>J863/K863</f>
        <v>0.016990419894007337</v>
      </c>
      <c r="M863" s="62">
        <v>316.863</v>
      </c>
      <c r="N863" s="62">
        <f>L863*M863</f>
        <v>5.383635418874847</v>
      </c>
      <c r="O863" s="62">
        <f>L863*60*1000</f>
        <v>1019.4251936404402</v>
      </c>
      <c r="P863" s="64">
        <f>N863*60</f>
        <v>323.0181251324908</v>
      </c>
      <c r="R863" s="10"/>
      <c r="S863" s="10"/>
    </row>
    <row r="864" spans="1:19" s="9" customFormat="1" ht="12.75">
      <c r="A864" s="299"/>
      <c r="B864" s="287" t="s">
        <v>843</v>
      </c>
      <c r="C864" s="179">
        <v>2</v>
      </c>
      <c r="D864" s="179">
        <v>1950</v>
      </c>
      <c r="E864" s="267">
        <v>1.756</v>
      </c>
      <c r="F864" s="267"/>
      <c r="G864" s="267"/>
      <c r="H864" s="267">
        <v>1.756</v>
      </c>
      <c r="I864" s="267">
        <v>126.73</v>
      </c>
      <c r="J864" s="267">
        <v>1.232</v>
      </c>
      <c r="K864" s="267">
        <v>65.63</v>
      </c>
      <c r="L864" s="63">
        <f>J864/K864</f>
        <v>0.01877190309309767</v>
      </c>
      <c r="M864" s="180">
        <v>265.52</v>
      </c>
      <c r="N864" s="62">
        <f>L864*M864</f>
        <v>4.984315709279294</v>
      </c>
      <c r="O864" s="62">
        <f>L864*60*1000</f>
        <v>1126.3141855858603</v>
      </c>
      <c r="P864" s="64">
        <f>N864*60</f>
        <v>299.05894255675764</v>
      </c>
      <c r="R864" s="10"/>
      <c r="S864" s="10"/>
    </row>
    <row r="865" spans="1:19" s="9" customFormat="1" ht="12.75">
      <c r="A865" s="299"/>
      <c r="B865" s="287" t="s">
        <v>844</v>
      </c>
      <c r="C865" s="179">
        <v>5</v>
      </c>
      <c r="D865" s="179">
        <v>1986</v>
      </c>
      <c r="E865" s="267">
        <v>10.958</v>
      </c>
      <c r="F865" s="267"/>
      <c r="G865" s="267"/>
      <c r="H865" s="267">
        <v>10.958</v>
      </c>
      <c r="I865" s="267">
        <v>405.48</v>
      </c>
      <c r="J865" s="267">
        <v>3.987</v>
      </c>
      <c r="K865" s="267">
        <v>191.49</v>
      </c>
      <c r="L865" s="63">
        <f>J865/K865</f>
        <v>0.02082093059689801</v>
      </c>
      <c r="M865" s="180">
        <v>265.52</v>
      </c>
      <c r="N865" s="62">
        <f>L865*M865</f>
        <v>5.52837349208836</v>
      </c>
      <c r="O865" s="62">
        <f>L865*60*1000</f>
        <v>1249.2558358138808</v>
      </c>
      <c r="P865" s="64">
        <f>N865*60</f>
        <v>331.70240952530156</v>
      </c>
      <c r="R865" s="10"/>
      <c r="S865" s="10"/>
    </row>
    <row r="866" spans="1:19" s="9" customFormat="1" ht="12.75" customHeight="1">
      <c r="A866" s="299"/>
      <c r="B866" s="287" t="s">
        <v>845</v>
      </c>
      <c r="C866" s="179">
        <v>6</v>
      </c>
      <c r="D866" s="179">
        <v>1958</v>
      </c>
      <c r="E866" s="267">
        <v>3.301</v>
      </c>
      <c r="F866" s="267">
        <v>0.327</v>
      </c>
      <c r="G866" s="267">
        <v>0.48</v>
      </c>
      <c r="H866" s="267">
        <v>2.494</v>
      </c>
      <c r="I866" s="267">
        <v>318.54</v>
      </c>
      <c r="J866" s="267">
        <v>1.926</v>
      </c>
      <c r="K866" s="267">
        <v>92.5</v>
      </c>
      <c r="L866" s="63">
        <f>J866/K866</f>
        <v>0.02082162162162162</v>
      </c>
      <c r="M866" s="180">
        <v>265.52</v>
      </c>
      <c r="N866" s="62">
        <f>L866*M866</f>
        <v>5.528556972972972</v>
      </c>
      <c r="O866" s="62">
        <f>L866*60*1000</f>
        <v>1249.2972972972973</v>
      </c>
      <c r="P866" s="64">
        <f>N866*60</f>
        <v>331.7134183783783</v>
      </c>
      <c r="R866" s="10"/>
      <c r="S866" s="10"/>
    </row>
    <row r="867" spans="1:19" s="9" customFormat="1" ht="12.75" customHeight="1" thickBot="1">
      <c r="A867" s="300"/>
      <c r="B867" s="297" t="s">
        <v>846</v>
      </c>
      <c r="C867" s="212">
        <v>6</v>
      </c>
      <c r="D867" s="212">
        <v>1985</v>
      </c>
      <c r="E867" s="268">
        <v>6.482</v>
      </c>
      <c r="F867" s="268">
        <v>0.335</v>
      </c>
      <c r="G867" s="268">
        <v>0.96</v>
      </c>
      <c r="H867" s="268">
        <v>5.187</v>
      </c>
      <c r="I867" s="268">
        <v>230.55</v>
      </c>
      <c r="J867" s="268">
        <v>4.801</v>
      </c>
      <c r="K867" s="268">
        <v>230.55</v>
      </c>
      <c r="L867" s="66">
        <f>J867/K867</f>
        <v>0.02082411624376491</v>
      </c>
      <c r="M867" s="254">
        <v>265.52</v>
      </c>
      <c r="N867" s="65">
        <f>L867*M867</f>
        <v>5.529219345044459</v>
      </c>
      <c r="O867" s="65">
        <f>L867*60*1000</f>
        <v>1249.4469746258947</v>
      </c>
      <c r="P867" s="67">
        <f>N867*60</f>
        <v>331.75316070266757</v>
      </c>
      <c r="R867" s="10"/>
      <c r="S867" s="10"/>
    </row>
    <row r="868" spans="2:26" s="9" customFormat="1" ht="12.75">
      <c r="B868" s="19"/>
      <c r="C868" s="20"/>
      <c r="D868" s="20"/>
      <c r="E868" s="21"/>
      <c r="F868" s="21"/>
      <c r="G868" s="21"/>
      <c r="H868" s="21"/>
      <c r="I868" s="22"/>
      <c r="J868" s="23"/>
      <c r="K868" s="22"/>
      <c r="L868" s="24"/>
      <c r="M868" s="21"/>
      <c r="N868" s="21"/>
      <c r="O868" s="21"/>
      <c r="P868" s="21"/>
      <c r="R868" s="10"/>
      <c r="S868" s="10"/>
      <c r="Z868" s="14"/>
    </row>
    <row r="886" ht="11.25">
      <c r="B886" s="9"/>
    </row>
  </sheetData>
  <sheetProtection/>
  <mergeCells count="19">
    <mergeCell ref="A7:A228"/>
    <mergeCell ref="A229:A373"/>
    <mergeCell ref="A374:A617"/>
    <mergeCell ref="A618:A867"/>
    <mergeCell ref="A3:A5"/>
    <mergeCell ref="N3:N4"/>
    <mergeCell ref="C3:C4"/>
    <mergeCell ref="P3:P4"/>
    <mergeCell ref="B3:B5"/>
    <mergeCell ref="I3:I4"/>
    <mergeCell ref="J3:J4"/>
    <mergeCell ref="E3:H3"/>
    <mergeCell ref="D3:D4"/>
    <mergeCell ref="B1:P1"/>
    <mergeCell ref="K3:K4"/>
    <mergeCell ref="L3:L4"/>
    <mergeCell ref="M3:M4"/>
    <mergeCell ref="O3:O4"/>
    <mergeCell ref="B2:P2"/>
  </mergeCells>
  <printOptions/>
  <pageMargins left="0.27" right="0.15748031496062992" top="0.1968503937007874" bottom="0.1968503937007874" header="0.15748031496062992" footer="0.15748031496062992"/>
  <pageSetup horizontalDpi="600" verticalDpi="600" orientation="landscape" paperSize="9" scale="90" r:id="rId1"/>
  <ignoredErrors>
    <ignoredError sqref="E519:E520 E610" formula="1"/>
    <ignoredError sqref="E62 J151 E521:E524 E556 E742 E130 E152:E157 E151 E158:E163 E148:E150 E170 E189 E206 E255:E256 E287 E363:J366 E382:E384 J384:K384 E399 J432:K432 J434:K435 K433 E490 E496 E629 E665:E678 E688 E701 E790 E805 E219 E741 J433 E462 E594" formula="1" unlockedFormula="1"/>
    <ignoredError sqref="E16:K39 H56:K70 E61 E63:E73 H86:K87 H94:K99 H106:K118 E112:F129 F130 H143:M144 L152:M157 L151:M151 L145:M150 K151 H151:I151 H152:K157 H145:K150 E145:G147 F158:K163 F151:G151 F152:G157 F148:G150 H174:K174 H179:K183 E187:E188 E190:E205 H205:K205 E207 E228:E229 H230:K230 E240 J241:M241 J242:M243 E244:M254 E242:I243 E257:M260 F255:M255 F256:M256 J266:K269 H269 H273:K273 J287:K287 H330:K330 I331:K332 H331:H332 E333:H336 E331:G332 J336:K337 H346:K346 H355:K355 K363:K366 H390:K390 E392 H396:K396 H404:K404 H451:J451 J450:K450 K451 H456:K456 J462:K464 H464 E488:E489 E491:E495 E497:E513 H508:K508 H514:K514 E532 J540:K540 J545:K547 J552:L552 E555 E557:E558 H565:K565 E578 E593 H596:K596 E602 E647 E658 E679 E683:E687 E689:E690 E697:E700 E702 E723 E726:E728 E735 E758:E759 E786:E789 E791:E795 E804 E806:E814 E818 E820 E826 E854 J240:L240" unlockedFormula="1"/>
    <ignoredError sqref="E164:E169 E171:E172 E233 E262 E265 E276 E283:E286 E297 E348 E356 E361:J362 E367:J367 E376:K381 F382:K383 F384:I384 E398 E405 E415 E417:E418 E423:E424 E429:K431 E436:K439 E432:I435 E442:E444 E453:E454 E461 E463:E464 E468 E472 E477 E481 E586:E587 E628 E663:E664 E714 E718 E799 E776" formulaRange="1"/>
    <ignoredError sqref="E130 E152:E157 E151 E158:E163 E148:E150 E170 E189 E206 E255:E256 E287 E363:J366 E382:E384 J384:K384 E399 J432:K432 J434:K435 K433 E490 E496 E629 E665:E678 E688 E701 E790 E805" formulaRange="1" unlockedFormula="1"/>
    <ignoredError sqref="E219 E741" formula="1" formulaRange="1"/>
    <ignoredError sqref="J433 E462 E594" formula="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LŠTA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Ramunė Kmieliauskaitė</dc:creator>
  <cp:keywords/>
  <dc:description/>
  <cp:lastModifiedBy> Mantas, LŠTA</cp:lastModifiedBy>
  <cp:lastPrinted>2011-05-24T08:20:03Z</cp:lastPrinted>
  <dcterms:created xsi:type="dcterms:W3CDTF">2007-12-03T08:09:16Z</dcterms:created>
  <dcterms:modified xsi:type="dcterms:W3CDTF">2011-12-01T08:30:42Z</dcterms:modified>
  <cp:category/>
  <cp:version/>
  <cp:contentType/>
  <cp:contentStatus/>
</cp:coreProperties>
</file>