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520" activeTab="0"/>
  </bookViews>
  <sheets>
    <sheet name="2011 rugsėjis" sheetId="1" r:id="rId1"/>
  </sheets>
  <definedNames/>
  <calcPr fullCalcOnLoad="1"/>
</workbook>
</file>

<file path=xl/sharedStrings.xml><?xml version="1.0" encoding="utf-8"?>
<sst xmlns="http://schemas.openxmlformats.org/spreadsheetml/2006/main" count="916" uniqueCount="753">
  <si>
    <t>Nr.</t>
  </si>
  <si>
    <t>Pastatų grupės pagal šilumos suvartojimą</t>
  </si>
  <si>
    <t>Adresas</t>
  </si>
  <si>
    <t>Butų sk.</t>
  </si>
  <si>
    <t>Butų 
plotas</t>
  </si>
  <si>
    <t>vnt.</t>
  </si>
  <si>
    <t>metai</t>
  </si>
  <si>
    <t>MWh</t>
  </si>
  <si>
    <t>Namo plotas</t>
  </si>
  <si>
    <t>kWh/mėn./butui</t>
  </si>
  <si>
    <t>Šilumos norminis suvartojimas pagal butų karšto vandens skaitiklių rodmenų deklaravimą</t>
  </si>
  <si>
    <t xml:space="preserve">Šilumos norminis suvartojimas pagal įvadinį šalto vandens skaitiklį, </t>
  </si>
  <si>
    <t>t.sk karšto vandens temperatūros palaikymui vadovaujantis butų deklaruotais suvartotais KV kiekiais (I-P)</t>
  </si>
  <si>
    <t>t.sk karšto vandens temperatūros palaikymui vadovaujantis įvadinio šalto vandens skaitiklio rodmenimis (I-N)</t>
  </si>
  <si>
    <t>t.sk karšto vandens temperatūros palaikymui pagal normas</t>
  </si>
  <si>
    <t>Suvartotas šilumos  kiekis pagal įvadinio apskaitos prietaiso rodmenis</t>
  </si>
  <si>
    <t>Suvartoto karšto 
vandens kiekis pagal butų deklaravimą</t>
  </si>
  <si>
    <t>Daugiabučio namo suvartotos šilumos ir vandens kiekiai</t>
  </si>
  <si>
    <t>Šilumos kiekis k.v. temperatūros palaikymui, kiekis (kWh) 1 butui per mėn.  (gyvatukas)</t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</si>
  <si>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pagal normas 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</si>
  <si>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L stulpelio poziciją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</si>
  <si>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K stulpelio poziciją</t>
    </r>
  </si>
  <si>
    <t>Karšto vandens tiekėjo netektys dėl karšto vandens temperatūros palaikymo 
(L-J)</t>
  </si>
  <si>
    <t>Karšto vandens tiekėjo netektys dėl "nepaskirstytos" šilumos (N-P)</t>
  </si>
  <si>
    <t xml:space="preserve">Karšto vandens tiekėjo netektys dėl "nepaskirstyto geriamojo vandens (KV), (O-M)
</t>
  </si>
  <si>
    <t>iki 1992</t>
  </si>
  <si>
    <r>
      <t>m</t>
    </r>
    <r>
      <rPr>
        <i/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</si>
  <si>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3</t>
    </r>
  </si>
  <si>
    <t>iki1992</t>
  </si>
  <si>
    <t>I. Daugiabučiai namai, kuriuose suvartotas šilumos kiekis „cirkuliacijai“ yra mažesnis už norminį</t>
  </si>
  <si>
    <t>II. Daugiabučiai namai, kuriuose suvartotas šilumos kiekis „cirkuliacijai“ yra artimas norminiam</t>
  </si>
  <si>
    <t xml:space="preserve">III. Daugiabučiai namai, kuriuose suvartotas šilumos kiekis „cirkuliacijai“ yra didesnis už norminį, kuomet šilumos kiekis suvartotas su karštu vandeniu paskaičiuojamas pagal butuose įrengtų karšto vandens skaitiklių deklaruotus </t>
  </si>
  <si>
    <t>IV. Daugiabučiai namai, kuriuose suvartotas šilumos kiekis „cirkuliacijai“ yra didesnis už norminį, kuomet šilumos kiekis suvartotas su karštu vandeniu paskaičiuojamas pagal įvadinio geriamojo vandens skaitiklio rodmenis</t>
  </si>
  <si>
    <t xml:space="preserve">t.sk. karštam vandeniui ruošti ir jo temp. palaikymui
</t>
  </si>
  <si>
    <t>Šalto vandens suvartojimas karštam vandeniui ruošti pagal įvadinį skaitiklį,</t>
  </si>
  <si>
    <t>Gedimino g. 26, Kaišiadorys</t>
  </si>
  <si>
    <t>Dainavos 13, Lazdijai</t>
  </si>
  <si>
    <t>Dzūkų 11, Lazdijai</t>
  </si>
  <si>
    <t>Dzūkų 17, Lazdijai</t>
  </si>
  <si>
    <t>Tiesos 8, Lazdijai</t>
  </si>
  <si>
    <t>Vilniaus 5, Lazdijai</t>
  </si>
  <si>
    <t>Ateities 5, Lazdijai</t>
  </si>
  <si>
    <t>Montvilos 18, Lazdijai</t>
  </si>
  <si>
    <t>Dainavos 11, Lazdijai</t>
  </si>
  <si>
    <t>Dainavos 12, Lazdijai</t>
  </si>
  <si>
    <t>Dzūkų 13, Lazdijai</t>
  </si>
  <si>
    <t>Dzūkų 15, Lazdijai</t>
  </si>
  <si>
    <t>Senamiesčio 9, Lazdijai</t>
  </si>
  <si>
    <t>Sodų  6, Lazdijai</t>
  </si>
  <si>
    <t>Montvilos 26-I, Lazdijai</t>
  </si>
  <si>
    <t>Dzūkų 9, Lazdijai</t>
  </si>
  <si>
    <t>Gustaičio  5, Lazdijai</t>
  </si>
  <si>
    <t>Ateities 3-II, Lazdijai</t>
  </si>
  <si>
    <t>Kailinių 11, Lazdijai</t>
  </si>
  <si>
    <t>Montvilos 34-I, Lazdijai</t>
  </si>
  <si>
    <t>Kailinių 13, Lazdijai</t>
  </si>
  <si>
    <t>Dainavos 3, Lazdijai</t>
  </si>
  <si>
    <t>Ateities 3-I, Lazdijai</t>
  </si>
  <si>
    <t>Kailinių 12, Lazdijai</t>
  </si>
  <si>
    <t>Montvilos 30, Lazdijai</t>
  </si>
  <si>
    <t>Montvilos 26-II, Lazdijai</t>
  </si>
  <si>
    <t>Montvilos 28, Lazdijai</t>
  </si>
  <si>
    <t>Jonyno 17, Alytus</t>
  </si>
  <si>
    <t>Kaštonų 14, Alytus</t>
  </si>
  <si>
    <t>Kaštonų 21, Alytus</t>
  </si>
  <si>
    <t>Statybininkų 31, Alytus</t>
  </si>
  <si>
    <t>Statybininkų 35, Alytus</t>
  </si>
  <si>
    <t>Statybininkų 69, Alytus</t>
  </si>
  <si>
    <t>Vingio 29, Alytus</t>
  </si>
  <si>
    <t>Vingio 3, Alytus</t>
  </si>
  <si>
    <t>Vingio 9, Alytus</t>
  </si>
  <si>
    <t>Jazminų 4, Alytus</t>
  </si>
  <si>
    <t>Jonyno 21, Alytus</t>
  </si>
  <si>
    <t>Jurgiškių 25, Alytus</t>
  </si>
  <si>
    <t>Jurgiškių 41, Alytus</t>
  </si>
  <si>
    <t>Kalniškės 21, Alytus</t>
  </si>
  <si>
    <t>Naujoji 28, Alytus</t>
  </si>
  <si>
    <t>Naujoji 42, Alytus</t>
  </si>
  <si>
    <t>Šaltinių 4, Alytus</t>
  </si>
  <si>
    <t>Aukštakalnio 12, Alytus</t>
  </si>
  <si>
    <t>Jaunimo 8, Alytus</t>
  </si>
  <si>
    <t>Aukštakalnio 26, Alytus</t>
  </si>
  <si>
    <t>Aukštakalnio 30, Alytus</t>
  </si>
  <si>
    <t>Jurgiškių 63, Alytus</t>
  </si>
  <si>
    <t>Likiškėlių 32B, Alytus</t>
  </si>
  <si>
    <t>Miklusėnų 27, Alytus</t>
  </si>
  <si>
    <t>Statybininkų 62, Alytus</t>
  </si>
  <si>
    <t>Vingio 13, Alytus</t>
  </si>
  <si>
    <t>Kalniškės 13, Alytus</t>
  </si>
  <si>
    <t>Kalniškės 23, Alytus</t>
  </si>
  <si>
    <t>Kernavės 4, Alytus</t>
  </si>
  <si>
    <t>Likiškėlių 34, Alytus</t>
  </si>
  <si>
    <t>Likiškėlių 82, Alytus</t>
  </si>
  <si>
    <t>Likiškėlių 92, Alytus</t>
  </si>
  <si>
    <t>Likiškėlių 94, Alytus</t>
  </si>
  <si>
    <t>Statybininklų 61, Alytus</t>
  </si>
  <si>
    <t>ŠILTNAMIŲ 30, Druskininkai</t>
  </si>
  <si>
    <t>VYTAUTO 18, Druskininkai</t>
  </si>
  <si>
    <t>VEISIEJŲ 16, Druskininkai</t>
  </si>
  <si>
    <t>MERKINĖS 4, Druskininkai</t>
  </si>
  <si>
    <t>MERKINĖS 6, Druskininkai</t>
  </si>
  <si>
    <t>GARDINO 33, Druskininkai</t>
  </si>
  <si>
    <t>LIŠKIAVOS 5, Druskininkai</t>
  </si>
  <si>
    <t>Kosmonautų 12, Marijampolė</t>
  </si>
  <si>
    <t>Kauno 92, Marijampolė</t>
  </si>
  <si>
    <t>Uosupio 20, Marijampolė</t>
  </si>
  <si>
    <t>Mokolų 75, Marijampolė</t>
  </si>
  <si>
    <t>Uosupio 10, Marijampolė</t>
  </si>
  <si>
    <t>Draugystės 21, Marijampolė</t>
  </si>
  <si>
    <t>K.Būgos 4, Marijampolė</t>
  </si>
  <si>
    <t>VIENYBĖS 72 VILKAVIŠKIS</t>
  </si>
  <si>
    <t>LAUKO 48 VILKAVIŠKIS</t>
  </si>
  <si>
    <t>KĘSTUČIO 11 VILKAVIŠKIS</t>
  </si>
  <si>
    <t>LAUKO 44 VILKAVIŠKIS</t>
  </si>
  <si>
    <t>VIŠTYČIO 36 KYBARTAI</t>
  </si>
  <si>
    <t>KĘSTUČIO 2 VILKAVIŠKIS</t>
  </si>
  <si>
    <t>MAIRONIO 32 VILKAVIŠKIS</t>
  </si>
  <si>
    <t>LAUKO 32 VILKAVIŠKIS</t>
  </si>
  <si>
    <t>NEPRIKLAUSOMYBĖS 80 VILKAVIŠKIS</t>
  </si>
  <si>
    <t>KĘSTUČIO 10 VILKAVIŠKIS</t>
  </si>
  <si>
    <t>Statybos metai</t>
  </si>
  <si>
    <t>Draugystės 16, Elektrėnai</t>
  </si>
  <si>
    <t>Trakų 1, Elektrėnai</t>
  </si>
  <si>
    <t>Šviesos 6, Elektrėnai</t>
  </si>
  <si>
    <t>Pergalės 5, Elektrėnai</t>
  </si>
  <si>
    <t>Pergalės 45, Elektrėnai</t>
  </si>
  <si>
    <t>Gedimino g. 119, Kaišiadorys</t>
  </si>
  <si>
    <t>Gedimino g. 131, Kaišiadorys</t>
  </si>
  <si>
    <t>Gedimino g. 121, Kaišiadorys</t>
  </si>
  <si>
    <t>Gedimino g. 94, Kaišiadorys</t>
  </si>
  <si>
    <t>Girelės g. 47, Kaišiadorys</t>
  </si>
  <si>
    <t>Girelės g. 35, Kaišiadorys</t>
  </si>
  <si>
    <t>Gedimino g. 84, Kaišiadorys</t>
  </si>
  <si>
    <t>Gedimino g. 98, Kaišiadorys</t>
  </si>
  <si>
    <t>GIMBUTIENĖS M. 6A, Kaunas</t>
  </si>
  <si>
    <t>KALNIEČIŲ 216, Kaunas</t>
  </si>
  <si>
    <t>KRĖVĖS V.PR. 61 (renov.), Kaunas</t>
  </si>
  <si>
    <t>PARTIZANŲ 106, Kaunas</t>
  </si>
  <si>
    <t>PARTIZANŲ 228, Kaunas</t>
  </si>
  <si>
    <t>PLECHAVIČIAUS P. 2, Kaunas</t>
  </si>
  <si>
    <t>ŠKIRPOS K. 15, Kaunas</t>
  </si>
  <si>
    <t>ŠKIRPOS K. 2, Kaunas</t>
  </si>
  <si>
    <t>ŠKIRPOS K. 6, Kaunas</t>
  </si>
  <si>
    <t>UKMERGĖS 5, Kaunas</t>
  </si>
  <si>
    <t>ŽUKAUSKO S. 12 (KVS), Kaunas</t>
  </si>
  <si>
    <t>DRAUGYSTĖS 5B (KVS), Kaunas</t>
  </si>
  <si>
    <t>BARANAUSKO 35, Kaunas</t>
  </si>
  <si>
    <t>LUKŠIO 47, Kaunas</t>
  </si>
  <si>
    <t>PARTIZANŲ 226, Kaunas</t>
  </si>
  <si>
    <t>RADVILĖNŲ 56A (Bt41-80), Kaunas</t>
  </si>
  <si>
    <t>ŠKIRPOS 7 (KVS), Kaunas</t>
  </si>
  <si>
    <t>ŠKIRPOS 9, Kaunas</t>
  </si>
  <si>
    <t>BIRŽELIO 23 -IOSIOS 8, Kaunas</t>
  </si>
  <si>
    <t>KALNIEČIŲ 219 (bt100-609), Kaunas</t>
  </si>
  <si>
    <t>GELEŽINIO VILKO 18, Kaunas</t>
  </si>
  <si>
    <t>KALNIEČIŲ 174 (KVS), Kaunas</t>
  </si>
  <si>
    <t>LUKŠIO 16, Kaunas</t>
  </si>
  <si>
    <t>RADVILĖNŲ 56A (Bt1-40), Kaunas</t>
  </si>
  <si>
    <t>VARPO 6, Kaunas</t>
  </si>
  <si>
    <t>TVIRTOVĖS 88 (KVS), Kaunas</t>
  </si>
  <si>
    <t>Mokolų 57, Marijampolė</t>
  </si>
  <si>
    <t>Mokolų 51, Marijampolė</t>
  </si>
  <si>
    <t>Kokolos 3, Marijampolė</t>
  </si>
  <si>
    <t>Draugystės 1, Marijampolė</t>
  </si>
  <si>
    <t>Draugystės 3, Marijampolė</t>
  </si>
  <si>
    <t>J.Ambrazevičiaus-Brazaičio 11, Marijampolė</t>
  </si>
  <si>
    <t>Jaunimo 22, Marijampolė</t>
  </si>
  <si>
    <t>Kauno 113C, Marijampolė</t>
  </si>
  <si>
    <t>Uosupio 1, Marijampolė</t>
  </si>
  <si>
    <t>Uosupio 5, Marijampolė</t>
  </si>
  <si>
    <t>J.Ambrazevičiaus-Brazaičio 9, Marijampolė</t>
  </si>
  <si>
    <t>R.Juknevičiaus 60, Marijampolė</t>
  </si>
  <si>
    <t>NEPRIKLAUSOMYBĖS 50 VILKAVIŠKIS</t>
  </si>
  <si>
    <t>MAIRONIO 3 VILKAVIŠKIS</t>
  </si>
  <si>
    <t>DARVINO 26 KYBARTAI</t>
  </si>
  <si>
    <t>STATYBININKU 7 VILKAVIŠKIS</t>
  </si>
  <si>
    <t>VILNIAUS 2 VILKAVIŠKIS</t>
  </si>
  <si>
    <t>S.NERIES 33C VILKAVIŠKIS</t>
  </si>
  <si>
    <t>S.NERIES 33B VILKAVIŠKIS</t>
  </si>
  <si>
    <t>S.NERIES 31B VILKAVIŠKIS</t>
  </si>
  <si>
    <t>K NAUMIESČIO 13 KYBARTAI</t>
  </si>
  <si>
    <t>NEPRIKLAUSOMYBĖS 70 VILKAVIŠKIS</t>
  </si>
  <si>
    <t>DRUSKININKŲ 9, Druskininkai</t>
  </si>
  <si>
    <t>LIEPŲ 2A, Druskininkai</t>
  </si>
  <si>
    <t>DRUSKININKŲ 23, Druskininkai</t>
  </si>
  <si>
    <t>LIŠKIAVOS 7, Druskininkai</t>
  </si>
  <si>
    <t>ŠILTNAMIŲ 2, Druskininkai</t>
  </si>
  <si>
    <t>ČIURLIONIO 88, Druskininkai</t>
  </si>
  <si>
    <t>ATEITIES 32, Druskininkai</t>
  </si>
  <si>
    <t>VERPĖJŲ 2A, Druskininkai</t>
  </si>
  <si>
    <t>SVEIKATOS 18, Druskininkai</t>
  </si>
  <si>
    <t>ČIURLIONIO 20, Druskininkai</t>
  </si>
  <si>
    <t>ŠILTNAMIŲ 7A, Druskininkai</t>
  </si>
  <si>
    <t>ČIURLIONIO 90, Druskininkai</t>
  </si>
  <si>
    <t>VYTAUTO 47, Druskininkai</t>
  </si>
  <si>
    <t>Vėjo 26b, Biržai</t>
  </si>
  <si>
    <t>Rotušės 15, Biržai</t>
  </si>
  <si>
    <t>Vytauto 24, Biržai</t>
  </si>
  <si>
    <t>Vėjo 24, Biržai</t>
  </si>
  <si>
    <t>Vilniaus 4, Biržai</t>
  </si>
  <si>
    <t>Vilniaus 77b, Biržai</t>
  </si>
  <si>
    <t>Rinkuškių 3, Biržai</t>
  </si>
  <si>
    <t>Vilniaus 39a, Biržai</t>
  </si>
  <si>
    <t>Rinkuškių 2, Biržai</t>
  </si>
  <si>
    <t>Rinkuškių 4, Biržai</t>
  </si>
  <si>
    <t>Respublikos 56, Biržai</t>
  </si>
  <si>
    <t>Rinkuškių 5, Biržai</t>
  </si>
  <si>
    <t>Vilniaus 91a, Biržai</t>
  </si>
  <si>
    <t>Rotušės 1, Biržai</t>
  </si>
  <si>
    <t>Kęstučio 4, Biržai</t>
  </si>
  <si>
    <t>Rinkuškių 7, Biržai</t>
  </si>
  <si>
    <t>Vilniaus 93a, Biržai</t>
  </si>
  <si>
    <t>Rotušės 7, Biržai</t>
  </si>
  <si>
    <t>Vytauto 33, Biržai</t>
  </si>
  <si>
    <t>Basanavičiaus 18, Biržai</t>
  </si>
  <si>
    <t>Kilučių 11, Biržai</t>
  </si>
  <si>
    <t>Rotušės 19, Biržai</t>
  </si>
  <si>
    <t>Respublikos 58, Biržai</t>
  </si>
  <si>
    <t>Vytauto 14a, Biržai</t>
  </si>
  <si>
    <t>Vytauto 7, Biržai</t>
  </si>
  <si>
    <t>Kęstučio 2, Biržai</t>
  </si>
  <si>
    <t>Vytauto 6, Biržai</t>
  </si>
  <si>
    <t>Rotušės 5, Biržai</t>
  </si>
  <si>
    <t>Lygumų 49, Telšiai</t>
  </si>
  <si>
    <t>Vilniaus 36, Telšiai</t>
  </si>
  <si>
    <t>Dariaus ir Girėno 13, Telšiai</t>
  </si>
  <si>
    <t>Žemaitės 43, Telšiai</t>
  </si>
  <si>
    <t>Dariaus ir Girėno 15, Telšiai</t>
  </si>
  <si>
    <t>Žemaitės 28, Telšiai</t>
  </si>
  <si>
    <t>Lygumų 59, Telšiai</t>
  </si>
  <si>
    <t>Respublikos 8, Telšiai</t>
  </si>
  <si>
    <t>Respublikos 73A, Telšiai</t>
  </si>
  <si>
    <t>Dariaus ir Girėno 6, Telšiai</t>
  </si>
  <si>
    <t>Dariaus ir Girėno 10, Telšiai</t>
  </si>
  <si>
    <t>Liepų 5, Telšiai</t>
  </si>
  <si>
    <t>Sodų 28, Palanga</t>
  </si>
  <si>
    <t>Žuvėdrų 6, Palanga</t>
  </si>
  <si>
    <t>Vytauto 144, Palanga</t>
  </si>
  <si>
    <t>Ganyklų 37, Palanga</t>
  </si>
  <si>
    <t>Mackevičiaus   29,Kelmė</t>
  </si>
  <si>
    <t>Birutės   4,Kelmė</t>
  </si>
  <si>
    <t>J.Janonio   28,Kelmė</t>
  </si>
  <si>
    <t>Birutės   3,Kelmė</t>
  </si>
  <si>
    <t>Laucevičiaus   14,Kelmė</t>
  </si>
  <si>
    <t>Žemaitės   45,Kelmė</t>
  </si>
  <si>
    <t>Raseinių   3,Kelmė</t>
  </si>
  <si>
    <t>Kooperacijos   28,Kelmė</t>
  </si>
  <si>
    <t>Raseinių   7,Kelmė</t>
  </si>
  <si>
    <t>Raseinių   5A,Kelmė</t>
  </si>
  <si>
    <t>Mackevičiaus    2,Kelmė</t>
  </si>
  <si>
    <t>Vytauto Didžiojo   84,Kelmė</t>
  </si>
  <si>
    <t>Vytauto Didžiojo   45,Kelmė</t>
  </si>
  <si>
    <t>Vytauto Didžiojo   61,Kelmė</t>
  </si>
  <si>
    <t>Žemaičių 20, Panevėžys</t>
  </si>
  <si>
    <t>Aukštaičių 66, Panevėžys</t>
  </si>
  <si>
    <t>Sodų g. 32, Panevėžys</t>
  </si>
  <si>
    <t>Nepriklausomybės 9, Panevėžys</t>
  </si>
  <si>
    <t>Kranto 43, Panevėžys</t>
  </si>
  <si>
    <t>Margių 22, Panevėžys</t>
  </si>
  <si>
    <t>Sodų 26, Panevėžys</t>
  </si>
  <si>
    <t>Ramygalos 48, Panevėžys</t>
  </si>
  <si>
    <t>Liepų al.15, Panevėžys</t>
  </si>
  <si>
    <t>Marijonų g. 43, Panevėžys</t>
  </si>
  <si>
    <t>Ramygalos g. 15, Panevėžys</t>
  </si>
  <si>
    <t>Anykščių g. 6, Panevėžys</t>
  </si>
  <si>
    <t>Vaižganto g. 13, Panevėžys</t>
  </si>
  <si>
    <t>Nevėžio g. 24, Panevėžys</t>
  </si>
  <si>
    <t>Kisino g. 5, Panevėžys</t>
  </si>
  <si>
    <t>Janonio g. 8-10, Panevėžys</t>
  </si>
  <si>
    <t>Marijonų g. 41, Panevėžys</t>
  </si>
  <si>
    <t>Laisvės a. 4, Panevėžys</t>
  </si>
  <si>
    <t>Ukmergės g. 47, Panevėžys</t>
  </si>
  <si>
    <t>A. Vaišvilos 31 (renov.), Plungė</t>
  </si>
  <si>
    <t>A. Vaišvilos 23 (renov.), Plungė</t>
  </si>
  <si>
    <t>J.T. Vaižganto 96 (renov.), Plungė</t>
  </si>
  <si>
    <t>A. Vaišvilos 9 ( renov.), Plungė</t>
  </si>
  <si>
    <t>A.Vaišvilos 25( renov.), Plungė</t>
  </si>
  <si>
    <t>A. Jucio 12, Plungė</t>
  </si>
  <si>
    <t>A. Jucio 28, Plungė</t>
  </si>
  <si>
    <t>J.T. Vaižganto 85, Plungė</t>
  </si>
  <si>
    <t>A. Jucio 20, Plungė</t>
  </si>
  <si>
    <t>V. Mačernio 16, Plungė</t>
  </si>
  <si>
    <t>A. Jucio 46, Plungė</t>
  </si>
  <si>
    <t>V. Mačernio 51, Plungė</t>
  </si>
  <si>
    <t>A. Vaišvilos 27, Plungė</t>
  </si>
  <si>
    <t>V. Mačernio 10, Plungė</t>
  </si>
  <si>
    <t>V. Mačernio 6, Plungė</t>
  </si>
  <si>
    <t>V. Mačernio 8, Plungė</t>
  </si>
  <si>
    <t>V. Mačernio 12 (dal.ren.), Plungė</t>
  </si>
  <si>
    <t>V. Mačernio 47, Plungė</t>
  </si>
  <si>
    <t>Vytauto 34, Prienai</t>
  </si>
  <si>
    <t>Vytauto 40, Jieznas</t>
  </si>
  <si>
    <t>Vytauto 23, Prienai</t>
  </si>
  <si>
    <t>Basanavičiaus 26, Prienai</t>
  </si>
  <si>
    <t>Janonio 3, Prienai</t>
  </si>
  <si>
    <t>Stadiono 12, Prienai</t>
  </si>
  <si>
    <t>Laisvės alėja 36, Radviliškis</t>
  </si>
  <si>
    <t>Kęstučio 11a, Radviliškis</t>
  </si>
  <si>
    <t>Kražių 12, Radviliškis</t>
  </si>
  <si>
    <r>
      <t>Šilumos suvartojimai daugiabučiuose gyvenamuosiuose namuose ne šildymo sezono metu (</t>
    </r>
    <r>
      <rPr>
        <b/>
        <sz val="10"/>
        <color indexed="10"/>
        <rFont val="Arial"/>
        <family val="2"/>
      </rPr>
      <t>2011 m. rugsėjo mėn.</t>
    </r>
    <r>
      <rPr>
        <b/>
        <sz val="10"/>
        <rFont val="Arial"/>
        <family val="2"/>
      </rPr>
      <t>) šalto geriamojo vandens pašildymui iki higienos normomis nustatytos
temperatūros (nuo +8 °C iki +52 °C) ir karšto vandens temperatūrai palaikyti bei vonios patalpų sanitarinėms sąlygoms užtikrinti („gyvatukui“)</t>
    </r>
  </si>
  <si>
    <t>Ramučių 39 Naujoji Akmenė (renov)</t>
  </si>
  <si>
    <t>Stadiono 13 Naujoji Akmenė, (renov</t>
  </si>
  <si>
    <t>Stadiono 17 Naujoji Akmenė, (renov</t>
  </si>
  <si>
    <t>V.Kudirkos 17 Naujoji Akmenė (renov</t>
  </si>
  <si>
    <t>V.Kudirkos 22 Naujoji Akmenė</t>
  </si>
  <si>
    <t>V.Kudirkos 24 Naujoji Akmenė</t>
  </si>
  <si>
    <t>Respublikos 11 Naujoji Akmenė</t>
  </si>
  <si>
    <t>Ventos 22 Venta</t>
  </si>
  <si>
    <t>V.Kudirkos 1 Naujoji Akmenė</t>
  </si>
  <si>
    <t>V.Kudirkos 6 Naujoji Akmenė</t>
  </si>
  <si>
    <t>Ramučių 7 Naujoji Akmenė</t>
  </si>
  <si>
    <t>Kalno 1 Akmenė</t>
  </si>
  <si>
    <t>Žemaičių 41 Venta</t>
  </si>
  <si>
    <t>Ramučių 12 Naujoji Akmenė</t>
  </si>
  <si>
    <t>Respublikos 13 Naujoji Akmenė</t>
  </si>
  <si>
    <t>Ventos 20 Venta</t>
  </si>
  <si>
    <t>LELIJŲ 7, BIRŠTONAS</t>
  </si>
  <si>
    <t>SRUOGOS 8,BIRŠT.</t>
  </si>
  <si>
    <t>LELIJŲ 11,BIRŠTONAS</t>
  </si>
  <si>
    <t>LELIJŲ15,BIRŠTONAS</t>
  </si>
  <si>
    <t>KĘSTUČIO 25 II,BIRŠT.</t>
  </si>
  <si>
    <t>LELIJŲ 9,BIRŠTONAS</t>
  </si>
  <si>
    <t>VILNIAUS 4,BIRŠTONAS</t>
  </si>
  <si>
    <t>JAUNIMO 21,BIRŠTON.</t>
  </si>
  <si>
    <t>DARIAUS IR GIR.23A.IL. BIRŠTONAS</t>
  </si>
  <si>
    <t>DAR.IR GIRĖNO 1, BIRŠTONAS</t>
  </si>
  <si>
    <t>DARIAUS IR GIR.4 BIRŠTONAS</t>
  </si>
  <si>
    <t>B.SRUOGOS 14, BIRŠTONAS</t>
  </si>
  <si>
    <t>Draugystės 18, Elektrėnai</t>
  </si>
  <si>
    <t>Sodų 4, Elektrėnai</t>
  </si>
  <si>
    <t>Taikos 4, Elektrėnai</t>
  </si>
  <si>
    <t>Rungos 3, Elektrėnai</t>
  </si>
  <si>
    <t>Šarkinės 25, Elektrėnai</t>
  </si>
  <si>
    <t>Šviesos 1, Elektrėnai</t>
  </si>
  <si>
    <t>Šviesos 3, Elektrėnai</t>
  </si>
  <si>
    <t>Sodų 13, Elektrėnai</t>
  </si>
  <si>
    <t>Pergalės 43, Elektrėnai</t>
  </si>
  <si>
    <t>Elektrinės 13, Elektrėnai</t>
  </si>
  <si>
    <t>Pergalės 3, Elektrėnai</t>
  </si>
  <si>
    <t>Pergalės 51, Elektrėnai</t>
  </si>
  <si>
    <t>Trakų 16, Elektrėnai</t>
  </si>
  <si>
    <t>Šviesos 12, Elektrėnai</t>
  </si>
  <si>
    <t>Saulės 4, Elektrėnai</t>
  </si>
  <si>
    <t>Saulės 8, Elektrėnai</t>
  </si>
  <si>
    <t>Saulės 10, Elektrėnai</t>
  </si>
  <si>
    <t>Taikos 5, Elektrėnai</t>
  </si>
  <si>
    <t>Draugystės 17, Elektrėnai</t>
  </si>
  <si>
    <t>Šviesos 7, Elektrėnai</t>
  </si>
  <si>
    <t>Šviesos 4, Elektrėnai</t>
  </si>
  <si>
    <t>Pergalės 41, Elektrėnai</t>
  </si>
  <si>
    <t>Saulės 3., Elektrėnai</t>
  </si>
  <si>
    <t>Trakų 11, Elektrėnai</t>
  </si>
  <si>
    <t>Trakų 17, Elektrėnai</t>
  </si>
  <si>
    <t>Maironio g. 8, Kaišiadorys</t>
  </si>
  <si>
    <t>Gedimino g. 24, Kaišiadorys</t>
  </si>
  <si>
    <t>V. Ruokio g. 5, Kaišiadorys</t>
  </si>
  <si>
    <t>J. Basanavičiaus g. 7, Kaišiadorys</t>
  </si>
  <si>
    <t>Gedimino g. 90, Kaišiadorys</t>
  </si>
  <si>
    <t>Gedimino g. 20, Kaišiadorys</t>
  </si>
  <si>
    <t>Parko g. 23, Kaišiadorys</t>
  </si>
  <si>
    <t>KALANTOS R. 183 (KVS), Kaunas</t>
  </si>
  <si>
    <t>KOVO 11-OSIOS 47, Kaunas</t>
  </si>
  <si>
    <t>PRAMONĖS 5  (KVS), Kaunas</t>
  </si>
  <si>
    <t>SAVANORIŲ 281 (KVS), Kaunas</t>
  </si>
  <si>
    <t>SAVANORIŲ 395, Kaunas</t>
  </si>
  <si>
    <t>SAVANORIŲ PR. 382 (KVS), Kaunas</t>
  </si>
  <si>
    <t>KRĖVĖS 51, Kaunas</t>
  </si>
  <si>
    <t>ŽUKAUSKO 24  (KVS), Kaunas</t>
  </si>
  <si>
    <t>GELEŽINIO VILKO 15, Kaunas</t>
  </si>
  <si>
    <t>PLECHAVIČIAUS P. 19, Kaunas</t>
  </si>
  <si>
    <t>PRANCŪZŲ 6 (ŠP-1) (KVS), Kaunas</t>
  </si>
  <si>
    <t>LANDSBERGIO-ŽEMKALNIO 1, Kaunas</t>
  </si>
  <si>
    <t>Sudvajų 26, Alytus</t>
  </si>
  <si>
    <t>Ligoninės 2,Alytus</t>
  </si>
  <si>
    <t>Rinkuškių 1,Biržai</t>
  </si>
  <si>
    <t>Vytauto 36, Biržai</t>
  </si>
  <si>
    <t>Vilniaus 92,Biržai</t>
  </si>
  <si>
    <t>KOSCIUŠKOS12, Druskininkai</t>
  </si>
  <si>
    <t>LIŠKIAVOS 6, Druskininkai</t>
  </si>
  <si>
    <t>GARDINO 41, Druskininkai</t>
  </si>
  <si>
    <t>VYTAUTO 13, Druskininkai</t>
  </si>
  <si>
    <t>ATEITIES 8,Druskininkai</t>
  </si>
  <si>
    <t>VEISIEJŲ 24, Druskininkai</t>
  </si>
  <si>
    <t>ATEITIES 30A, Druskininkai</t>
  </si>
  <si>
    <t>JAUNYSTĖS 15, Druskininkai</t>
  </si>
  <si>
    <t>GARDINO 31, Druskininkai</t>
  </si>
  <si>
    <t>ATEITIES 5, Druskininkai</t>
  </si>
  <si>
    <t>MERKINĖS 9,Druskininkai</t>
  </si>
  <si>
    <t>VYTAUTO 12, Druskininkai</t>
  </si>
  <si>
    <t>VYTAUTO 20, Druskininkai</t>
  </si>
  <si>
    <t>VEISIEJŲ 45,Druskininkai</t>
  </si>
  <si>
    <t>ATEITIES 26, Druskininkai</t>
  </si>
  <si>
    <t>MERKINĖS 2, Druskininkai</t>
  </si>
  <si>
    <t>ATEITIES 16,Druskininkai</t>
  </si>
  <si>
    <t>ŠILTNAMIŲ 20, Druskininkai</t>
  </si>
  <si>
    <t>R.Juknevičiaus 88, Marijampolė</t>
  </si>
  <si>
    <t>Draugystės 20,Marijampolė</t>
  </si>
  <si>
    <t>Vytauto 13, Marijampolė</t>
  </si>
  <si>
    <t>Kosmonautų 14, Marijampolė</t>
  </si>
  <si>
    <t>Jaunimo 5, Marijampolė</t>
  </si>
  <si>
    <t>Kokolos 9, Marijampolė</t>
  </si>
  <si>
    <t>Dariaus ir Girėno 13,Marijampolė</t>
  </si>
  <si>
    <t>Gėlių 14,Marijampolė</t>
  </si>
  <si>
    <t>R.Juknevičiaus 92, Marijampolė</t>
  </si>
  <si>
    <t>J.Ambrazevičiaus-Brazaičio 25, Marijampolė</t>
  </si>
  <si>
    <t>R.Juknevičiaus 17,Marijampolė</t>
  </si>
  <si>
    <t>Kauno 88A,Marijampolė</t>
  </si>
  <si>
    <t>Kokolos 5, Marijampolė</t>
  </si>
  <si>
    <t>Mokolų 39, Marijampolė</t>
  </si>
  <si>
    <t>Mokolų 13A, Marijampolė</t>
  </si>
  <si>
    <t>Kauno 46, Marijampolė</t>
  </si>
  <si>
    <t>Mokolų 41, Marijampolė</t>
  </si>
  <si>
    <t>J.Ambrazevičiaus-Brazaičio 23, Marijampolė</t>
  </si>
  <si>
    <t>Uosupio 8, Marijampolė</t>
  </si>
  <si>
    <t>Vytauto 20, Marijampolė</t>
  </si>
  <si>
    <t>Mokolų 37, Marijampolė</t>
  </si>
  <si>
    <t>Kretingos 51a, Palanga</t>
  </si>
  <si>
    <t>Druskininkų 7a,  Palanga</t>
  </si>
  <si>
    <t>Bangų 13,  Palanga</t>
  </si>
  <si>
    <t>Saulėtekio 12/10,  Palanga</t>
  </si>
  <si>
    <t>Saulėtekio 16/14,  Palanga</t>
  </si>
  <si>
    <t>Saulėtekio 18,  Palanga</t>
  </si>
  <si>
    <t>Taikos 15,  Palanga</t>
  </si>
  <si>
    <t>Medvalakio 17,  Palanga</t>
  </si>
  <si>
    <t>Sodų 18,  Palanga</t>
  </si>
  <si>
    <t>Taikos 13,  Palanga</t>
  </si>
  <si>
    <t>Sodų 61,  Palanga</t>
  </si>
  <si>
    <t>Vytauto 132,  Palanga</t>
  </si>
  <si>
    <t>Janonio 28,  Palanga</t>
  </si>
  <si>
    <t>Ganyklų 11,  Palanga</t>
  </si>
  <si>
    <t>Vytauto 156,  Palanga</t>
  </si>
  <si>
    <t>Druskininkų 10,  Palanga</t>
  </si>
  <si>
    <t>Ganyklų 19,  Palanga</t>
  </si>
  <si>
    <t>Druskininkų 6,  Palanga</t>
  </si>
  <si>
    <t>Druskininkų 1,  Palanga</t>
  </si>
  <si>
    <t>Žvejų 42,  Palanga</t>
  </si>
  <si>
    <t>Vytauto 81,  Palanga</t>
  </si>
  <si>
    <t>Jūratės 26,  Palanga</t>
  </si>
  <si>
    <t>Ganyklų 59,  Palanga</t>
  </si>
  <si>
    <t>Jūratės 28,  Palanga</t>
  </si>
  <si>
    <t>Ganyklų 29,  Palanga</t>
  </si>
  <si>
    <t>Ganyklų 41,  Palanga</t>
  </si>
  <si>
    <t>Kastyčio 38,  Palanga</t>
  </si>
  <si>
    <t>Oškinio 8,  Palanga</t>
  </si>
  <si>
    <t>Aušros 9, Rainiai</t>
  </si>
  <si>
    <t>Dariaus ir Girėno 24, Telšiai</t>
  </si>
  <si>
    <t>Masčio 54, Telšiai</t>
  </si>
  <si>
    <t>Masčio 52, Telšiai</t>
  </si>
  <si>
    <t>Masčio 50, Telšiai</t>
  </si>
  <si>
    <t>Liepų 7, Rainiai</t>
  </si>
  <si>
    <t>Vilniaus 6, Telšiai</t>
  </si>
  <si>
    <t>Lygumų 80, Telšiai</t>
  </si>
  <si>
    <t>Sedos 21, Telšiai</t>
  </si>
  <si>
    <t>Masčio 8, Telšiai</t>
  </si>
  <si>
    <t>Kauno 15, Telšiai</t>
  </si>
  <si>
    <t>Muziejaus 18A, Telšiai</t>
  </si>
  <si>
    <t>Rambyno 20, Telšiai</t>
  </si>
  <si>
    <t>Lygumų 53, Telšiai</t>
  </si>
  <si>
    <t>Vilniaus 16, Telšiai</t>
  </si>
  <si>
    <t>Viniaus 28, Telšiai</t>
  </si>
  <si>
    <t>Petrausko 18, Rainiai</t>
  </si>
  <si>
    <t>Lygumų 51, Telšiai</t>
  </si>
  <si>
    <t>Lygumų 46, Telšiai</t>
  </si>
  <si>
    <t>Masčio 38, Telšiai</t>
  </si>
  <si>
    <t>Daukanto 5, Telšiai</t>
  </si>
  <si>
    <t>Saulėtekio 7, Telšiai</t>
  </si>
  <si>
    <t>Sedos 17, Telšiai</t>
  </si>
  <si>
    <t>Tulpių 4, Telšiai</t>
  </si>
  <si>
    <t>Lygumų 54, Telšiai</t>
  </si>
  <si>
    <t>Daukanto 1, Telšiai</t>
  </si>
  <si>
    <t>AUŠROS 4 VILKAVIŠKIS</t>
  </si>
  <si>
    <t>AUŠROS 2 VILKAVIŠKIS</t>
  </si>
  <si>
    <t>AUŠROS 10 VILKAVIŠKIS</t>
  </si>
  <si>
    <t>NEPRIKLAUSOMYBES 78 VILKAVIŠKIS</t>
  </si>
  <si>
    <t>NEPRIKLAUSOMYBES 62 VILKAVIŠKIS</t>
  </si>
  <si>
    <t>STATYBININKŲ 8 VILKAVIŠKIS</t>
  </si>
  <si>
    <t>VILNIAUS 30 B VIRBALIS</t>
  </si>
  <si>
    <t>VIENYBES 70 VILKAVIŠKIS</t>
  </si>
  <si>
    <t>BIRUTĖS 6 VILKAVIŠKIS</t>
  </si>
  <si>
    <t>BIRUTES 2 VILKAVIŠKIS</t>
  </si>
  <si>
    <t>KĘSTUČIO 8 VILKAVIŠKIS</t>
  </si>
  <si>
    <t>VILNIAUS 8 VILKAVIŠKIS</t>
  </si>
  <si>
    <t>DARVINO 28 KYBARTAI</t>
  </si>
  <si>
    <t>S.NERIES 31C VILKAVIŠKIS</t>
  </si>
  <si>
    <t>K.NAUMIESČIO 11 KYBARTAI</t>
  </si>
  <si>
    <t>VIŠTYČIO 2 VIRBALIS</t>
  </si>
  <si>
    <t>K.NAUMIESČIO 9A KYBARTAI</t>
  </si>
  <si>
    <t>DARVINO 11 KYBARTAI</t>
  </si>
  <si>
    <t>Statybininkų 3 (ren),Panevėžys</t>
  </si>
  <si>
    <t>Kranto 47  (ren.),Panevėžys</t>
  </si>
  <si>
    <t>Molainių 8 (ren.),Panevėžys</t>
  </si>
  <si>
    <t>Molainių 26 (ren.),Panevėžys</t>
  </si>
  <si>
    <t>Klaipėdos 98 (ren.),Panevėžys</t>
  </si>
  <si>
    <t>Molainių 10 (ren.),Panevėžys</t>
  </si>
  <si>
    <t>Tulpių 13(ren.),Panevėžys</t>
  </si>
  <si>
    <t>Aukštaičių 76 (ren.),Panevėžys</t>
  </si>
  <si>
    <t>Dariaus ir Girėno 11 (ren.),Panevėžys</t>
  </si>
  <si>
    <t>Statybininkų 13  (ren.),Panevėžys</t>
  </si>
  <si>
    <t>Smėlynės g. 57,Panevėžys</t>
  </si>
  <si>
    <t>Klaipėdos g. 112,Panevėžys</t>
  </si>
  <si>
    <t>Vaitkaus g.  3,Panevėžys</t>
  </si>
  <si>
    <t>Beržų g. 23,Panevėžys</t>
  </si>
  <si>
    <t>Klaipėdos g. 118,Panevėžys</t>
  </si>
  <si>
    <t>Beržų g. 17,Panevėžys</t>
  </si>
  <si>
    <t>Parko g. 7,Panevėžys</t>
  </si>
  <si>
    <t>Statybininkų g. 11,Panevėžys</t>
  </si>
  <si>
    <t>Tulpių g. 3,Panevėžys</t>
  </si>
  <si>
    <t>Kosmonautų g. 11,Panevėžys</t>
  </si>
  <si>
    <t>Tulpių 7 ,Panevėžys</t>
  </si>
  <si>
    <t>A. Jucio 10,Plungė</t>
  </si>
  <si>
    <t>Statybininkų 11, Prienai</t>
  </si>
  <si>
    <t>Statybininkų 3 2L., Prienai</t>
  </si>
  <si>
    <t>Statybininkų 7 1L., Prienai</t>
  </si>
  <si>
    <t>Vytauto 47, Jieznas</t>
  </si>
  <si>
    <t>Vytauto 49, Jieznas</t>
  </si>
  <si>
    <t>Vytauto 51, Jieznas</t>
  </si>
  <si>
    <t>Vytauto 53, Jieznas</t>
  </si>
  <si>
    <t>Stadiono 10  1L.,Prienai</t>
  </si>
  <si>
    <t>Stadiono 22  1L.,Prienai</t>
  </si>
  <si>
    <t>Vytauto 30, Prienai</t>
  </si>
  <si>
    <t>Stadiono 18  2L.,Prienai</t>
  </si>
  <si>
    <t>Stadiono 24  2L.,Prienai</t>
  </si>
  <si>
    <t>Statybininkų 5  1L.,Prienai</t>
  </si>
  <si>
    <t>Brundzos 6, Prienai</t>
  </si>
  <si>
    <t>Stadiono 20  2L.,Prienai</t>
  </si>
  <si>
    <t>Vytauto 27 1L., Prienai</t>
  </si>
  <si>
    <t>Stadiono 8  2L.,Prienai</t>
  </si>
  <si>
    <t>Stadiono 14 2 L., Prienai</t>
  </si>
  <si>
    <t>Stadiono 20 3 L., Prienai</t>
  </si>
  <si>
    <t>Statybininkų 4, Prienai</t>
  </si>
  <si>
    <t>Basanavičiaus 15/2, Prienai</t>
  </si>
  <si>
    <t>Vytauto 14, Prienai</t>
  </si>
  <si>
    <t>Laisvės a. 3/14, Prienai</t>
  </si>
  <si>
    <t>Radvilų 11, Radviliškis</t>
  </si>
  <si>
    <t>Povyliaus 7, Radviliškis</t>
  </si>
  <si>
    <t>Povyliaus 8, Radviliškis</t>
  </si>
  <si>
    <t>Laisvės alėja 34a, Radviliškis</t>
  </si>
  <si>
    <t>Naujoji 12, Radviliškis</t>
  </si>
  <si>
    <t>Naujoji 17, Radviliškis</t>
  </si>
  <si>
    <t>Dariaus ir Girėno 30a</t>
  </si>
  <si>
    <t>Parko 3, Radvili6kis</t>
  </si>
  <si>
    <t>Gedimino 43, Radvili6kis</t>
  </si>
  <si>
    <t>Jaramino 14, Radviliškis</t>
  </si>
  <si>
    <t>Bernotėno 3, Radviliškis</t>
  </si>
  <si>
    <t>Gedimino 38, Radviliškio</t>
  </si>
  <si>
    <t>V. Kudirkos g. 92, Šakiai</t>
  </si>
  <si>
    <t>Jaunystės takas 5, Šakiai</t>
  </si>
  <si>
    <t>Draugystės takas 6, Šakiai</t>
  </si>
  <si>
    <t>V. Kudirkos g. 51, Šakiai</t>
  </si>
  <si>
    <t>V. Kudirkos g. 82, Šakiai</t>
  </si>
  <si>
    <t>V. Kudirkos g. 41, Šakiai</t>
  </si>
  <si>
    <t>Bažnyčios g. 13, Šakiai</t>
  </si>
  <si>
    <t>Vasario 16-osios 9, Šakiai</t>
  </si>
  <si>
    <t>Draugystės takas 4, Šakiai</t>
  </si>
  <si>
    <t>Kęstučio g. 4,Šakiai</t>
  </si>
  <si>
    <t>Šaulių g. 22, Šakiai</t>
  </si>
  <si>
    <t>V. Kudirkos g. 43, Šakiai</t>
  </si>
  <si>
    <t>V. Kudirkos g. 53, Šakiai</t>
  </si>
  <si>
    <t>Šaulių g. 2, Šakiai</t>
  </si>
  <si>
    <t>V. Kudirkos g. 102, Šakiai</t>
  </si>
  <si>
    <t>V. Kudirkos  g. 102b, Šakiai</t>
  </si>
  <si>
    <t>V. Kudirkos g. 76, Šakiai</t>
  </si>
  <si>
    <t>Dainų g. 72, Šiauliai</t>
  </si>
  <si>
    <t>Vilniaus g. 202 (renov.), Šiauliai</t>
  </si>
  <si>
    <t>Gytarių g. 16 (renov.), Šiauliai</t>
  </si>
  <si>
    <t>Tilžės g. 26 (renov.), Šiauliai</t>
  </si>
  <si>
    <t>Lieporių g. 3,Šiauliai</t>
  </si>
  <si>
    <t>Dainų g. 98, Šiauliai</t>
  </si>
  <si>
    <t>Vytauto g. 134 (renov.), Šiauliai</t>
  </si>
  <si>
    <t>Saulės takas 4, Šiauliai</t>
  </si>
  <si>
    <t>P. Cvirkos g. 65B (renov.), Šiauliai</t>
  </si>
  <si>
    <t>Rasos g. 9, Šiauliai</t>
  </si>
  <si>
    <t>K. Korsako g. 32, Šiauliai</t>
  </si>
  <si>
    <t>K. Korsako g. 13, Šiauliai</t>
  </si>
  <si>
    <t>Gytarių g. 8, Šiauliai</t>
  </si>
  <si>
    <t>Grinkevičiaus g. 16, Šiauliai</t>
  </si>
  <si>
    <t>Gytarių g. 6, Šiauliai</t>
  </si>
  <si>
    <t>Verdulių g. 31, Šiauliai</t>
  </si>
  <si>
    <t>Rasos g. 20, Šiauliai</t>
  </si>
  <si>
    <t>Vilniaus g. 52, Šiauliai</t>
  </si>
  <si>
    <t>Vilniaus g. 269, Šiauliai</t>
  </si>
  <si>
    <t>K. Korsako g. 20, Šiauliai</t>
  </si>
  <si>
    <t>Kauno g. 22, Šiauliai</t>
  </si>
  <si>
    <t>Tilžės g. 65, Šiauliai</t>
  </si>
  <si>
    <t>Aukštoji g. 20, Šiauliai</t>
  </si>
  <si>
    <t>Energetikų g. 6, Šiauliai</t>
  </si>
  <si>
    <t>Vilniaus g. 237 (I, II laiptinės), Šiauliai</t>
  </si>
  <si>
    <t>Vytauto g. 145, Šiauliai</t>
  </si>
  <si>
    <t>Vilniaus g. 32, Šiauliai</t>
  </si>
  <si>
    <t>Vilniaus g. 271, Šiauliai</t>
  </si>
  <si>
    <t>Vytauto g. 147, Šiauliai</t>
  </si>
  <si>
    <t>Aušros al. 51A, Šiauliai</t>
  </si>
  <si>
    <t>Vilniaus g. 24, Šiauliai</t>
  </si>
  <si>
    <t>Pirties g. 7A, Šiauliai</t>
  </si>
  <si>
    <t>Vilniaus g. 235, Šiauliai</t>
  </si>
  <si>
    <t>Vilniaus g. 179, Šiauliai</t>
  </si>
  <si>
    <t>Aušros al. 25, Šiauliai</t>
  </si>
  <si>
    <t>Vilniaus g. 179A, Šiauliai</t>
  </si>
  <si>
    <t>Tilžės g. 148, Šiauliai</t>
  </si>
  <si>
    <t>P. Višinskio g. 37, Šiauliai</t>
  </si>
  <si>
    <t>P. Cvirkos g. 75, Šiauliai</t>
  </si>
  <si>
    <t>Tilžės g. 168, Šiauliai</t>
  </si>
  <si>
    <t>Maironio g.24</t>
  </si>
  <si>
    <t>Kovo 11-osios g.24</t>
  </si>
  <si>
    <t>Dariaus ir Girėno g.39</t>
  </si>
  <si>
    <t>Žemaoitės g.8</t>
  </si>
  <si>
    <t>Vytauto Didžiojo g.13</t>
  </si>
  <si>
    <t>Mindaugo 22, Trakai</t>
  </si>
  <si>
    <t>Vytauto 36, Trakai</t>
  </si>
  <si>
    <t>Vienuolyno 11A, Trakai</t>
  </si>
  <si>
    <t>Ežero 3, Lentvaris</t>
  </si>
  <si>
    <t>Klevų al. 59, Lentvrais</t>
  </si>
  <si>
    <t>Mindaugo 8, Trakai</t>
  </si>
  <si>
    <t>Ežero 5, Lentvaris</t>
  </si>
  <si>
    <t>Klevų al. 36, Lentvaris</t>
  </si>
  <si>
    <t>Klevų al. 61, Lentvaris</t>
  </si>
  <si>
    <t>Ežero 12, Lentvaris</t>
  </si>
  <si>
    <t>Ežero 7, Lentvaris</t>
  </si>
  <si>
    <t>Klevų al. 28 , Lentvaris</t>
  </si>
  <si>
    <t>Klevų al. 387a, Lentvaris</t>
  </si>
  <si>
    <t>Vienuolyno 3, Trakai</t>
  </si>
  <si>
    <t>Vytauto 10, Lentvaris</t>
  </si>
  <si>
    <t>Tujų 1, Lentvaris</t>
  </si>
  <si>
    <t>Ežero 8, Lentvaris</t>
  </si>
  <si>
    <t>Ežero 6, Lentvaris</t>
  </si>
  <si>
    <t>Geležinkelio 32, Lentvaris</t>
  </si>
  <si>
    <t>Lauko 12, Lentvaris</t>
  </si>
  <si>
    <t>Geležinkelio 26, Lentvaris</t>
  </si>
  <si>
    <t>Bažnyčios 23, Lentvaris</t>
  </si>
  <si>
    <t>N. Sodybos 27, Lentvaris</t>
  </si>
  <si>
    <t>N. Sodybos 38, Lentvaris</t>
  </si>
  <si>
    <t>Pakalnės 24, Lentvaris</t>
  </si>
  <si>
    <t>Pakalnės 27, Lentvaris</t>
  </si>
  <si>
    <t>Krašuonos g. 13, Utena</t>
  </si>
  <si>
    <t>Užpalių g. 82, Utena</t>
  </si>
  <si>
    <t>Aukštakalnio g. 108, Utena</t>
  </si>
  <si>
    <t>Užpalių g. 84, Utena</t>
  </si>
  <si>
    <t>Aušros g. 69 II k., Utena</t>
  </si>
  <si>
    <t>Užpalių g. 80, Utena</t>
  </si>
  <si>
    <t>Aušros g. 93  I k., Utena</t>
  </si>
  <si>
    <t>Užpalių g. 68 , Utena</t>
  </si>
  <si>
    <t>Aušros g. 94, Utena</t>
  </si>
  <si>
    <t>Taikos g. 24, Utena</t>
  </si>
  <si>
    <t>Kudirkoa g. 28, Utena</t>
  </si>
  <si>
    <t>Basanavičiaus g. 117, Utena</t>
  </si>
  <si>
    <t>Aukštakalnio g. 118, Utena</t>
  </si>
  <si>
    <t>Vaižganto g. 40, Utena</t>
  </si>
  <si>
    <t>Aušros g. 70, Utena</t>
  </si>
  <si>
    <t>Krašuonos g. 5, Utena</t>
  </si>
  <si>
    <t>Aušros g. 67 II korp., Utena</t>
  </si>
  <si>
    <t>Vaižganto g. 6, Utena</t>
  </si>
  <si>
    <t>Smėlio g. 10, Utena</t>
  </si>
  <si>
    <t>Vaižganto g. 36, Utena</t>
  </si>
  <si>
    <t>Aukštakalnio g. 10,12, Utena</t>
  </si>
  <si>
    <t>Taikos g. 13, Utena</t>
  </si>
  <si>
    <t>Aušros g. 87, Utena</t>
  </si>
  <si>
    <t>Aukštakalnio g. 110, Utena</t>
  </si>
  <si>
    <t>Vaižganto g. 34 c, Utena</t>
  </si>
  <si>
    <t>Taikos g. 15, Utena</t>
  </si>
  <si>
    <t>Taikos g. 9, Utena</t>
  </si>
  <si>
    <t>Aušros g. 82, Utena</t>
  </si>
  <si>
    <t>Taikos g. 33, Utena</t>
  </si>
  <si>
    <t>Taikos g. 67, Utena</t>
  </si>
  <si>
    <t>Taikos g. 17, Utena</t>
  </si>
  <si>
    <t>Basanavičiaus g. 102, Utena</t>
  </si>
  <si>
    <t>Bažnyčios g. 4, Utena</t>
  </si>
  <si>
    <t>Taikos g. 7, Utena</t>
  </si>
  <si>
    <t>Kęstučio g. 6, Utena</t>
  </si>
  <si>
    <t>Vytauto a. 2, Utena</t>
  </si>
  <si>
    <t>Aušros g. 28 ,Utena</t>
  </si>
  <si>
    <t>Basanavičiaus g. 108, Utena</t>
  </si>
  <si>
    <t>Aukštakalnio g. 66, Utena</t>
  </si>
  <si>
    <t>Savanorių g. 46, Varėna</t>
  </si>
  <si>
    <t>Marcinkonių g. 16, Varėna</t>
  </si>
  <si>
    <t>M.K.Čiurlionio g. 6, Varėna</t>
  </si>
  <si>
    <t>Z.Voronecko g. 3, Varėna</t>
  </si>
  <si>
    <t>Vytauto g. 22, Varėna</t>
  </si>
  <si>
    <t>Vytauto g. 24, Varėna</t>
  </si>
  <si>
    <t>M.K.Čiurlionio g. 59, Varėna</t>
  </si>
  <si>
    <t>Kalno g. 19, Matuizos</t>
  </si>
  <si>
    <t>Dzūkų g. 3, Varėna</t>
  </si>
  <si>
    <t>M.K.Čiurlionio g. 3, Varėna</t>
  </si>
  <si>
    <t>Savanorių g. 18, Varėna</t>
  </si>
  <si>
    <t>Kalno g. 17, Matuizos</t>
  </si>
  <si>
    <t>Vytauto g. 32, Varėna</t>
  </si>
  <si>
    <t>Vytauto g. 10, Varėna</t>
  </si>
  <si>
    <t>Vytauto g. 4, Varėna</t>
  </si>
  <si>
    <t>Vasario 16-osios g. 3, Varėna</t>
  </si>
  <si>
    <t>Naujūjų Valkininkų 2</t>
  </si>
  <si>
    <t>Sporto g. 6, Varėna</t>
  </si>
  <si>
    <t>Vytauto g. 46, Varėna</t>
  </si>
  <si>
    <t>Vytauto g. 50, Varėna</t>
  </si>
  <si>
    <t>Vasario 16-osios g. 11, Varėna</t>
  </si>
  <si>
    <t>Vytauto g. 25, Varėna</t>
  </si>
  <si>
    <t>Dzūkų g. 23, Varėna</t>
  </si>
  <si>
    <t>Dzūkų g. 66, Varėna</t>
  </si>
  <si>
    <t>M.K.Čiurlionio g. 10A, Varėna</t>
  </si>
  <si>
    <t>Melioratorių g. 5, Varėna</t>
  </si>
  <si>
    <t>Z.Voronecko g. 1, Varėna</t>
  </si>
  <si>
    <t>Kalno g. 15, Matuizos</t>
  </si>
  <si>
    <t>Kalno g. 29, Matuizos</t>
  </si>
  <si>
    <t>J.Basanavičiaus g. 5, Varėna</t>
  </si>
  <si>
    <t>Žalioji g. 21, Varėna</t>
  </si>
  <si>
    <t>Melioratorių g. 7, Varėna</t>
  </si>
  <si>
    <t>Aušros g. 10, Varėna</t>
  </si>
  <si>
    <t>Savanorių g. 44, Varėna</t>
  </si>
  <si>
    <t>Žalioji g. 23, Varėna</t>
  </si>
  <si>
    <t>Dzūkų g. 15, Varėna</t>
  </si>
  <si>
    <t>Dzūkų g. 21A, Varėna</t>
  </si>
  <si>
    <t>J.Basanavičiaus g. 30, Varėna</t>
  </si>
  <si>
    <t>J.Basanavičiaus g. 6, Varėna</t>
  </si>
  <si>
    <t>Marcinkonių g. 6, Varėna</t>
  </si>
  <si>
    <t>Sviliškių g. 4,6, Vilnius</t>
  </si>
  <si>
    <t>Fizikų g. 6, Vilnius</t>
  </si>
  <si>
    <t>Perkūnkiemio g. 9, Vilnius</t>
  </si>
  <si>
    <t>Pajautos g. 13, Vilnius</t>
  </si>
  <si>
    <t>Pavilnionių g. 41, Vilnius</t>
  </si>
  <si>
    <t>Žirmūnų g. 3, Vilnius</t>
  </si>
  <si>
    <t>J. Kubiliaus g. 4, Vilnius</t>
  </si>
  <si>
    <t>J.Franko g. 4, Vilnius</t>
  </si>
  <si>
    <t>Bajorų kelias 3, Vilnius</t>
  </si>
  <si>
    <t>Perkūnkiemio g. 45, Vilnius</t>
  </si>
  <si>
    <t>Karaliaučiaus g. 16C, Vilnius</t>
  </si>
  <si>
    <t>P.Smuglevičiaus g. 6, Vilnius</t>
  </si>
  <si>
    <t>M.Marcinkevičiaus g. 29, Vilnius</t>
  </si>
  <si>
    <t>Bitininkų g. 4C, Vilnius</t>
  </si>
  <si>
    <t>Karaliaučiaus g. 16a, Vilnius</t>
  </si>
  <si>
    <t>Papilėnų g. 16, Vilnius</t>
  </si>
  <si>
    <t>M.K.Čiurlionio g. 70/16, Vilnius</t>
  </si>
  <si>
    <t>J.Basanavičiaus g. 25A, Vilnius</t>
  </si>
  <si>
    <t>Ūmėdžių g. 80, 82, Vilnius</t>
  </si>
  <si>
    <t>Laisvės pr. 85, Vilnius</t>
  </si>
  <si>
    <t>Filaretų g. 18, 20, Vilnius</t>
  </si>
  <si>
    <t>Linksmoji g. 77, Vilnius</t>
  </si>
  <si>
    <t>Musninkų g. 20, Vilnius</t>
  </si>
  <si>
    <t>Šeškinės g. 63, Vilnius</t>
  </si>
  <si>
    <t>Naugarduko g. 50A, Vilnius</t>
  </si>
  <si>
    <t>Rygos g. 34, 36, 38, Vilnius</t>
  </si>
  <si>
    <t>Taikos g. 126, 124, Vilnius</t>
  </si>
  <si>
    <t>Gelvonų g. 3, Vilnius</t>
  </si>
  <si>
    <t>S.Stanevičiaus g. 8, Vilnius</t>
  </si>
  <si>
    <t>Ukmergės g. 228, Vilnius</t>
  </si>
  <si>
    <t>P.Vileišio g. 16, Vilnius</t>
  </si>
  <si>
    <t>Tramvajų g. 4, Vilnius</t>
  </si>
  <si>
    <t>Parko g. 18, Vilnius</t>
  </si>
  <si>
    <t>Sėlių g. 43, Vilnius</t>
  </si>
  <si>
    <t>A.Domaševičiaus g. 3, Vilnius</t>
  </si>
  <si>
    <t>P.Vileišio g. 11B, Vilnius</t>
  </si>
  <si>
    <t>Rinktinės g. 36, Vilnius</t>
  </si>
  <si>
    <t>Popieriaus g. 82, Vilnius</t>
  </si>
  <si>
    <t>J.Tiškevičiaus g. 6, Vilnius</t>
  </si>
  <si>
    <t>V.Grybo g. 24, Vilnius</t>
  </si>
  <si>
    <t>Tilto g. 10,12, Vilnius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</si>
</sst>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0.000000"/>
    <numFmt numFmtId="178" formatCode="0.00;\-0.00;\-"/>
    <numFmt numFmtId="179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sz val="11"/>
      <name val="Times New Roman"/>
      <family val="1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5" borderId="10" xfId="0" applyFont="1" applyFill="1" applyBorder="1" applyAlignment="1">
      <alignment/>
    </xf>
    <xf numFmtId="2" fontId="1" fillId="30" borderId="10" xfId="0" applyNumberFormat="1" applyFont="1" applyFill="1" applyBorder="1" applyAlignment="1">
      <alignment horizontal="center" vertical="center"/>
    </xf>
    <xf numFmtId="2" fontId="1" fillId="3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1" fontId="1" fillId="37" borderId="10" xfId="0" applyNumberFormat="1" applyFont="1" applyFill="1" applyBorder="1" applyAlignment="1">
      <alignment horizontal="left"/>
    </xf>
    <xf numFmtId="1" fontId="1" fillId="30" borderId="10" xfId="0" applyNumberFormat="1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 horizontal="left"/>
    </xf>
    <xf numFmtId="0" fontId="1" fillId="30" borderId="10" xfId="0" applyFont="1" applyFill="1" applyBorder="1" applyAlignment="1">
      <alignment horizontal="center" vertical="center"/>
    </xf>
    <xf numFmtId="173" fontId="1" fillId="3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74" fontId="1" fillId="30" borderId="10" xfId="0" applyNumberFormat="1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173" fontId="1" fillId="30" borderId="13" xfId="0" applyNumberFormat="1" applyFont="1" applyFill="1" applyBorder="1" applyAlignment="1">
      <alignment horizontal="center" vertical="center"/>
    </xf>
    <xf numFmtId="174" fontId="1" fillId="3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2" fontId="1" fillId="36" borderId="17" xfId="0" applyNumberFormat="1" applyFont="1" applyFill="1" applyBorder="1" applyAlignment="1">
      <alignment horizontal="center"/>
    </xf>
    <xf numFmtId="174" fontId="1" fillId="36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174" fontId="1" fillId="33" borderId="17" xfId="0" applyNumberFormat="1" applyFont="1" applyFill="1" applyBorder="1" applyAlignment="1">
      <alignment horizontal="center"/>
    </xf>
    <xf numFmtId="173" fontId="1" fillId="33" borderId="17" xfId="0" applyNumberFormat="1" applyFont="1" applyFill="1" applyBorder="1" applyAlignment="1">
      <alignment horizontal="center"/>
    </xf>
    <xf numFmtId="174" fontId="1" fillId="33" borderId="18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173" fontId="1" fillId="36" borderId="10" xfId="0" applyNumberFormat="1" applyFont="1" applyFill="1" applyBorder="1" applyAlignment="1">
      <alignment horizontal="center"/>
    </xf>
    <xf numFmtId="174" fontId="1" fillId="36" borderId="10" xfId="0" applyNumberFormat="1" applyFont="1" applyFill="1" applyBorder="1" applyAlignment="1">
      <alignment horizontal="center"/>
    </xf>
    <xf numFmtId="174" fontId="1" fillId="36" borderId="19" xfId="0" applyNumberFormat="1" applyFont="1" applyFill="1" applyBorder="1" applyAlignment="1">
      <alignment horizontal="center"/>
    </xf>
    <xf numFmtId="0" fontId="1" fillId="39" borderId="17" xfId="0" applyFont="1" applyFill="1" applyBorder="1" applyAlignment="1">
      <alignment horizontal="left"/>
    </xf>
    <xf numFmtId="0" fontId="1" fillId="39" borderId="17" xfId="0" applyFont="1" applyFill="1" applyBorder="1" applyAlignment="1">
      <alignment horizontal="center"/>
    </xf>
    <xf numFmtId="173" fontId="1" fillId="39" borderId="17" xfId="0" applyNumberFormat="1" applyFont="1" applyFill="1" applyBorder="1" applyAlignment="1">
      <alignment horizontal="center"/>
    </xf>
    <xf numFmtId="2" fontId="1" fillId="39" borderId="17" xfId="0" applyNumberFormat="1" applyFont="1" applyFill="1" applyBorder="1" applyAlignment="1">
      <alignment horizontal="center"/>
    </xf>
    <xf numFmtId="174" fontId="1" fillId="39" borderId="17" xfId="0" applyNumberFormat="1" applyFont="1" applyFill="1" applyBorder="1" applyAlignment="1">
      <alignment horizontal="center"/>
    </xf>
    <xf numFmtId="174" fontId="1" fillId="39" borderId="18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center"/>
    </xf>
    <xf numFmtId="173" fontId="1" fillId="39" borderId="10" xfId="0" applyNumberFormat="1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174" fontId="1" fillId="39" borderId="10" xfId="0" applyNumberFormat="1" applyFont="1" applyFill="1" applyBorder="1" applyAlignment="1">
      <alignment horizontal="center"/>
    </xf>
    <xf numFmtId="174" fontId="1" fillId="39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/>
    </xf>
    <xf numFmtId="174" fontId="1" fillId="33" borderId="19" xfId="0" applyNumberFormat="1" applyFont="1" applyFill="1" applyBorder="1" applyAlignment="1">
      <alignment horizontal="center"/>
    </xf>
    <xf numFmtId="0" fontId="1" fillId="38" borderId="17" xfId="0" applyFont="1" applyFill="1" applyBorder="1" applyAlignment="1">
      <alignment horizontal="left"/>
    </xf>
    <xf numFmtId="0" fontId="1" fillId="38" borderId="17" xfId="0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173" fontId="1" fillId="38" borderId="17" xfId="0" applyNumberFormat="1" applyFont="1" applyFill="1" applyBorder="1" applyAlignment="1">
      <alignment horizontal="center"/>
    </xf>
    <xf numFmtId="1" fontId="1" fillId="37" borderId="17" xfId="0" applyNumberFormat="1" applyFont="1" applyFill="1" applyBorder="1" applyAlignment="1">
      <alignment horizontal="center"/>
    </xf>
    <xf numFmtId="173" fontId="1" fillId="37" borderId="17" xfId="0" applyNumberFormat="1" applyFont="1" applyFill="1" applyBorder="1" applyAlignment="1">
      <alignment horizontal="center"/>
    </xf>
    <xf numFmtId="174" fontId="1" fillId="37" borderId="17" xfId="0" applyNumberFormat="1" applyFont="1" applyFill="1" applyBorder="1" applyAlignment="1">
      <alignment horizontal="center"/>
    </xf>
    <xf numFmtId="174" fontId="1" fillId="37" borderId="18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174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173" fontId="1" fillId="37" borderId="10" xfId="0" applyNumberFormat="1" applyFont="1" applyFill="1" applyBorder="1" applyAlignment="1">
      <alignment horizontal="center"/>
    </xf>
    <xf numFmtId="174" fontId="6" fillId="37" borderId="10" xfId="0" applyNumberFormat="1" applyFont="1" applyFill="1" applyBorder="1" applyAlignment="1">
      <alignment horizontal="center"/>
    </xf>
    <xf numFmtId="174" fontId="1" fillId="37" borderId="19" xfId="0" applyNumberFormat="1" applyFont="1" applyFill="1" applyBorder="1" applyAlignment="1">
      <alignment horizontal="center"/>
    </xf>
    <xf numFmtId="2" fontId="1" fillId="40" borderId="17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2" fontId="1" fillId="36" borderId="2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174" fontId="1" fillId="30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0" borderId="10" xfId="0" applyFont="1" applyFill="1" applyBorder="1" applyAlignment="1">
      <alignment horizontal="left"/>
    </xf>
    <xf numFmtId="173" fontId="1" fillId="30" borderId="10" xfId="0" applyNumberFormat="1" applyFont="1" applyFill="1" applyBorder="1" applyAlignment="1">
      <alignment horizontal="center"/>
    </xf>
    <xf numFmtId="174" fontId="1" fillId="30" borderId="19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7" borderId="10" xfId="0" applyNumberFormat="1" applyFont="1" applyFill="1" applyBorder="1" applyAlignment="1">
      <alignment horizontal="left"/>
    </xf>
    <xf numFmtId="1" fontId="1" fillId="30" borderId="10" xfId="0" applyNumberFormat="1" applyFont="1" applyFill="1" applyBorder="1" applyAlignment="1">
      <alignment horizontal="left"/>
    </xf>
    <xf numFmtId="0" fontId="1" fillId="30" borderId="10" xfId="0" applyFont="1" applyFill="1" applyBorder="1" applyAlignment="1">
      <alignment horizontal="center"/>
    </xf>
    <xf numFmtId="174" fontId="6" fillId="30" borderId="10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74" fontId="1" fillId="37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6" fillId="34" borderId="10" xfId="0" applyNumberFormat="1" applyFont="1" applyFill="1" applyBorder="1" applyAlignment="1">
      <alignment horizontal="center"/>
    </xf>
    <xf numFmtId="174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173" fontId="1" fillId="36" borderId="10" xfId="0" applyNumberFormat="1" applyFont="1" applyFill="1" applyBorder="1" applyAlignment="1">
      <alignment horizontal="center"/>
    </xf>
    <xf numFmtId="174" fontId="1" fillId="36" borderId="19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174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173" fontId="1" fillId="37" borderId="10" xfId="0" applyNumberFormat="1" applyFont="1" applyFill="1" applyBorder="1" applyAlignment="1">
      <alignment horizontal="center"/>
    </xf>
    <xf numFmtId="174" fontId="1" fillId="37" borderId="19" xfId="0" applyNumberFormat="1" applyFont="1" applyFill="1" applyBorder="1" applyAlignment="1">
      <alignment horizontal="center"/>
    </xf>
    <xf numFmtId="174" fontId="1" fillId="30" borderId="10" xfId="0" applyNumberFormat="1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173" fontId="1" fillId="30" borderId="10" xfId="0" applyNumberFormat="1" applyFont="1" applyFill="1" applyBorder="1" applyAlignment="1">
      <alignment horizontal="center"/>
    </xf>
    <xf numFmtId="2" fontId="6" fillId="30" borderId="10" xfId="0" applyNumberFormat="1" applyFont="1" applyFill="1" applyBorder="1" applyAlignment="1">
      <alignment horizontal="center"/>
    </xf>
    <xf numFmtId="174" fontId="1" fillId="30" borderId="19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4" fontId="1" fillId="33" borderId="19" xfId="0" applyNumberFormat="1" applyFont="1" applyFill="1" applyBorder="1" applyAlignment="1">
      <alignment horizontal="center"/>
    </xf>
    <xf numFmtId="1" fontId="1" fillId="30" borderId="10" xfId="0" applyNumberFormat="1" applyFont="1" applyFill="1" applyBorder="1" applyAlignment="1">
      <alignment horizontal="center"/>
    </xf>
    <xf numFmtId="174" fontId="1" fillId="30" borderId="13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2" fontId="1" fillId="37" borderId="13" xfId="0" applyNumberFormat="1" applyFont="1" applyFill="1" applyBorder="1" applyAlignment="1">
      <alignment horizontal="center"/>
    </xf>
    <xf numFmtId="173" fontId="1" fillId="37" borderId="13" xfId="0" applyNumberFormat="1" applyFont="1" applyFill="1" applyBorder="1" applyAlignment="1">
      <alignment horizontal="center"/>
    </xf>
    <xf numFmtId="174" fontId="1" fillId="37" borderId="21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1" fontId="1" fillId="41" borderId="10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 horizontal="left"/>
    </xf>
    <xf numFmtId="1" fontId="1" fillId="3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2" fontId="13" fillId="30" borderId="10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2" fontId="12" fillId="37" borderId="10" xfId="0" applyNumberFormat="1" applyFont="1" applyFill="1" applyBorder="1" applyAlignment="1">
      <alignment horizontal="center"/>
    </xf>
    <xf numFmtId="173" fontId="12" fillId="37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2" fontId="1" fillId="30" borderId="10" xfId="0" applyNumberFormat="1" applyFont="1" applyFill="1" applyBorder="1" applyAlignment="1">
      <alignment horizontal="center"/>
    </xf>
    <xf numFmtId="2" fontId="1" fillId="36" borderId="19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1" fontId="1" fillId="30" borderId="10" xfId="60" applyNumberFormat="1" applyFont="1" applyFill="1" applyBorder="1" applyAlignment="1">
      <alignment horizontal="left"/>
      <protection/>
    </xf>
    <xf numFmtId="0" fontId="6" fillId="30" borderId="10" xfId="60" applyFont="1" applyFill="1" applyBorder="1" applyAlignment="1">
      <alignment horizontal="center" wrapText="1"/>
      <protection/>
    </xf>
    <xf numFmtId="0" fontId="1" fillId="41" borderId="10" xfId="60" applyFont="1" applyFill="1" applyBorder="1" applyAlignment="1">
      <alignment horizontal="center"/>
      <protection/>
    </xf>
    <xf numFmtId="4" fontId="6" fillId="30" borderId="10" xfId="60" applyNumberFormat="1" applyFont="1" applyFill="1" applyBorder="1" applyAlignment="1">
      <alignment horizontal="center" wrapText="1"/>
      <protection/>
    </xf>
    <xf numFmtId="174" fontId="1" fillId="30" borderId="10" xfId="60" applyNumberFormat="1" applyFont="1" applyFill="1" applyBorder="1" applyAlignment="1">
      <alignment horizontal="center"/>
      <protection/>
    </xf>
    <xf numFmtId="2" fontId="1" fillId="30" borderId="1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center"/>
    </xf>
    <xf numFmtId="2" fontId="1" fillId="43" borderId="10" xfId="0" applyNumberFormat="1" applyFont="1" applyFill="1" applyBorder="1" applyAlignment="1">
      <alignment horizontal="center"/>
    </xf>
    <xf numFmtId="2" fontId="1" fillId="43" borderId="10" xfId="0" applyNumberFormat="1" applyFont="1" applyFill="1" applyBorder="1" applyAlignment="1">
      <alignment horizontal="center"/>
    </xf>
    <xf numFmtId="43" fontId="1" fillId="36" borderId="10" xfId="42" applyFont="1" applyFill="1" applyBorder="1" applyAlignment="1">
      <alignment horizontal="center"/>
    </xf>
    <xf numFmtId="0" fontId="1" fillId="44" borderId="10" xfId="0" applyFont="1" applyFill="1" applyBorder="1" applyAlignment="1">
      <alignment horizontal="left"/>
    </xf>
    <xf numFmtId="43" fontId="1" fillId="34" borderId="10" xfId="42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2" fontId="1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 horizontal="center"/>
    </xf>
    <xf numFmtId="173" fontId="12" fillId="34" borderId="10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60" applyFont="1" applyFill="1" applyBorder="1" applyAlignment="1">
      <alignment horizontal="left" vertical="center"/>
      <protection/>
    </xf>
    <xf numFmtId="4" fontId="16" fillId="34" borderId="10" xfId="60" applyNumberFormat="1" applyFont="1" applyFill="1" applyBorder="1" applyAlignment="1">
      <alignment horizontal="center" vertical="top" wrapText="1"/>
      <protection/>
    </xf>
    <xf numFmtId="2" fontId="1" fillId="34" borderId="10" xfId="60" applyNumberFormat="1" applyFont="1" applyFill="1" applyBorder="1" applyAlignment="1">
      <alignment horizontal="center"/>
      <protection/>
    </xf>
    <xf numFmtId="174" fontId="1" fillId="34" borderId="10" xfId="60" applyNumberFormat="1" applyFont="1" applyFill="1" applyBorder="1" applyAlignment="1">
      <alignment horizontal="center"/>
      <protection/>
    </xf>
    <xf numFmtId="173" fontId="1" fillId="34" borderId="10" xfId="60" applyNumberFormat="1" applyFont="1" applyFill="1" applyBorder="1" applyAlignment="1">
      <alignment horizontal="center"/>
      <protection/>
    </xf>
    <xf numFmtId="2" fontId="6" fillId="34" borderId="10" xfId="60" applyNumberFormat="1" applyFont="1" applyFill="1" applyBorder="1" applyAlignment="1">
      <alignment horizontal="left" vertical="center"/>
      <protection/>
    </xf>
    <xf numFmtId="4" fontId="16" fillId="34" borderId="10" xfId="60" applyNumberFormat="1" applyFont="1" applyFill="1" applyBorder="1" applyAlignment="1">
      <alignment horizontal="center" vertical="center" wrapText="1"/>
      <protection/>
    </xf>
    <xf numFmtId="2" fontId="1" fillId="34" borderId="10" xfId="60" applyNumberFormat="1" applyFont="1" applyFill="1" applyBorder="1" applyAlignment="1">
      <alignment horizontal="center" vertical="center"/>
      <protection/>
    </xf>
    <xf numFmtId="2" fontId="16" fillId="34" borderId="10" xfId="60" applyNumberFormat="1" applyFont="1" applyFill="1" applyBorder="1" applyAlignment="1">
      <alignment horizontal="center" vertical="center" wrapText="1"/>
      <protection/>
    </xf>
    <xf numFmtId="173" fontId="1" fillId="34" borderId="10" xfId="60" applyNumberFormat="1" applyFont="1" applyFill="1" applyBorder="1" applyAlignment="1">
      <alignment horizontal="center" vertical="center"/>
      <protection/>
    </xf>
    <xf numFmtId="174" fontId="1" fillId="34" borderId="10" xfId="60" applyNumberFormat="1" applyFont="1" applyFill="1" applyBorder="1" applyAlignment="1">
      <alignment horizontal="center" vertical="center"/>
      <protection/>
    </xf>
    <xf numFmtId="1" fontId="1" fillId="34" borderId="10" xfId="60" applyNumberFormat="1" applyFont="1" applyFill="1" applyBorder="1" applyAlignment="1">
      <alignment horizontal="left"/>
      <protection/>
    </xf>
    <xf numFmtId="0" fontId="6" fillId="34" borderId="10" xfId="60" applyFont="1" applyFill="1" applyBorder="1" applyAlignment="1">
      <alignment horizontal="center" wrapText="1"/>
      <protection/>
    </xf>
    <xf numFmtId="0" fontId="1" fillId="43" borderId="10" xfId="60" applyFont="1" applyFill="1" applyBorder="1" applyAlignment="1">
      <alignment horizontal="center"/>
      <protection/>
    </xf>
    <xf numFmtId="4" fontId="6" fillId="34" borderId="10" xfId="60" applyNumberFormat="1" applyFont="1" applyFill="1" applyBorder="1" applyAlignment="1">
      <alignment horizontal="center" wrapText="1"/>
      <protection/>
    </xf>
    <xf numFmtId="2" fontId="1" fillId="34" borderId="10" xfId="59" applyNumberFormat="1" applyFont="1" applyFill="1" applyBorder="1" applyAlignment="1">
      <alignment horizontal="center"/>
      <protection/>
    </xf>
    <xf numFmtId="173" fontId="1" fillId="34" borderId="10" xfId="59" applyNumberFormat="1" applyFont="1" applyFill="1" applyBorder="1" applyAlignment="1">
      <alignment horizontal="center"/>
      <protection/>
    </xf>
    <xf numFmtId="174" fontId="1" fillId="34" borderId="10" xfId="59" applyNumberFormat="1" applyFont="1" applyFill="1" applyBorder="1" applyAlignment="1">
      <alignment horizontal="center"/>
      <protection/>
    </xf>
    <xf numFmtId="2" fontId="6" fillId="34" borderId="10" xfId="60" applyNumberFormat="1" applyFont="1" applyFill="1" applyBorder="1" applyAlignment="1">
      <alignment horizontal="left" wrapText="1"/>
      <protection/>
    </xf>
    <xf numFmtId="173" fontId="1" fillId="43" borderId="10" xfId="60" applyNumberFormat="1" applyFont="1" applyFill="1" applyBorder="1" applyAlignment="1">
      <alignment horizontal="center"/>
      <protection/>
    </xf>
    <xf numFmtId="2" fontId="1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/>
    </xf>
    <xf numFmtId="43" fontId="1" fillId="30" borderId="10" xfId="42" applyFont="1" applyFill="1" applyBorder="1" applyAlignment="1">
      <alignment horizontal="center"/>
    </xf>
    <xf numFmtId="0" fontId="1" fillId="45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center"/>
    </xf>
    <xf numFmtId="172" fontId="1" fillId="41" borderId="10" xfId="0" applyNumberFormat="1" applyFont="1" applyFill="1" applyBorder="1" applyAlignment="1">
      <alignment horizontal="center"/>
    </xf>
    <xf numFmtId="172" fontId="1" fillId="30" borderId="10" xfId="0" applyNumberFormat="1" applyFont="1" applyFill="1" applyBorder="1" applyAlignment="1">
      <alignment horizontal="center"/>
    </xf>
    <xf numFmtId="2" fontId="1" fillId="30" borderId="10" xfId="59" applyNumberFormat="1" applyFont="1" applyFill="1" applyBorder="1" applyAlignment="1">
      <alignment horizontal="center"/>
      <protection/>
    </xf>
    <xf numFmtId="173" fontId="1" fillId="30" borderId="10" xfId="59" applyNumberFormat="1" applyFont="1" applyFill="1" applyBorder="1" applyAlignment="1">
      <alignment horizontal="center"/>
      <protection/>
    </xf>
    <xf numFmtId="174" fontId="1" fillId="30" borderId="10" xfId="59" applyNumberFormat="1" applyFont="1" applyFill="1" applyBorder="1" applyAlignment="1">
      <alignment horizontal="center"/>
      <protection/>
    </xf>
    <xf numFmtId="0" fontId="12" fillId="30" borderId="10" xfId="0" applyFont="1" applyFill="1" applyBorder="1" applyAlignment="1">
      <alignment/>
    </xf>
    <xf numFmtId="173" fontId="1" fillId="41" borderId="10" xfId="0" applyNumberFormat="1" applyFont="1" applyFill="1" applyBorder="1" applyAlignment="1">
      <alignment horizontal="center"/>
    </xf>
    <xf numFmtId="2" fontId="12" fillId="30" borderId="10" xfId="0" applyNumberFormat="1" applyFont="1" applyFill="1" applyBorder="1" applyAlignment="1">
      <alignment horizontal="center"/>
    </xf>
    <xf numFmtId="173" fontId="12" fillId="30" borderId="10" xfId="0" applyNumberFormat="1" applyFont="1" applyFill="1" applyBorder="1" applyAlignment="1">
      <alignment horizontal="center"/>
    </xf>
    <xf numFmtId="173" fontId="1" fillId="41" borderId="10" xfId="0" applyNumberFormat="1" applyFont="1" applyFill="1" applyBorder="1" applyAlignment="1">
      <alignment horizontal="center"/>
    </xf>
    <xf numFmtId="2" fontId="6" fillId="30" borderId="10" xfId="60" applyNumberFormat="1" applyFont="1" applyFill="1" applyBorder="1" applyAlignment="1">
      <alignment horizontal="left" wrapText="1"/>
      <protection/>
    </xf>
    <xf numFmtId="173" fontId="1" fillId="30" borderId="10" xfId="60" applyNumberFormat="1" applyFont="1" applyFill="1" applyBorder="1" applyAlignment="1">
      <alignment horizontal="center"/>
      <protection/>
    </xf>
    <xf numFmtId="179" fontId="1" fillId="30" borderId="10" xfId="42" applyNumberFormat="1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 vertical="center"/>
    </xf>
    <xf numFmtId="2" fontId="6" fillId="30" borderId="10" xfId="0" applyNumberFormat="1" applyFont="1" applyFill="1" applyBorder="1" applyAlignment="1">
      <alignment horizontal="center"/>
    </xf>
    <xf numFmtId="0" fontId="1" fillId="30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17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" fontId="1" fillId="33" borderId="10" xfId="42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9" fontId="1" fillId="33" borderId="10" xfId="61" applyFont="1" applyFill="1" applyBorder="1" applyAlignment="1">
      <alignment horizontal="left"/>
    </xf>
    <xf numFmtId="2" fontId="1" fillId="33" borderId="13" xfId="0" applyNumberFormat="1" applyFont="1" applyFill="1" applyBorder="1" applyAlignment="1">
      <alignment horizontal="center"/>
    </xf>
    <xf numFmtId="173" fontId="1" fillId="33" borderId="13" xfId="0" applyNumberFormat="1" applyFont="1" applyFill="1" applyBorder="1" applyAlignment="1">
      <alignment horizontal="center"/>
    </xf>
    <xf numFmtId="174" fontId="1" fillId="33" borderId="13" xfId="0" applyNumberFormat="1" applyFont="1" applyFill="1" applyBorder="1" applyAlignment="1">
      <alignment horizontal="center"/>
    </xf>
    <xf numFmtId="174" fontId="1" fillId="33" borderId="21" xfId="0" applyNumberFormat="1" applyFont="1" applyFill="1" applyBorder="1" applyAlignment="1">
      <alignment horizontal="center"/>
    </xf>
    <xf numFmtId="173" fontId="1" fillId="46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46" borderId="10" xfId="0" applyFont="1" applyFill="1" applyBorder="1" applyAlignment="1">
      <alignment horizontal="left"/>
    </xf>
    <xf numFmtId="0" fontId="1" fillId="46" borderId="10" xfId="0" applyFont="1" applyFill="1" applyBorder="1" applyAlignment="1">
      <alignment horizontal="center"/>
    </xf>
    <xf numFmtId="2" fontId="1" fillId="46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center"/>
    </xf>
    <xf numFmtId="173" fontId="1" fillId="38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vertical="top"/>
    </xf>
    <xf numFmtId="173" fontId="1" fillId="38" borderId="10" xfId="0" applyNumberFormat="1" applyFont="1" applyFill="1" applyBorder="1" applyAlignment="1">
      <alignment horizontal="center"/>
    </xf>
    <xf numFmtId="0" fontId="1" fillId="47" borderId="10" xfId="0" applyFont="1" applyFill="1" applyBorder="1" applyAlignment="1">
      <alignment horizontal="left"/>
    </xf>
    <xf numFmtId="0" fontId="1" fillId="48" borderId="10" xfId="0" applyFont="1" applyFill="1" applyBorder="1" applyAlignment="1">
      <alignment horizontal="left"/>
    </xf>
    <xf numFmtId="43" fontId="1" fillId="37" borderId="10" xfId="42" applyFont="1" applyFill="1" applyBorder="1" applyAlignment="1">
      <alignment horizontal="center"/>
    </xf>
    <xf numFmtId="0" fontId="1" fillId="49" borderId="10" xfId="0" applyFont="1" applyFill="1" applyBorder="1" applyAlignment="1">
      <alignment horizontal="left"/>
    </xf>
    <xf numFmtId="2" fontId="13" fillId="37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74" fontId="12" fillId="37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2" fontId="6" fillId="37" borderId="10" xfId="60" applyNumberFormat="1" applyFont="1" applyFill="1" applyBorder="1" applyAlignment="1">
      <alignment horizontal="left" wrapText="1"/>
      <protection/>
    </xf>
    <xf numFmtId="0" fontId="6" fillId="37" borderId="10" xfId="60" applyFont="1" applyFill="1" applyBorder="1" applyAlignment="1">
      <alignment horizontal="center" wrapText="1"/>
      <protection/>
    </xf>
    <xf numFmtId="0" fontId="1" fillId="38" borderId="10" xfId="60" applyFont="1" applyFill="1" applyBorder="1" applyAlignment="1">
      <alignment horizontal="center"/>
      <protection/>
    </xf>
    <xf numFmtId="4" fontId="6" fillId="37" borderId="10" xfId="60" applyNumberFormat="1" applyFont="1" applyFill="1" applyBorder="1" applyAlignment="1">
      <alignment horizontal="center" wrapText="1"/>
      <protection/>
    </xf>
    <xf numFmtId="2" fontId="1" fillId="37" borderId="10" xfId="59" applyNumberFormat="1" applyFont="1" applyFill="1" applyBorder="1" applyAlignment="1">
      <alignment horizontal="center"/>
      <protection/>
    </xf>
    <xf numFmtId="2" fontId="1" fillId="37" borderId="10" xfId="60" applyNumberFormat="1" applyFont="1" applyFill="1" applyBorder="1" applyAlignment="1">
      <alignment horizontal="center"/>
      <protection/>
    </xf>
    <xf numFmtId="173" fontId="1" fillId="37" borderId="10" xfId="59" applyNumberFormat="1" applyFont="1" applyFill="1" applyBorder="1" applyAlignment="1">
      <alignment horizontal="center"/>
      <protection/>
    </xf>
    <xf numFmtId="174" fontId="1" fillId="37" borderId="10" xfId="59" applyNumberFormat="1" applyFont="1" applyFill="1" applyBorder="1" applyAlignment="1">
      <alignment horizontal="center"/>
      <protection/>
    </xf>
    <xf numFmtId="173" fontId="1" fillId="37" borderId="10" xfId="60" applyNumberFormat="1" applyFont="1" applyFill="1" applyBorder="1" applyAlignment="1">
      <alignment horizontal="center"/>
      <protection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42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52" fillId="37" borderId="10" xfId="56" applyFont="1" applyFill="1" applyBorder="1" applyAlignment="1">
      <alignment horizontal="center"/>
      <protection/>
    </xf>
    <xf numFmtId="2" fontId="52" fillId="37" borderId="10" xfId="56" applyNumberFormat="1" applyFont="1" applyFill="1" applyBorder="1" applyAlignment="1">
      <alignment horizontal="center"/>
      <protection/>
    </xf>
    <xf numFmtId="1" fontId="52" fillId="37" borderId="10" xfId="56" applyNumberFormat="1" applyFont="1" applyFill="1" applyBorder="1" applyAlignment="1">
      <alignment horizontal="center"/>
      <protection/>
    </xf>
    <xf numFmtId="2" fontId="7" fillId="37" borderId="10" xfId="55" applyNumberFormat="1" applyFill="1" applyBorder="1" applyAlignment="1">
      <alignment horizontal="center" vertical="top"/>
      <protection/>
    </xf>
    <xf numFmtId="2" fontId="7" fillId="37" borderId="10" xfId="56" applyNumberFormat="1" applyFill="1" applyBorder="1" applyAlignment="1">
      <alignment horizontal="center" vertical="top"/>
      <protection/>
    </xf>
    <xf numFmtId="2" fontId="11" fillId="37" borderId="10" xfId="55" applyNumberFormat="1" applyFont="1" applyFill="1" applyBorder="1" applyAlignment="1">
      <alignment horizontal="center" vertical="top" wrapText="1"/>
      <protection/>
    </xf>
    <xf numFmtId="178" fontId="11" fillId="37" borderId="10" xfId="55" applyNumberFormat="1" applyFont="1" applyFill="1" applyBorder="1" applyAlignment="1">
      <alignment horizontal="center" vertical="top" wrapText="1"/>
      <protection/>
    </xf>
    <xf numFmtId="2" fontId="0" fillId="37" borderId="10" xfId="55" applyNumberFormat="1" applyFont="1" applyFill="1" applyBorder="1" applyAlignment="1">
      <alignment horizontal="center" vertical="top"/>
      <protection/>
    </xf>
    <xf numFmtId="0" fontId="1" fillId="47" borderId="10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2" fontId="1" fillId="49" borderId="10" xfId="0" applyNumberFormat="1" applyFont="1" applyFill="1" applyBorder="1" applyAlignment="1">
      <alignment horizontal="center"/>
    </xf>
    <xf numFmtId="2" fontId="12" fillId="37" borderId="10" xfId="55" applyNumberFormat="1" applyFont="1" applyFill="1" applyBorder="1" applyAlignment="1">
      <alignment horizontal="center" vertical="top" wrapText="1"/>
      <protection/>
    </xf>
    <xf numFmtId="178" fontId="12" fillId="37" borderId="10" xfId="55" applyNumberFormat="1" applyFont="1" applyFill="1" applyBorder="1" applyAlignment="1">
      <alignment horizontal="center" vertical="top" wrapText="1"/>
      <protection/>
    </xf>
    <xf numFmtId="0" fontId="1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2" fontId="7" fillId="33" borderId="10" xfId="55" applyNumberFormat="1" applyFill="1" applyBorder="1" applyAlignment="1">
      <alignment horizontal="center" vertical="top"/>
      <protection/>
    </xf>
    <xf numFmtId="2" fontId="7" fillId="33" borderId="10" xfId="56" applyNumberFormat="1" applyFill="1" applyBorder="1" applyAlignment="1">
      <alignment horizontal="center" vertical="top"/>
      <protection/>
    </xf>
    <xf numFmtId="2" fontId="11" fillId="33" borderId="10" xfId="55" applyNumberFormat="1" applyFont="1" applyFill="1" applyBorder="1" applyAlignment="1">
      <alignment horizontal="center" vertical="top" wrapText="1"/>
      <protection/>
    </xf>
    <xf numFmtId="178" fontId="11" fillId="33" borderId="10" xfId="55" applyNumberFormat="1" applyFont="1" applyFill="1" applyBorder="1" applyAlignment="1">
      <alignment horizontal="center" vertical="top" wrapText="1"/>
      <protection/>
    </xf>
    <xf numFmtId="1" fontId="6" fillId="30" borderId="10" xfId="0" applyNumberFormat="1" applyFont="1" applyFill="1" applyBorder="1" applyAlignment="1">
      <alignment horizontal="center" vertical="top"/>
    </xf>
    <xf numFmtId="4" fontId="6" fillId="30" borderId="10" xfId="0" applyNumberFormat="1" applyFont="1" applyFill="1" applyBorder="1" applyAlignment="1">
      <alignment horizontal="center" vertical="top"/>
    </xf>
    <xf numFmtId="0" fontId="1" fillId="30" borderId="10" xfId="0" applyFont="1" applyFill="1" applyBorder="1" applyAlignment="1">
      <alignment horizontal="center" vertical="top"/>
    </xf>
    <xf numFmtId="0" fontId="12" fillId="30" borderId="10" xfId="0" applyFont="1" applyFill="1" applyBorder="1" applyAlignment="1">
      <alignment horizontal="center"/>
    </xf>
    <xf numFmtId="0" fontId="52" fillId="30" borderId="10" xfId="56" applyFont="1" applyFill="1" applyBorder="1" applyAlignment="1">
      <alignment horizontal="center"/>
      <protection/>
    </xf>
    <xf numFmtId="2" fontId="52" fillId="30" borderId="10" xfId="56" applyNumberFormat="1" applyFont="1" applyFill="1" applyBorder="1" applyAlignment="1">
      <alignment horizontal="center"/>
      <protection/>
    </xf>
    <xf numFmtId="1" fontId="52" fillId="30" borderId="10" xfId="56" applyNumberFormat="1" applyFont="1" applyFill="1" applyBorder="1" applyAlignment="1">
      <alignment horizontal="center"/>
      <protection/>
    </xf>
    <xf numFmtId="2" fontId="7" fillId="30" borderId="10" xfId="55" applyNumberFormat="1" applyFill="1" applyBorder="1" applyAlignment="1">
      <alignment horizontal="center" vertical="top"/>
      <protection/>
    </xf>
    <xf numFmtId="2" fontId="11" fillId="30" borderId="10" xfId="55" applyNumberFormat="1" applyFont="1" applyFill="1" applyBorder="1" applyAlignment="1">
      <alignment horizontal="center" vertical="top" wrapText="1"/>
      <protection/>
    </xf>
    <xf numFmtId="178" fontId="11" fillId="30" borderId="10" xfId="55" applyNumberFormat="1" applyFont="1" applyFill="1" applyBorder="1" applyAlignment="1">
      <alignment horizontal="center" vertical="top" wrapText="1"/>
      <protection/>
    </xf>
    <xf numFmtId="2" fontId="1" fillId="41" borderId="10" xfId="0" applyNumberFormat="1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2" fontId="1" fillId="45" borderId="10" xfId="0" applyNumberFormat="1" applyFont="1" applyFill="1" applyBorder="1" applyAlignment="1">
      <alignment horizontal="center"/>
    </xf>
    <xf numFmtId="173" fontId="1" fillId="45" borderId="10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2" fontId="1" fillId="42" borderId="10" xfId="0" applyNumberFormat="1" applyFont="1" applyFill="1" applyBorder="1" applyAlignment="1">
      <alignment horizontal="center"/>
    </xf>
    <xf numFmtId="2" fontId="7" fillId="30" borderId="10" xfId="56" applyNumberFormat="1" applyFill="1" applyBorder="1" applyAlignment="1">
      <alignment horizontal="center" vertical="top"/>
      <protection/>
    </xf>
    <xf numFmtId="2" fontId="6" fillId="30" borderId="10" xfId="55" applyNumberFormat="1" applyFont="1" applyFill="1" applyBorder="1" applyAlignment="1">
      <alignment horizontal="center" vertical="top"/>
      <protection/>
    </xf>
    <xf numFmtId="0" fontId="1" fillId="34" borderId="10" xfId="0" applyNumberFormat="1" applyFont="1" applyFill="1" applyBorder="1" applyAlignment="1">
      <alignment horizontal="center"/>
    </xf>
    <xf numFmtId="0" fontId="6" fillId="34" borderId="10" xfId="60" applyFont="1" applyFill="1" applyBorder="1" applyAlignment="1">
      <alignment horizontal="center" vertical="top" wrapText="1"/>
      <protection/>
    </xf>
    <xf numFmtId="0" fontId="1" fillId="34" borderId="10" xfId="60" applyFont="1" applyFill="1" applyBorder="1" applyAlignment="1">
      <alignment horizontal="center"/>
      <protection/>
    </xf>
    <xf numFmtId="4" fontId="6" fillId="34" borderId="10" xfId="60" applyNumberFormat="1" applyFont="1" applyFill="1" applyBorder="1" applyAlignment="1">
      <alignment horizontal="center" vertical="top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1" fillId="34" borderId="10" xfId="60" applyFont="1" applyFill="1" applyBorder="1" applyAlignment="1">
      <alignment horizontal="center" vertical="center"/>
      <protection/>
    </xf>
    <xf numFmtId="4" fontId="6" fillId="34" borderId="10" xfId="60" applyNumberFormat="1" applyFont="1" applyFill="1" applyBorder="1" applyAlignment="1">
      <alignment horizontal="center" vertical="center" wrapText="1"/>
      <protection/>
    </xf>
    <xf numFmtId="2" fontId="1" fillId="44" borderId="10" xfId="0" applyNumberFormat="1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2" fontId="7" fillId="34" borderId="10" xfId="55" applyNumberFormat="1" applyFill="1" applyBorder="1" applyAlignment="1">
      <alignment horizontal="center" vertical="top"/>
      <protection/>
    </xf>
    <xf numFmtId="2" fontId="11" fillId="34" borderId="10" xfId="55" applyNumberFormat="1" applyFont="1" applyFill="1" applyBorder="1" applyAlignment="1">
      <alignment horizontal="center" vertical="top" wrapText="1"/>
      <protection/>
    </xf>
    <xf numFmtId="178" fontId="11" fillId="34" borderId="10" xfId="55" applyNumberFormat="1" applyFont="1" applyFill="1" applyBorder="1" applyAlignment="1">
      <alignment horizontal="center" vertical="top" wrapText="1"/>
      <protection/>
    </xf>
    <xf numFmtId="2" fontId="7" fillId="34" borderId="10" xfId="56" applyNumberFormat="1" applyFill="1" applyBorder="1" applyAlignment="1">
      <alignment horizontal="center" vertical="top"/>
      <protection/>
    </xf>
    <xf numFmtId="0" fontId="12" fillId="34" borderId="10" xfId="0" applyFont="1" applyFill="1" applyBorder="1" applyAlignment="1">
      <alignment horizontal="center"/>
    </xf>
    <xf numFmtId="0" fontId="52" fillId="34" borderId="10" xfId="56" applyFont="1" applyFill="1" applyBorder="1" applyAlignment="1">
      <alignment horizontal="center"/>
      <protection/>
    </xf>
    <xf numFmtId="2" fontId="52" fillId="34" borderId="10" xfId="56" applyNumberFormat="1" applyFont="1" applyFill="1" applyBorder="1" applyAlignment="1">
      <alignment horizontal="center"/>
      <protection/>
    </xf>
    <xf numFmtId="1" fontId="52" fillId="34" borderId="10" xfId="56" applyNumberFormat="1" applyFont="1" applyFill="1" applyBorder="1" applyAlignment="1">
      <alignment horizontal="center"/>
      <protection/>
    </xf>
    <xf numFmtId="174" fontId="12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  <xf numFmtId="2" fontId="16" fillId="34" borderId="10" xfId="60" applyNumberFormat="1" applyFont="1" applyFill="1" applyBorder="1" applyAlignment="1">
      <alignment horizontal="center" vertical="top" wrapText="1"/>
      <protection/>
    </xf>
    <xf numFmtId="4" fontId="6" fillId="37" borderId="10" xfId="0" applyNumberFormat="1" applyFont="1" applyFill="1" applyBorder="1" applyAlignment="1">
      <alignment horizontal="center" vertical="top"/>
    </xf>
    <xf numFmtId="0" fontId="1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173" fontId="1" fillId="34" borderId="13" xfId="0" applyNumberFormat="1" applyFont="1" applyFill="1" applyBorder="1" applyAlignment="1">
      <alignment horizontal="center"/>
    </xf>
    <xf numFmtId="174" fontId="1" fillId="34" borderId="13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0" fontId="1" fillId="30" borderId="13" xfId="0" applyNumberFormat="1" applyFont="1" applyFill="1" applyBorder="1" applyAlignment="1">
      <alignment horizontal="center" vertical="center"/>
    </xf>
    <xf numFmtId="2" fontId="1" fillId="30" borderId="13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1" fillId="37" borderId="13" xfId="0" applyNumberFormat="1" applyFont="1" applyFill="1" applyBorder="1" applyAlignment="1">
      <alignment horizontal="center"/>
    </xf>
    <xf numFmtId="2" fontId="1" fillId="37" borderId="19" xfId="0" applyNumberFormat="1" applyFont="1" applyFill="1" applyBorder="1" applyAlignment="1">
      <alignment horizontal="center"/>
    </xf>
    <xf numFmtId="174" fontId="1" fillId="37" borderId="19" xfId="59" applyNumberFormat="1" applyFont="1" applyFill="1" applyBorder="1" applyAlignment="1">
      <alignment horizontal="center"/>
      <protection/>
    </xf>
    <xf numFmtId="0" fontId="6" fillId="37" borderId="19" xfId="0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174" fontId="1" fillId="34" borderId="19" xfId="60" applyNumberFormat="1" applyFont="1" applyFill="1" applyBorder="1" applyAlignment="1">
      <alignment horizontal="center"/>
      <protection/>
    </xf>
    <xf numFmtId="174" fontId="1" fillId="34" borderId="19" xfId="60" applyNumberFormat="1" applyFont="1" applyFill="1" applyBorder="1" applyAlignment="1">
      <alignment horizontal="center" vertical="center"/>
      <protection/>
    </xf>
    <xf numFmtId="174" fontId="1" fillId="34" borderId="19" xfId="59" applyNumberFormat="1" applyFont="1" applyFill="1" applyBorder="1" applyAlignment="1">
      <alignment horizontal="center"/>
      <protection/>
    </xf>
    <xf numFmtId="174" fontId="1" fillId="34" borderId="21" xfId="0" applyNumberFormat="1" applyFont="1" applyFill="1" applyBorder="1" applyAlignment="1">
      <alignment horizontal="center"/>
    </xf>
    <xf numFmtId="174" fontId="1" fillId="30" borderId="19" xfId="59" applyNumberFormat="1" applyFont="1" applyFill="1" applyBorder="1" applyAlignment="1">
      <alignment horizontal="center"/>
      <protection/>
    </xf>
    <xf numFmtId="174" fontId="1" fillId="30" borderId="21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36" borderId="20" xfId="0" applyFont="1" applyFill="1" applyBorder="1" applyAlignment="1">
      <alignment horizontal="left"/>
    </xf>
    <xf numFmtId="173" fontId="1" fillId="36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174" fontId="1" fillId="36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10" fillId="50" borderId="20" xfId="0" applyFont="1" applyFill="1" applyBorder="1" applyAlignment="1">
      <alignment horizontal="center" vertical="center" textRotation="90" wrapText="1"/>
    </xf>
    <xf numFmtId="0" fontId="10" fillId="50" borderId="10" xfId="0" applyFont="1" applyFill="1" applyBorder="1" applyAlignment="1">
      <alignment horizontal="center" vertical="center" textRotation="90" wrapText="1"/>
    </xf>
    <xf numFmtId="0" fontId="10" fillId="50" borderId="13" xfId="0" applyFont="1" applyFill="1" applyBorder="1" applyAlignment="1">
      <alignment horizontal="center" vertical="center" textRotation="90" wrapText="1"/>
    </xf>
    <xf numFmtId="0" fontId="10" fillId="35" borderId="20" xfId="0" applyFont="1" applyFill="1" applyBorder="1" applyAlignment="1">
      <alignment horizontal="center" vertical="center" textRotation="90"/>
    </xf>
    <xf numFmtId="0" fontId="10" fillId="35" borderId="10" xfId="0" applyFont="1" applyFill="1" applyBorder="1" applyAlignment="1">
      <alignment horizontal="center" vertical="center" textRotation="90"/>
    </xf>
    <xf numFmtId="0" fontId="10" fillId="35" borderId="13" xfId="0" applyFont="1" applyFill="1" applyBorder="1" applyAlignment="1">
      <alignment horizontal="center" vertical="center" textRotation="90"/>
    </xf>
    <xf numFmtId="0" fontId="10" fillId="36" borderId="17" xfId="0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0" fillId="39" borderId="20" xfId="0" applyFont="1" applyFill="1" applyBorder="1" applyAlignment="1">
      <alignment horizontal="center" vertical="center" textRotation="90"/>
    </xf>
    <xf numFmtId="0" fontId="10" fillId="39" borderId="10" xfId="0" applyFont="1" applyFill="1" applyBorder="1" applyAlignment="1">
      <alignment/>
    </xf>
    <xf numFmtId="0" fontId="10" fillId="39" borderId="16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0"/>
  <sheetViews>
    <sheetView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17" sqref="C217"/>
    </sheetView>
  </sheetViews>
  <sheetFormatPr defaultColWidth="9.140625" defaultRowHeight="12.75"/>
  <cols>
    <col min="1" max="1" width="10.00390625" style="0" customWidth="1"/>
    <col min="2" max="2" width="5.421875" style="0" customWidth="1"/>
    <col min="3" max="3" width="30.140625" style="0" customWidth="1"/>
    <col min="4" max="4" width="6.8515625" style="0" customWidth="1"/>
    <col min="5" max="5" width="7.421875" style="0" customWidth="1"/>
    <col min="6" max="6" width="9.14062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13.28125" style="0" customWidth="1"/>
    <col min="12" max="12" width="12.7109375" style="0" customWidth="1"/>
    <col min="13" max="13" width="10.28125" style="0" customWidth="1"/>
    <col min="14" max="15" width="10.7109375" style="0" customWidth="1"/>
    <col min="16" max="16" width="13.28125" style="0" customWidth="1"/>
    <col min="17" max="17" width="19.7109375" style="0" customWidth="1"/>
    <col min="18" max="18" width="20.8515625" style="0" customWidth="1"/>
    <col min="19" max="19" width="23.8515625" style="0" customWidth="1"/>
    <col min="20" max="20" width="11.57421875" style="0" customWidth="1"/>
    <col min="21" max="21" width="11.421875" style="0" customWidth="1"/>
    <col min="22" max="22" width="12.00390625" style="0" customWidth="1"/>
  </cols>
  <sheetData>
    <row r="1" spans="1:22" ht="34.5" customHeight="1">
      <c r="A1" s="6"/>
      <c r="B1" s="7"/>
      <c r="C1" s="7"/>
      <c r="D1" s="377" t="s">
        <v>299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12.75">
      <c r="A2" s="390" t="s">
        <v>1</v>
      </c>
      <c r="B2" s="392" t="s">
        <v>0</v>
      </c>
      <c r="C2" s="374" t="s">
        <v>2</v>
      </c>
      <c r="D2" s="374" t="s">
        <v>3</v>
      </c>
      <c r="E2" s="374" t="s">
        <v>120</v>
      </c>
      <c r="F2" s="374" t="s">
        <v>8</v>
      </c>
      <c r="G2" s="374" t="s">
        <v>4</v>
      </c>
      <c r="H2" s="376" t="s">
        <v>17</v>
      </c>
      <c r="I2" s="376"/>
      <c r="J2" s="376"/>
      <c r="K2" s="376"/>
      <c r="L2" s="376"/>
      <c r="M2" s="376"/>
      <c r="N2" s="376"/>
      <c r="O2" s="376"/>
      <c r="P2" s="376"/>
      <c r="Q2" s="5" t="s">
        <v>18</v>
      </c>
      <c r="R2" s="5"/>
      <c r="S2" s="5"/>
      <c r="T2" s="374" t="s">
        <v>22</v>
      </c>
      <c r="U2" s="374" t="s">
        <v>23</v>
      </c>
      <c r="V2" s="375" t="s">
        <v>24</v>
      </c>
    </row>
    <row r="3" spans="1:22" ht="110.25" customHeight="1">
      <c r="A3" s="390"/>
      <c r="B3" s="392"/>
      <c r="C3" s="374"/>
      <c r="D3" s="374"/>
      <c r="E3" s="374"/>
      <c r="F3" s="374"/>
      <c r="G3" s="374"/>
      <c r="H3" s="1" t="s">
        <v>15</v>
      </c>
      <c r="I3" s="1" t="s">
        <v>33</v>
      </c>
      <c r="J3" s="1" t="s">
        <v>14</v>
      </c>
      <c r="K3" s="1" t="s">
        <v>13</v>
      </c>
      <c r="L3" s="1" t="s">
        <v>12</v>
      </c>
      <c r="M3" s="2" t="s">
        <v>34</v>
      </c>
      <c r="N3" s="2" t="s">
        <v>11</v>
      </c>
      <c r="O3" s="2" t="s">
        <v>16</v>
      </c>
      <c r="P3" s="2" t="s">
        <v>10</v>
      </c>
      <c r="Q3" s="1" t="s">
        <v>19</v>
      </c>
      <c r="R3" s="1" t="s">
        <v>21</v>
      </c>
      <c r="S3" s="1" t="s">
        <v>20</v>
      </c>
      <c r="T3" s="374"/>
      <c r="U3" s="374"/>
      <c r="V3" s="375"/>
    </row>
    <row r="4" spans="1:22" ht="13.5" thickBot="1">
      <c r="A4" s="391"/>
      <c r="B4" s="393"/>
      <c r="C4" s="394"/>
      <c r="D4" s="36" t="s">
        <v>5</v>
      </c>
      <c r="E4" s="36" t="s">
        <v>6</v>
      </c>
      <c r="F4" s="36" t="s">
        <v>26</v>
      </c>
      <c r="G4" s="36" t="s">
        <v>26</v>
      </c>
      <c r="H4" s="36" t="s">
        <v>7</v>
      </c>
      <c r="I4" s="36" t="s">
        <v>7</v>
      </c>
      <c r="J4" s="36" t="s">
        <v>7</v>
      </c>
      <c r="K4" s="36" t="s">
        <v>7</v>
      </c>
      <c r="L4" s="36" t="s">
        <v>7</v>
      </c>
      <c r="M4" s="36" t="s">
        <v>27</v>
      </c>
      <c r="N4" s="36" t="s">
        <v>7</v>
      </c>
      <c r="O4" s="36" t="s">
        <v>27</v>
      </c>
      <c r="P4" s="16" t="s">
        <v>7</v>
      </c>
      <c r="Q4" s="16" t="s">
        <v>9</v>
      </c>
      <c r="R4" s="16" t="s">
        <v>9</v>
      </c>
      <c r="S4" s="16" t="s">
        <v>9</v>
      </c>
      <c r="T4" s="16" t="s">
        <v>7</v>
      </c>
      <c r="U4" s="16" t="s">
        <v>7</v>
      </c>
      <c r="V4" s="372" t="s">
        <v>27</v>
      </c>
    </row>
    <row r="5" spans="1:23" ht="12.75">
      <c r="A5" s="385" t="s">
        <v>29</v>
      </c>
      <c r="B5" s="165">
        <v>1</v>
      </c>
      <c r="C5" s="370" t="s">
        <v>301</v>
      </c>
      <c r="D5" s="85">
        <v>40</v>
      </c>
      <c r="E5" s="85" t="s">
        <v>28</v>
      </c>
      <c r="F5" s="86">
        <v>2233.8</v>
      </c>
      <c r="G5" s="86">
        <v>2233.8</v>
      </c>
      <c r="H5" s="371">
        <v>6.617</v>
      </c>
      <c r="I5" s="86">
        <f>H5</f>
        <v>6.617</v>
      </c>
      <c r="J5" s="371">
        <v>6.17</v>
      </c>
      <c r="K5" s="86">
        <f aca="true" t="shared" si="0" ref="K5:K10">I5-N5</f>
        <v>3.149</v>
      </c>
      <c r="L5" s="86">
        <f aca="true" t="shared" si="1" ref="L5:L10">I5-P5</f>
        <v>3.1286</v>
      </c>
      <c r="M5" s="86">
        <v>68</v>
      </c>
      <c r="N5" s="371">
        <f aca="true" t="shared" si="2" ref="N5:N10">M5*0.051</f>
        <v>3.468</v>
      </c>
      <c r="O5" s="371">
        <v>68.4</v>
      </c>
      <c r="P5" s="37">
        <f aca="true" t="shared" si="3" ref="P5:P10">O5*0.051</f>
        <v>3.4884</v>
      </c>
      <c r="Q5" s="38">
        <f aca="true" t="shared" si="4" ref="Q5:Q10">J5*1000/D5</f>
        <v>154.25</v>
      </c>
      <c r="R5" s="38">
        <f>K5*1000/D5</f>
        <v>78.725</v>
      </c>
      <c r="S5" s="38">
        <f>L5*1000/D5</f>
        <v>78.215</v>
      </c>
      <c r="T5" s="37">
        <f aca="true" t="shared" si="5" ref="T5:T10">L5-J5</f>
        <v>-3.0414</v>
      </c>
      <c r="U5" s="37">
        <f aca="true" t="shared" si="6" ref="U5:U10">N5-P5</f>
        <v>-0.020399999999999974</v>
      </c>
      <c r="V5" s="373">
        <f aca="true" t="shared" si="7" ref="V5:V10">O5-M5</f>
        <v>0.4000000000000057</v>
      </c>
      <c r="W5" s="369"/>
    </row>
    <row r="6" spans="1:23" ht="12.75">
      <c r="A6" s="386"/>
      <c r="B6" s="11">
        <v>2</v>
      </c>
      <c r="C6" s="45" t="s">
        <v>302</v>
      </c>
      <c r="D6" s="46">
        <v>40</v>
      </c>
      <c r="E6" s="46" t="s">
        <v>28</v>
      </c>
      <c r="F6" s="46">
        <v>2260.27</v>
      </c>
      <c r="G6" s="46">
        <v>2260.27</v>
      </c>
      <c r="H6" s="48">
        <v>8.26</v>
      </c>
      <c r="I6" s="47">
        <f>H6</f>
        <v>8.26</v>
      </c>
      <c r="J6" s="48">
        <v>6.8</v>
      </c>
      <c r="K6" s="47">
        <f t="shared" si="0"/>
        <v>6.373</v>
      </c>
      <c r="L6" s="47">
        <f t="shared" si="1"/>
        <v>6.10474</v>
      </c>
      <c r="M6" s="47">
        <v>37</v>
      </c>
      <c r="N6" s="48">
        <f t="shared" si="2"/>
        <v>1.8869999999999998</v>
      </c>
      <c r="O6" s="47">
        <v>42.26</v>
      </c>
      <c r="P6" s="47">
        <f t="shared" si="3"/>
        <v>2.1552599999999997</v>
      </c>
      <c r="Q6" s="49">
        <f t="shared" si="4"/>
        <v>170</v>
      </c>
      <c r="R6" s="49">
        <f>K6*1000/D6</f>
        <v>159.325</v>
      </c>
      <c r="S6" s="49">
        <f>L6*1000/D6</f>
        <v>152.61849999999998</v>
      </c>
      <c r="T6" s="47">
        <f t="shared" si="5"/>
        <v>-0.6952600000000002</v>
      </c>
      <c r="U6" s="47">
        <f t="shared" si="6"/>
        <v>-0.26825999999999994</v>
      </c>
      <c r="V6" s="50">
        <f t="shared" si="7"/>
        <v>5.259999999999998</v>
      </c>
      <c r="W6" s="3"/>
    </row>
    <row r="7" spans="1:22" ht="12.75">
      <c r="A7" s="386"/>
      <c r="B7" s="11">
        <v>3</v>
      </c>
      <c r="C7" s="45" t="s">
        <v>303</v>
      </c>
      <c r="D7" s="46">
        <v>50</v>
      </c>
      <c r="E7" s="46" t="s">
        <v>28</v>
      </c>
      <c r="F7" s="47">
        <v>2602.6</v>
      </c>
      <c r="G7" s="47">
        <v>2602.6</v>
      </c>
      <c r="H7" s="48">
        <v>7.62</v>
      </c>
      <c r="I7" s="47">
        <f>H7</f>
        <v>7.62</v>
      </c>
      <c r="J7" s="48">
        <v>6.37</v>
      </c>
      <c r="K7" s="47">
        <f t="shared" si="0"/>
        <v>4.866</v>
      </c>
      <c r="L7" s="47">
        <f t="shared" si="1"/>
        <v>5.05725</v>
      </c>
      <c r="M7" s="47">
        <v>54</v>
      </c>
      <c r="N7" s="48">
        <f t="shared" si="2"/>
        <v>2.754</v>
      </c>
      <c r="O7" s="47">
        <v>50.25</v>
      </c>
      <c r="P7" s="47">
        <f t="shared" si="3"/>
        <v>2.56275</v>
      </c>
      <c r="Q7" s="49">
        <f t="shared" si="4"/>
        <v>127.4</v>
      </c>
      <c r="R7" s="49">
        <f>K7*1000/D7</f>
        <v>97.32</v>
      </c>
      <c r="S7" s="49">
        <f>L7*1000/D7</f>
        <v>101.145</v>
      </c>
      <c r="T7" s="47">
        <f t="shared" si="5"/>
        <v>-1.3127500000000003</v>
      </c>
      <c r="U7" s="47">
        <f t="shared" si="6"/>
        <v>0.19125000000000014</v>
      </c>
      <c r="V7" s="50">
        <f t="shared" si="7"/>
        <v>-3.75</v>
      </c>
    </row>
    <row r="8" spans="1:22" ht="12.75">
      <c r="A8" s="386"/>
      <c r="B8" s="11">
        <v>4</v>
      </c>
      <c r="C8" s="87" t="s">
        <v>316</v>
      </c>
      <c r="D8" s="46">
        <v>16</v>
      </c>
      <c r="E8" s="46">
        <v>1988</v>
      </c>
      <c r="F8" s="46">
        <v>912</v>
      </c>
      <c r="G8" s="46">
        <v>912</v>
      </c>
      <c r="H8" s="49">
        <v>3.5</v>
      </c>
      <c r="I8" s="47">
        <v>3.5</v>
      </c>
      <c r="J8" s="47">
        <f>D8*0.16</f>
        <v>2.56</v>
      </c>
      <c r="K8" s="47">
        <f t="shared" si="0"/>
        <v>1.766</v>
      </c>
      <c r="L8" s="47">
        <f t="shared" si="1"/>
        <v>1.5110000000000001</v>
      </c>
      <c r="M8" s="49">
        <v>34</v>
      </c>
      <c r="N8" s="47">
        <f t="shared" si="2"/>
        <v>1.734</v>
      </c>
      <c r="O8" s="47">
        <v>39</v>
      </c>
      <c r="P8" s="47">
        <f t="shared" si="3"/>
        <v>1.9889999999999999</v>
      </c>
      <c r="Q8" s="49">
        <f t="shared" si="4"/>
        <v>160</v>
      </c>
      <c r="R8" s="49">
        <f>K8/D8*1000</f>
        <v>110.375</v>
      </c>
      <c r="S8" s="49">
        <f>L8*1000/D8</f>
        <v>94.43750000000001</v>
      </c>
      <c r="T8" s="47">
        <f t="shared" si="5"/>
        <v>-1.049</v>
      </c>
      <c r="U8" s="47">
        <f t="shared" si="6"/>
        <v>-0.2549999999999999</v>
      </c>
      <c r="V8" s="156">
        <f t="shared" si="7"/>
        <v>5</v>
      </c>
    </row>
    <row r="9" spans="1:22" ht="12.75">
      <c r="A9" s="386"/>
      <c r="B9" s="11">
        <v>5</v>
      </c>
      <c r="C9" s="87" t="s">
        <v>317</v>
      </c>
      <c r="D9" s="46">
        <v>40</v>
      </c>
      <c r="E9" s="46">
        <v>1975</v>
      </c>
      <c r="F9" s="46">
        <v>1909</v>
      </c>
      <c r="G9" s="46">
        <v>1909</v>
      </c>
      <c r="H9" s="49">
        <v>9.1</v>
      </c>
      <c r="I9" s="49">
        <v>9.1</v>
      </c>
      <c r="J9" s="47">
        <f>D9*0.16</f>
        <v>6.4</v>
      </c>
      <c r="K9" s="47">
        <f t="shared" si="0"/>
        <v>5.529999999999999</v>
      </c>
      <c r="L9" s="47">
        <f t="shared" si="1"/>
        <v>5.529999999999999</v>
      </c>
      <c r="M9" s="49">
        <v>70</v>
      </c>
      <c r="N9" s="47">
        <f t="shared" si="2"/>
        <v>3.57</v>
      </c>
      <c r="O9" s="49">
        <v>70</v>
      </c>
      <c r="P9" s="47">
        <f t="shared" si="3"/>
        <v>3.57</v>
      </c>
      <c r="Q9" s="49">
        <f t="shared" si="4"/>
        <v>160</v>
      </c>
      <c r="R9" s="49">
        <f>K9*1000/D9</f>
        <v>138.24999999999997</v>
      </c>
      <c r="S9" s="49">
        <f>L9/D9*1000</f>
        <v>138.24999999999997</v>
      </c>
      <c r="T9" s="47">
        <f t="shared" si="5"/>
        <v>-0.870000000000001</v>
      </c>
      <c r="U9" s="47">
        <f t="shared" si="6"/>
        <v>0</v>
      </c>
      <c r="V9" s="50">
        <f t="shared" si="7"/>
        <v>0</v>
      </c>
    </row>
    <row r="10" spans="1:22" ht="12.75">
      <c r="A10" s="386"/>
      <c r="B10" s="11">
        <v>6</v>
      </c>
      <c r="C10" s="147" t="s">
        <v>319</v>
      </c>
      <c r="D10" s="105">
        <v>28</v>
      </c>
      <c r="E10" s="105">
        <v>1992</v>
      </c>
      <c r="F10" s="105">
        <v>1491</v>
      </c>
      <c r="G10" s="105">
        <v>1491</v>
      </c>
      <c r="H10" s="109">
        <v>6.8</v>
      </c>
      <c r="I10" s="107">
        <v>6.8</v>
      </c>
      <c r="J10" s="107">
        <f>D10*0.16</f>
        <v>4.48</v>
      </c>
      <c r="K10" s="107">
        <f t="shared" si="0"/>
        <v>4.4030000000000005</v>
      </c>
      <c r="L10" s="107">
        <f t="shared" si="1"/>
        <v>3.9542</v>
      </c>
      <c r="M10" s="109">
        <v>47</v>
      </c>
      <c r="N10" s="107">
        <f t="shared" si="2"/>
        <v>2.397</v>
      </c>
      <c r="O10" s="109">
        <v>55.8</v>
      </c>
      <c r="P10" s="107">
        <f t="shared" si="3"/>
        <v>2.8457999999999997</v>
      </c>
      <c r="Q10" s="109">
        <f t="shared" si="4"/>
        <v>160</v>
      </c>
      <c r="R10" s="109">
        <f>K10*1000/D10</f>
        <v>157.25000000000003</v>
      </c>
      <c r="S10" s="109">
        <f>L10*1000/D10</f>
        <v>141.2214285714286</v>
      </c>
      <c r="T10" s="107">
        <f t="shared" si="5"/>
        <v>-0.5258000000000003</v>
      </c>
      <c r="U10" s="107">
        <f t="shared" si="6"/>
        <v>-0.44879999999999987</v>
      </c>
      <c r="V10" s="110">
        <f t="shared" si="7"/>
        <v>8.799999999999997</v>
      </c>
    </row>
    <row r="11" spans="1:22" ht="12.75">
      <c r="A11" s="386"/>
      <c r="B11" s="11">
        <v>7</v>
      </c>
      <c r="C11" s="45" t="s">
        <v>328</v>
      </c>
      <c r="D11" s="46">
        <v>64</v>
      </c>
      <c r="E11" s="46">
        <v>1961</v>
      </c>
      <c r="F11" s="47"/>
      <c r="G11" s="47"/>
      <c r="H11" s="48">
        <v>13.85</v>
      </c>
      <c r="I11" s="47">
        <v>13.85</v>
      </c>
      <c r="J11" s="48"/>
      <c r="K11" s="47">
        <v>13.85</v>
      </c>
      <c r="L11" s="47">
        <v>9.127400000000002</v>
      </c>
      <c r="M11" s="47"/>
      <c r="N11" s="48">
        <v>0</v>
      </c>
      <c r="O11" s="48">
        <v>92.6</v>
      </c>
      <c r="P11" s="47">
        <v>4.722599999999999</v>
      </c>
      <c r="Q11" s="49">
        <v>0</v>
      </c>
      <c r="R11" s="49">
        <v>216.40625</v>
      </c>
      <c r="S11" s="49">
        <v>142.61562500000002</v>
      </c>
      <c r="T11" s="47">
        <v>9.127400000000002</v>
      </c>
      <c r="U11" s="47">
        <v>-4.722599999999999</v>
      </c>
      <c r="V11" s="50">
        <v>92.6</v>
      </c>
    </row>
    <row r="12" spans="1:22" ht="12.75">
      <c r="A12" s="386"/>
      <c r="B12" s="11">
        <v>8</v>
      </c>
      <c r="C12" s="45" t="s">
        <v>329</v>
      </c>
      <c r="D12" s="46">
        <v>48</v>
      </c>
      <c r="E12" s="46">
        <v>1961</v>
      </c>
      <c r="F12" s="46"/>
      <c r="G12" s="46"/>
      <c r="H12" s="48">
        <v>11.2</v>
      </c>
      <c r="I12" s="47">
        <v>11.2</v>
      </c>
      <c r="J12" s="48"/>
      <c r="K12" s="47">
        <v>11.2</v>
      </c>
      <c r="L12" s="47">
        <v>7.476999999999999</v>
      </c>
      <c r="M12" s="47"/>
      <c r="N12" s="48">
        <v>0</v>
      </c>
      <c r="O12" s="47">
        <v>73</v>
      </c>
      <c r="P12" s="47">
        <v>3.723</v>
      </c>
      <c r="Q12" s="49">
        <v>0</v>
      </c>
      <c r="R12" s="49">
        <v>233.33333333333334</v>
      </c>
      <c r="S12" s="49">
        <v>155.77083333333331</v>
      </c>
      <c r="T12" s="47">
        <v>7.476999999999999</v>
      </c>
      <c r="U12" s="47">
        <v>-3.723</v>
      </c>
      <c r="V12" s="50">
        <v>73</v>
      </c>
    </row>
    <row r="13" spans="1:22" ht="12.75">
      <c r="A13" s="386"/>
      <c r="B13" s="11">
        <v>9</v>
      </c>
      <c r="C13" s="96" t="s">
        <v>330</v>
      </c>
      <c r="D13" s="166">
        <v>60</v>
      </c>
      <c r="E13" s="17">
        <v>1966</v>
      </c>
      <c r="F13" s="17"/>
      <c r="G13" s="17"/>
      <c r="H13" s="49">
        <v>13.88</v>
      </c>
      <c r="I13" s="47">
        <v>13.88</v>
      </c>
      <c r="J13" s="49"/>
      <c r="K13" s="47">
        <v>13.88</v>
      </c>
      <c r="L13" s="47">
        <v>9.749000000000002</v>
      </c>
      <c r="M13" s="49"/>
      <c r="N13" s="48">
        <v>0</v>
      </c>
      <c r="O13" s="111">
        <v>81</v>
      </c>
      <c r="P13" s="47">
        <v>4.130999999999999</v>
      </c>
      <c r="Q13" s="49">
        <v>0</v>
      </c>
      <c r="R13" s="49">
        <v>231.33333333333334</v>
      </c>
      <c r="S13" s="49">
        <v>162.48333333333338</v>
      </c>
      <c r="T13" s="47">
        <v>9.749000000000002</v>
      </c>
      <c r="U13" s="47">
        <v>-4.130999999999999</v>
      </c>
      <c r="V13" s="50">
        <v>81</v>
      </c>
    </row>
    <row r="14" spans="1:22" ht="12.75">
      <c r="A14" s="386"/>
      <c r="B14" s="11">
        <v>10</v>
      </c>
      <c r="C14" s="104" t="s">
        <v>353</v>
      </c>
      <c r="D14" s="105">
        <v>20</v>
      </c>
      <c r="E14" s="105" t="s">
        <v>25</v>
      </c>
      <c r="F14" s="105">
        <v>1275.88</v>
      </c>
      <c r="G14" s="105">
        <v>1275.88</v>
      </c>
      <c r="H14" s="106">
        <v>4.68</v>
      </c>
      <c r="I14" s="107">
        <f aca="true" t="shared" si="8" ref="I14:I24">H14</f>
        <v>4.68</v>
      </c>
      <c r="J14" s="107">
        <v>3.2</v>
      </c>
      <c r="K14" s="107">
        <f aca="true" t="shared" si="9" ref="K14:K24">I14-N14</f>
        <v>1.6252999999999997</v>
      </c>
      <c r="L14" s="107">
        <f aca="true" t="shared" si="10" ref="L14:L24">I14-P14</f>
        <v>1.5419899999999997</v>
      </c>
      <c r="M14" s="108">
        <v>55</v>
      </c>
      <c r="N14" s="106">
        <f>M14*0.05554</f>
        <v>3.0547</v>
      </c>
      <c r="O14" s="107">
        <v>56.5</v>
      </c>
      <c r="P14" s="107">
        <f>O14*0.05554</f>
        <v>3.13801</v>
      </c>
      <c r="Q14" s="109">
        <f aca="true" t="shared" si="11" ref="Q14:Q24">J14*1000/D14</f>
        <v>160</v>
      </c>
      <c r="R14" s="107">
        <f aca="true" t="shared" si="12" ref="R14:R24">K14*1000/D14</f>
        <v>81.26499999999999</v>
      </c>
      <c r="S14" s="107">
        <f aca="true" t="shared" si="13" ref="S14:S24">L14*1000/D14</f>
        <v>77.09949999999999</v>
      </c>
      <c r="T14" s="107">
        <f aca="true" t="shared" si="14" ref="T14:T24">L14-J14</f>
        <v>-1.6580100000000004</v>
      </c>
      <c r="U14" s="107">
        <f aca="true" t="shared" si="15" ref="U14:U24">N14-P14</f>
        <v>-0.08331</v>
      </c>
      <c r="V14" s="110">
        <f aca="true" t="shared" si="16" ref="V14:V24">O14-M14</f>
        <v>1.5</v>
      </c>
    </row>
    <row r="15" spans="1:22" ht="12.75">
      <c r="A15" s="386"/>
      <c r="B15" s="11">
        <v>11</v>
      </c>
      <c r="C15" s="104" t="s">
        <v>354</v>
      </c>
      <c r="D15" s="105">
        <v>60</v>
      </c>
      <c r="E15" s="105" t="s">
        <v>25</v>
      </c>
      <c r="F15" s="105">
        <v>2539.48</v>
      </c>
      <c r="G15" s="105">
        <v>2539.48</v>
      </c>
      <c r="H15" s="106">
        <v>9.55</v>
      </c>
      <c r="I15" s="107">
        <f t="shared" si="8"/>
        <v>9.55</v>
      </c>
      <c r="J15" s="107">
        <v>9.6</v>
      </c>
      <c r="K15" s="107">
        <f t="shared" si="9"/>
        <v>3.3295200000000005</v>
      </c>
      <c r="L15" s="107">
        <f t="shared" si="10"/>
        <v>4.41255</v>
      </c>
      <c r="M15" s="108">
        <v>112</v>
      </c>
      <c r="N15" s="106">
        <f>M15*0.05554</f>
        <v>6.22048</v>
      </c>
      <c r="O15" s="109">
        <v>92.5</v>
      </c>
      <c r="P15" s="107">
        <f>O15*0.05554</f>
        <v>5.13745</v>
      </c>
      <c r="Q15" s="109">
        <f t="shared" si="11"/>
        <v>160</v>
      </c>
      <c r="R15" s="107">
        <f t="shared" si="12"/>
        <v>55.492000000000004</v>
      </c>
      <c r="S15" s="107">
        <f t="shared" si="13"/>
        <v>73.5425</v>
      </c>
      <c r="T15" s="107">
        <f t="shared" si="14"/>
        <v>-5.187449999999999</v>
      </c>
      <c r="U15" s="107">
        <f t="shared" si="15"/>
        <v>1.08303</v>
      </c>
      <c r="V15" s="110">
        <f t="shared" si="16"/>
        <v>-19.5</v>
      </c>
    </row>
    <row r="16" spans="1:22" ht="12.75">
      <c r="A16" s="386"/>
      <c r="B16" s="11">
        <v>12</v>
      </c>
      <c r="C16" s="104" t="s">
        <v>355</v>
      </c>
      <c r="D16" s="105">
        <v>20</v>
      </c>
      <c r="E16" s="105" t="s">
        <v>25</v>
      </c>
      <c r="F16" s="105">
        <v>1064.2</v>
      </c>
      <c r="G16" s="105">
        <v>1064.2</v>
      </c>
      <c r="H16" s="106">
        <v>5.16</v>
      </c>
      <c r="I16" s="107">
        <f t="shared" si="8"/>
        <v>5.16</v>
      </c>
      <c r="J16" s="107">
        <v>3.2</v>
      </c>
      <c r="K16" s="107">
        <f t="shared" si="9"/>
        <v>1.6609800000000003</v>
      </c>
      <c r="L16" s="107">
        <f t="shared" si="10"/>
        <v>0.7856696000000003</v>
      </c>
      <c r="M16" s="108">
        <v>63</v>
      </c>
      <c r="N16" s="106">
        <f>M16*0.05554</f>
        <v>3.49902</v>
      </c>
      <c r="O16" s="106">
        <v>78.76</v>
      </c>
      <c r="P16" s="107">
        <f>O16*0.05554</f>
        <v>4.3743304</v>
      </c>
      <c r="Q16" s="109">
        <f t="shared" si="11"/>
        <v>160</v>
      </c>
      <c r="R16" s="107">
        <f t="shared" si="12"/>
        <v>83.049</v>
      </c>
      <c r="S16" s="107">
        <f t="shared" si="13"/>
        <v>39.28348000000001</v>
      </c>
      <c r="T16" s="107">
        <f t="shared" si="14"/>
        <v>-2.4143304</v>
      </c>
      <c r="U16" s="107">
        <f t="shared" si="15"/>
        <v>-0.8753104</v>
      </c>
      <c r="V16" s="110">
        <f t="shared" si="16"/>
        <v>15.760000000000005</v>
      </c>
    </row>
    <row r="17" spans="1:22" ht="12.75">
      <c r="A17" s="386"/>
      <c r="B17" s="11">
        <v>13</v>
      </c>
      <c r="C17" s="167" t="s">
        <v>127</v>
      </c>
      <c r="D17" s="168">
        <v>60</v>
      </c>
      <c r="E17" s="168" t="s">
        <v>25</v>
      </c>
      <c r="F17" s="168">
        <v>3132.08</v>
      </c>
      <c r="G17" s="168">
        <v>3132.08</v>
      </c>
      <c r="H17" s="106">
        <v>11.013</v>
      </c>
      <c r="I17" s="106">
        <f t="shared" si="8"/>
        <v>11.013</v>
      </c>
      <c r="J17" s="169">
        <v>9.6</v>
      </c>
      <c r="K17" s="106">
        <f t="shared" si="9"/>
        <v>6.51426</v>
      </c>
      <c r="L17" s="106">
        <f t="shared" si="10"/>
        <v>6.841946</v>
      </c>
      <c r="M17" s="108">
        <v>81</v>
      </c>
      <c r="N17" s="106">
        <f>M17*0.05554</f>
        <v>4.49874</v>
      </c>
      <c r="O17" s="109">
        <v>75.1</v>
      </c>
      <c r="P17" s="107">
        <f>O17*0.05554</f>
        <v>4.171054</v>
      </c>
      <c r="Q17" s="109">
        <f t="shared" si="11"/>
        <v>160</v>
      </c>
      <c r="R17" s="107">
        <f t="shared" si="12"/>
        <v>108.571</v>
      </c>
      <c r="S17" s="107">
        <f t="shared" si="13"/>
        <v>114.03243333333333</v>
      </c>
      <c r="T17" s="107">
        <f t="shared" si="14"/>
        <v>-2.7580539999999996</v>
      </c>
      <c r="U17" s="107">
        <f t="shared" si="15"/>
        <v>0.3276859999999999</v>
      </c>
      <c r="V17" s="110">
        <f t="shared" si="16"/>
        <v>-5.900000000000006</v>
      </c>
    </row>
    <row r="18" spans="1:22" ht="12.75">
      <c r="A18" s="386"/>
      <c r="B18" s="11">
        <v>14</v>
      </c>
      <c r="C18" s="104" t="s">
        <v>356</v>
      </c>
      <c r="D18" s="105">
        <v>40</v>
      </c>
      <c r="E18" s="105" t="s">
        <v>25</v>
      </c>
      <c r="F18" s="105">
        <v>2272.52</v>
      </c>
      <c r="G18" s="105">
        <v>2272.52</v>
      </c>
      <c r="H18" s="106">
        <v>9.575</v>
      </c>
      <c r="I18" s="106">
        <f t="shared" si="8"/>
        <v>9.575</v>
      </c>
      <c r="J18" s="107">
        <v>6.4</v>
      </c>
      <c r="K18" s="106">
        <f t="shared" si="9"/>
        <v>4.465319999999999</v>
      </c>
      <c r="L18" s="106">
        <f t="shared" si="10"/>
        <v>4.798559999999999</v>
      </c>
      <c r="M18" s="108">
        <v>92</v>
      </c>
      <c r="N18" s="106">
        <f aca="true" t="shared" si="17" ref="N18:N24">M18*0.05554</f>
        <v>5.10968</v>
      </c>
      <c r="O18" s="111">
        <v>86</v>
      </c>
      <c r="P18" s="107">
        <f aca="true" t="shared" si="18" ref="P18:P24">O18*0.05554</f>
        <v>4.77644</v>
      </c>
      <c r="Q18" s="109">
        <f t="shared" si="11"/>
        <v>160</v>
      </c>
      <c r="R18" s="107">
        <f t="shared" si="12"/>
        <v>111.633</v>
      </c>
      <c r="S18" s="107">
        <f t="shared" si="13"/>
        <v>119.96399999999998</v>
      </c>
      <c r="T18" s="107">
        <f t="shared" si="14"/>
        <v>-1.601440000000001</v>
      </c>
      <c r="U18" s="107">
        <f t="shared" si="15"/>
        <v>0.33324</v>
      </c>
      <c r="V18" s="110">
        <f t="shared" si="16"/>
        <v>-6</v>
      </c>
    </row>
    <row r="19" spans="1:22" ht="12.75">
      <c r="A19" s="386"/>
      <c r="B19" s="11">
        <v>15</v>
      </c>
      <c r="C19" s="104" t="s">
        <v>126</v>
      </c>
      <c r="D19" s="105">
        <v>60</v>
      </c>
      <c r="E19" s="168" t="s">
        <v>25</v>
      </c>
      <c r="F19" s="107">
        <v>3647.63</v>
      </c>
      <c r="G19" s="107">
        <v>3647.63</v>
      </c>
      <c r="H19" s="106">
        <v>12.91</v>
      </c>
      <c r="I19" s="106">
        <f t="shared" si="8"/>
        <v>12.91</v>
      </c>
      <c r="J19" s="107">
        <v>9.6</v>
      </c>
      <c r="K19" s="106">
        <f t="shared" si="9"/>
        <v>5.35656</v>
      </c>
      <c r="L19" s="106">
        <f t="shared" si="10"/>
        <v>6.506238000000001</v>
      </c>
      <c r="M19" s="108">
        <v>136</v>
      </c>
      <c r="N19" s="106">
        <f t="shared" si="17"/>
        <v>7.55344</v>
      </c>
      <c r="O19" s="109">
        <v>115.3</v>
      </c>
      <c r="P19" s="107">
        <f t="shared" si="18"/>
        <v>6.4037619999999995</v>
      </c>
      <c r="Q19" s="109">
        <f t="shared" si="11"/>
        <v>160</v>
      </c>
      <c r="R19" s="107">
        <f t="shared" si="12"/>
        <v>89.27600000000001</v>
      </c>
      <c r="S19" s="107">
        <f t="shared" si="13"/>
        <v>108.43730000000001</v>
      </c>
      <c r="T19" s="107">
        <f t="shared" si="14"/>
        <v>-3.093761999999999</v>
      </c>
      <c r="U19" s="107">
        <f t="shared" si="15"/>
        <v>1.1496780000000006</v>
      </c>
      <c r="V19" s="110">
        <f t="shared" si="16"/>
        <v>-20.700000000000003</v>
      </c>
    </row>
    <row r="20" spans="1:22" ht="12.75">
      <c r="A20" s="386"/>
      <c r="B20" s="11">
        <v>16</v>
      </c>
      <c r="C20" s="104" t="s">
        <v>128</v>
      </c>
      <c r="D20" s="105">
        <v>60</v>
      </c>
      <c r="E20" s="105" t="s">
        <v>25</v>
      </c>
      <c r="F20" s="105">
        <v>3153.07</v>
      </c>
      <c r="G20" s="105">
        <v>3153.07</v>
      </c>
      <c r="H20" s="106">
        <v>13.844</v>
      </c>
      <c r="I20" s="106">
        <f t="shared" si="8"/>
        <v>13.844</v>
      </c>
      <c r="J20" s="107">
        <v>9.6</v>
      </c>
      <c r="K20" s="106">
        <f t="shared" si="9"/>
        <v>6.5682599999999995</v>
      </c>
      <c r="L20" s="106">
        <f t="shared" si="10"/>
        <v>7.129213999999999</v>
      </c>
      <c r="M20" s="108">
        <v>131</v>
      </c>
      <c r="N20" s="106">
        <f t="shared" si="17"/>
        <v>7.27574</v>
      </c>
      <c r="O20" s="109">
        <v>120.9</v>
      </c>
      <c r="P20" s="107">
        <f t="shared" si="18"/>
        <v>6.714786</v>
      </c>
      <c r="Q20" s="109">
        <f t="shared" si="11"/>
        <v>160</v>
      </c>
      <c r="R20" s="107">
        <f t="shared" si="12"/>
        <v>109.47099999999999</v>
      </c>
      <c r="S20" s="107">
        <f t="shared" si="13"/>
        <v>118.82023333333332</v>
      </c>
      <c r="T20" s="107">
        <f t="shared" si="14"/>
        <v>-2.4707860000000004</v>
      </c>
      <c r="U20" s="107">
        <f t="shared" si="15"/>
        <v>0.5609539999999997</v>
      </c>
      <c r="V20" s="110">
        <f t="shared" si="16"/>
        <v>-10.099999999999994</v>
      </c>
    </row>
    <row r="21" spans="1:22" ht="12.75">
      <c r="A21" s="386"/>
      <c r="B21" s="11">
        <v>17</v>
      </c>
      <c r="C21" s="104" t="s">
        <v>129</v>
      </c>
      <c r="D21" s="105">
        <v>45</v>
      </c>
      <c r="E21" s="168" t="s">
        <v>25</v>
      </c>
      <c r="F21" s="105">
        <v>2197.37</v>
      </c>
      <c r="G21" s="105">
        <v>2197.37</v>
      </c>
      <c r="H21" s="106">
        <v>10.537</v>
      </c>
      <c r="I21" s="106">
        <f t="shared" si="8"/>
        <v>10.537</v>
      </c>
      <c r="J21" s="107">
        <v>7.2</v>
      </c>
      <c r="K21" s="106">
        <f t="shared" si="9"/>
        <v>5.038540000000001</v>
      </c>
      <c r="L21" s="106">
        <f t="shared" si="10"/>
        <v>4.760840000000001</v>
      </c>
      <c r="M21" s="108">
        <v>99</v>
      </c>
      <c r="N21" s="106">
        <f t="shared" si="17"/>
        <v>5.49846</v>
      </c>
      <c r="O21" s="109">
        <v>104</v>
      </c>
      <c r="P21" s="107">
        <f t="shared" si="18"/>
        <v>5.77616</v>
      </c>
      <c r="Q21" s="109">
        <f t="shared" si="11"/>
        <v>160</v>
      </c>
      <c r="R21" s="107">
        <f t="shared" si="12"/>
        <v>111.96755555555558</v>
      </c>
      <c r="S21" s="107">
        <f t="shared" si="13"/>
        <v>105.79644444444446</v>
      </c>
      <c r="T21" s="107">
        <f t="shared" si="14"/>
        <v>-2.4391599999999993</v>
      </c>
      <c r="U21" s="107">
        <f t="shared" si="15"/>
        <v>-0.2777000000000003</v>
      </c>
      <c r="V21" s="110">
        <f t="shared" si="16"/>
        <v>5</v>
      </c>
    </row>
    <row r="22" spans="1:22" ht="12.75">
      <c r="A22" s="386"/>
      <c r="B22" s="11">
        <v>18</v>
      </c>
      <c r="C22" s="104" t="s">
        <v>357</v>
      </c>
      <c r="D22" s="105">
        <v>45</v>
      </c>
      <c r="E22" s="105" t="s">
        <v>25</v>
      </c>
      <c r="F22" s="105">
        <v>2224.3</v>
      </c>
      <c r="G22" s="105">
        <v>2224.3</v>
      </c>
      <c r="H22" s="106">
        <v>9.659</v>
      </c>
      <c r="I22" s="106">
        <f t="shared" si="8"/>
        <v>9.659</v>
      </c>
      <c r="J22" s="107">
        <v>7.2</v>
      </c>
      <c r="K22" s="106">
        <f t="shared" si="9"/>
        <v>5.43796</v>
      </c>
      <c r="L22" s="106">
        <f t="shared" si="10"/>
        <v>5.660120000000001</v>
      </c>
      <c r="M22" s="108">
        <v>76</v>
      </c>
      <c r="N22" s="106">
        <f t="shared" si="17"/>
        <v>4.22104</v>
      </c>
      <c r="O22" s="109">
        <v>72</v>
      </c>
      <c r="P22" s="107">
        <f t="shared" si="18"/>
        <v>3.9988799999999998</v>
      </c>
      <c r="Q22" s="109">
        <f t="shared" si="11"/>
        <v>160</v>
      </c>
      <c r="R22" s="107">
        <f t="shared" si="12"/>
        <v>120.84355555555555</v>
      </c>
      <c r="S22" s="107">
        <f t="shared" si="13"/>
        <v>125.78044444444446</v>
      </c>
      <c r="T22" s="107">
        <f t="shared" si="14"/>
        <v>-1.5398799999999992</v>
      </c>
      <c r="U22" s="107">
        <f t="shared" si="15"/>
        <v>0.22216000000000058</v>
      </c>
      <c r="V22" s="110">
        <f t="shared" si="16"/>
        <v>-4</v>
      </c>
    </row>
    <row r="23" spans="1:22" ht="12.75">
      <c r="A23" s="386"/>
      <c r="B23" s="11">
        <v>19</v>
      </c>
      <c r="C23" s="104" t="s">
        <v>130</v>
      </c>
      <c r="D23" s="105">
        <v>30</v>
      </c>
      <c r="E23" s="168" t="s">
        <v>25</v>
      </c>
      <c r="F23" s="107">
        <v>1592</v>
      </c>
      <c r="G23" s="107">
        <v>1592</v>
      </c>
      <c r="H23" s="106">
        <v>6.18</v>
      </c>
      <c r="I23" s="106">
        <f t="shared" si="8"/>
        <v>6.18</v>
      </c>
      <c r="J23" s="107">
        <v>4.8</v>
      </c>
      <c r="K23" s="106">
        <f t="shared" si="9"/>
        <v>2.2922</v>
      </c>
      <c r="L23" s="106">
        <f t="shared" si="10"/>
        <v>3.18084</v>
      </c>
      <c r="M23" s="108">
        <v>70</v>
      </c>
      <c r="N23" s="106">
        <f t="shared" si="17"/>
        <v>3.8878</v>
      </c>
      <c r="O23" s="109">
        <v>54</v>
      </c>
      <c r="P23" s="107">
        <f t="shared" si="18"/>
        <v>2.99916</v>
      </c>
      <c r="Q23" s="109">
        <f t="shared" si="11"/>
        <v>160</v>
      </c>
      <c r="R23" s="107">
        <f t="shared" si="12"/>
        <v>76.40666666666667</v>
      </c>
      <c r="S23" s="107">
        <f t="shared" si="13"/>
        <v>106.02799999999999</v>
      </c>
      <c r="T23" s="107">
        <f t="shared" si="14"/>
        <v>-1.61916</v>
      </c>
      <c r="U23" s="107">
        <f t="shared" si="15"/>
        <v>0.8886400000000001</v>
      </c>
      <c r="V23" s="110">
        <f t="shared" si="16"/>
        <v>-16</v>
      </c>
    </row>
    <row r="24" spans="1:22" ht="12.75">
      <c r="A24" s="386"/>
      <c r="B24" s="11">
        <v>20</v>
      </c>
      <c r="C24" s="104" t="s">
        <v>131</v>
      </c>
      <c r="D24" s="105">
        <v>30</v>
      </c>
      <c r="E24" s="105" t="s">
        <v>25</v>
      </c>
      <c r="F24" s="105">
        <v>1563.42</v>
      </c>
      <c r="G24" s="105">
        <v>1563.42</v>
      </c>
      <c r="H24" s="106">
        <v>7.189</v>
      </c>
      <c r="I24" s="106">
        <f t="shared" si="8"/>
        <v>7.189</v>
      </c>
      <c r="J24" s="107">
        <v>4.8</v>
      </c>
      <c r="K24" s="106">
        <f t="shared" si="9"/>
        <v>4.02322</v>
      </c>
      <c r="L24" s="106">
        <f t="shared" si="10"/>
        <v>3.889924</v>
      </c>
      <c r="M24" s="108">
        <v>57</v>
      </c>
      <c r="N24" s="106">
        <f t="shared" si="17"/>
        <v>3.16578</v>
      </c>
      <c r="O24" s="109">
        <v>59.4</v>
      </c>
      <c r="P24" s="107">
        <f t="shared" si="18"/>
        <v>3.299076</v>
      </c>
      <c r="Q24" s="109">
        <f t="shared" si="11"/>
        <v>160</v>
      </c>
      <c r="R24" s="107">
        <f t="shared" si="12"/>
        <v>134.10733333333334</v>
      </c>
      <c r="S24" s="107">
        <f t="shared" si="13"/>
        <v>129.66413333333333</v>
      </c>
      <c r="T24" s="107">
        <f t="shared" si="14"/>
        <v>-0.9100759999999997</v>
      </c>
      <c r="U24" s="107">
        <f t="shared" si="15"/>
        <v>-0.13329600000000008</v>
      </c>
      <c r="V24" s="110">
        <f t="shared" si="16"/>
        <v>2.3999999999999986</v>
      </c>
    </row>
    <row r="25" spans="1:22" ht="12.75">
      <c r="A25" s="386"/>
      <c r="B25" s="11">
        <v>21</v>
      </c>
      <c r="C25" s="9" t="s">
        <v>134</v>
      </c>
      <c r="D25" s="17">
        <v>71</v>
      </c>
      <c r="E25" s="17">
        <v>1985</v>
      </c>
      <c r="F25" s="112">
        <v>2193.7</v>
      </c>
      <c r="G25" s="112">
        <f aca="true" t="shared" si="19" ref="G25:G39">F25</f>
        <v>2193.7</v>
      </c>
      <c r="H25" s="113">
        <v>16.23</v>
      </c>
      <c r="I25" s="113">
        <f>H25</f>
        <v>16.23</v>
      </c>
      <c r="J25" s="113">
        <v>14.16</v>
      </c>
      <c r="K25" s="113">
        <f>I25-N25</f>
        <v>10.110000000000001</v>
      </c>
      <c r="L25" s="113">
        <f>I25-P25</f>
        <v>9.5565</v>
      </c>
      <c r="M25" s="112">
        <v>120</v>
      </c>
      <c r="N25" s="114">
        <f>M25*0.051</f>
        <v>6.119999999999999</v>
      </c>
      <c r="O25" s="113">
        <v>117.76071995764956</v>
      </c>
      <c r="P25" s="113">
        <f>O25*0.05667</f>
        <v>6.6735</v>
      </c>
      <c r="Q25" s="112">
        <f>J25*1000/D25</f>
        <v>199.43661971830986</v>
      </c>
      <c r="R25" s="112">
        <f>K25*1000/D25</f>
        <v>142.39436619718313</v>
      </c>
      <c r="S25" s="112">
        <f>L25*1000/D25</f>
        <v>134.59859154929578</v>
      </c>
      <c r="T25" s="113">
        <f>L25-J25</f>
        <v>-4.6035</v>
      </c>
      <c r="U25" s="113">
        <f>N25-P25</f>
        <v>-0.5535000000000005</v>
      </c>
      <c r="V25" s="115">
        <f>1.11*O25-M25</f>
        <v>10.714399152991007</v>
      </c>
    </row>
    <row r="26" spans="1:22" ht="12.75">
      <c r="A26" s="386"/>
      <c r="B26" s="11">
        <v>22</v>
      </c>
      <c r="C26" s="9" t="s">
        <v>360</v>
      </c>
      <c r="D26" s="17">
        <v>20</v>
      </c>
      <c r="E26" s="17">
        <v>2004</v>
      </c>
      <c r="F26" s="112">
        <v>1322.1</v>
      </c>
      <c r="G26" s="112">
        <f t="shared" si="19"/>
        <v>1322.1</v>
      </c>
      <c r="H26" s="113">
        <v>3.38</v>
      </c>
      <c r="I26" s="113">
        <f aca="true" t="shared" si="20" ref="I26:I42">H26</f>
        <v>3.38</v>
      </c>
      <c r="J26" s="113">
        <v>1.6</v>
      </c>
      <c r="K26" s="113">
        <f aca="true" t="shared" si="21" ref="K26:K42">I26-N26</f>
        <v>0.7789999999999999</v>
      </c>
      <c r="L26" s="113">
        <f aca="true" t="shared" si="22" ref="L26:L42">I26-P26</f>
        <v>0.48999999999999977</v>
      </c>
      <c r="M26" s="112">
        <v>51</v>
      </c>
      <c r="N26" s="114">
        <f aca="true" t="shared" si="23" ref="N26:N42">M26*0.051</f>
        <v>2.601</v>
      </c>
      <c r="O26" s="113">
        <v>50.99700017646021</v>
      </c>
      <c r="P26" s="113">
        <f aca="true" t="shared" si="24" ref="P26:P42">O26*0.05667</f>
        <v>2.89</v>
      </c>
      <c r="Q26" s="112">
        <f aca="true" t="shared" si="25" ref="Q26:Q42">J26*1000/D26</f>
        <v>80</v>
      </c>
      <c r="R26" s="112">
        <f aca="true" t="shared" si="26" ref="R26:R42">K26*1000/D26</f>
        <v>38.949999999999996</v>
      </c>
      <c r="S26" s="112">
        <f aca="true" t="shared" si="27" ref="S26:S42">L26*1000/D26</f>
        <v>24.49999999999999</v>
      </c>
      <c r="T26" s="113">
        <f aca="true" t="shared" si="28" ref="T26:T42">L26-J26</f>
        <v>-1.1100000000000003</v>
      </c>
      <c r="U26" s="113">
        <f aca="true" t="shared" si="29" ref="U26:U42">N26-P26</f>
        <v>-0.28900000000000015</v>
      </c>
      <c r="V26" s="115">
        <f aca="true" t="shared" si="30" ref="V26:V42">1.11*O26-M26</f>
        <v>5.606670195870841</v>
      </c>
    </row>
    <row r="27" spans="1:22" ht="12.75">
      <c r="A27" s="386"/>
      <c r="B27" s="11">
        <v>23</v>
      </c>
      <c r="C27" s="9" t="s">
        <v>361</v>
      </c>
      <c r="D27" s="17">
        <v>61</v>
      </c>
      <c r="E27" s="17">
        <v>1965</v>
      </c>
      <c r="F27" s="112">
        <v>2716.7</v>
      </c>
      <c r="G27" s="112">
        <f t="shared" si="19"/>
        <v>2716.7</v>
      </c>
      <c r="H27" s="113">
        <v>13.66</v>
      </c>
      <c r="I27" s="113">
        <f t="shared" si="20"/>
        <v>13.66</v>
      </c>
      <c r="J27" s="113">
        <v>9.6</v>
      </c>
      <c r="K27" s="113">
        <f t="shared" si="21"/>
        <v>7.132000000000001</v>
      </c>
      <c r="L27" s="113">
        <f t="shared" si="22"/>
        <v>8.0633</v>
      </c>
      <c r="M27" s="112">
        <v>128</v>
      </c>
      <c r="N27" s="114">
        <f t="shared" si="23"/>
        <v>6.528</v>
      </c>
      <c r="O27" s="113">
        <v>98.759484736192</v>
      </c>
      <c r="P27" s="113">
        <f t="shared" si="24"/>
        <v>5.5967</v>
      </c>
      <c r="Q27" s="112">
        <f t="shared" si="25"/>
        <v>157.37704918032787</v>
      </c>
      <c r="R27" s="112">
        <f t="shared" si="26"/>
        <v>116.91803278688526</v>
      </c>
      <c r="S27" s="112">
        <f t="shared" si="27"/>
        <v>132.18524590163935</v>
      </c>
      <c r="T27" s="113">
        <f t="shared" si="28"/>
        <v>-1.5366999999999997</v>
      </c>
      <c r="U27" s="113">
        <f t="shared" si="29"/>
        <v>0.9312999999999994</v>
      </c>
      <c r="V27" s="115">
        <f t="shared" si="30"/>
        <v>-18.376971942826884</v>
      </c>
    </row>
    <row r="28" spans="1:22" ht="12.75">
      <c r="A28" s="386"/>
      <c r="B28" s="11">
        <v>24</v>
      </c>
      <c r="C28" s="9" t="s">
        <v>138</v>
      </c>
      <c r="D28" s="17">
        <v>61</v>
      </c>
      <c r="E28" s="17">
        <v>1973</v>
      </c>
      <c r="F28" s="112">
        <v>2685.7</v>
      </c>
      <c r="G28" s="112">
        <f t="shared" si="19"/>
        <v>2685.7</v>
      </c>
      <c r="H28" s="113">
        <v>14.12</v>
      </c>
      <c r="I28" s="113">
        <f t="shared" si="20"/>
        <v>14.12</v>
      </c>
      <c r="J28" s="113">
        <v>9.6</v>
      </c>
      <c r="K28" s="113">
        <f t="shared" si="21"/>
        <v>7.643</v>
      </c>
      <c r="L28" s="113">
        <f t="shared" si="22"/>
        <v>7.206299999999999</v>
      </c>
      <c r="M28" s="112">
        <v>127</v>
      </c>
      <c r="N28" s="114">
        <f t="shared" si="23"/>
        <v>6.476999999999999</v>
      </c>
      <c r="O28" s="113">
        <v>121.99929415916712</v>
      </c>
      <c r="P28" s="113">
        <f t="shared" si="24"/>
        <v>6.9137</v>
      </c>
      <c r="Q28" s="112">
        <f t="shared" si="25"/>
        <v>157.37704918032787</v>
      </c>
      <c r="R28" s="112">
        <f t="shared" si="26"/>
        <v>125.29508196721312</v>
      </c>
      <c r="S28" s="112">
        <f t="shared" si="27"/>
        <v>118.13606557377048</v>
      </c>
      <c r="T28" s="113">
        <f t="shared" si="28"/>
        <v>-2.393700000000001</v>
      </c>
      <c r="U28" s="113">
        <f t="shared" si="29"/>
        <v>-0.436700000000001</v>
      </c>
      <c r="V28" s="115">
        <f t="shared" si="30"/>
        <v>8.419216516675505</v>
      </c>
    </row>
    <row r="29" spans="1:22" ht="12.75">
      <c r="A29" s="386"/>
      <c r="B29" s="11">
        <v>25</v>
      </c>
      <c r="C29" s="9" t="s">
        <v>362</v>
      </c>
      <c r="D29" s="17">
        <v>72</v>
      </c>
      <c r="E29" s="17">
        <v>1964</v>
      </c>
      <c r="F29" s="112">
        <v>3036</v>
      </c>
      <c r="G29" s="112">
        <f t="shared" si="19"/>
        <v>3036</v>
      </c>
      <c r="H29" s="113">
        <v>8.7</v>
      </c>
      <c r="I29" s="113">
        <f t="shared" si="20"/>
        <v>8.7</v>
      </c>
      <c r="J29" s="113">
        <v>1.02</v>
      </c>
      <c r="K29" s="113">
        <f t="shared" si="21"/>
        <v>-0.7859999999999996</v>
      </c>
      <c r="L29" s="113">
        <f t="shared" si="22"/>
        <v>-1.4212000000000007</v>
      </c>
      <c r="M29" s="112">
        <v>186</v>
      </c>
      <c r="N29" s="114">
        <f t="shared" si="23"/>
        <v>9.485999999999999</v>
      </c>
      <c r="O29" s="113">
        <v>178.598905946709</v>
      </c>
      <c r="P29" s="113">
        <f t="shared" si="24"/>
        <v>10.1212</v>
      </c>
      <c r="Q29" s="112">
        <f t="shared" si="25"/>
        <v>14.166666666666666</v>
      </c>
      <c r="R29" s="112">
        <f t="shared" si="26"/>
        <v>-10.91666666666666</v>
      </c>
      <c r="S29" s="112">
        <f t="shared" si="27"/>
        <v>-19.738888888888898</v>
      </c>
      <c r="T29" s="113">
        <f t="shared" si="28"/>
        <v>-2.4412000000000007</v>
      </c>
      <c r="U29" s="113">
        <f t="shared" si="29"/>
        <v>-0.6352000000000011</v>
      </c>
      <c r="V29" s="115">
        <f t="shared" si="30"/>
        <v>12.244785600847024</v>
      </c>
    </row>
    <row r="30" spans="1:22" ht="12.75">
      <c r="A30" s="386"/>
      <c r="B30" s="11">
        <v>26</v>
      </c>
      <c r="C30" s="9" t="s">
        <v>363</v>
      </c>
      <c r="D30" s="17">
        <v>75</v>
      </c>
      <c r="E30" s="17">
        <v>1990</v>
      </c>
      <c r="F30" s="112">
        <v>3256.5</v>
      </c>
      <c r="G30" s="112">
        <f t="shared" si="19"/>
        <v>3256.5</v>
      </c>
      <c r="H30" s="113">
        <v>18.96</v>
      </c>
      <c r="I30" s="113">
        <f t="shared" si="20"/>
        <v>18.96</v>
      </c>
      <c r="J30" s="113">
        <v>16.88</v>
      </c>
      <c r="K30" s="113">
        <f t="shared" si="21"/>
        <v>12.126000000000001</v>
      </c>
      <c r="L30" s="113">
        <f t="shared" si="22"/>
        <v>10.951400000000001</v>
      </c>
      <c r="M30" s="112">
        <v>134</v>
      </c>
      <c r="N30" s="114">
        <f t="shared" si="23"/>
        <v>6.834</v>
      </c>
      <c r="O30" s="116">
        <v>141.31992235750837</v>
      </c>
      <c r="P30" s="113">
        <f t="shared" si="24"/>
        <v>8.0086</v>
      </c>
      <c r="Q30" s="112">
        <f t="shared" si="25"/>
        <v>225.06666666666666</v>
      </c>
      <c r="R30" s="112">
        <f t="shared" si="26"/>
        <v>161.68000000000004</v>
      </c>
      <c r="S30" s="112">
        <f t="shared" si="27"/>
        <v>146.0186666666667</v>
      </c>
      <c r="T30" s="113">
        <f t="shared" si="28"/>
        <v>-5.928599999999998</v>
      </c>
      <c r="U30" s="113">
        <f t="shared" si="29"/>
        <v>-1.1745999999999999</v>
      </c>
      <c r="V30" s="115">
        <f t="shared" si="30"/>
        <v>22.86511381683431</v>
      </c>
    </row>
    <row r="31" spans="1:22" ht="12.75">
      <c r="A31" s="386"/>
      <c r="B31" s="11">
        <v>27</v>
      </c>
      <c r="C31" s="9" t="s">
        <v>365</v>
      </c>
      <c r="D31" s="17">
        <v>36</v>
      </c>
      <c r="E31" s="17">
        <v>1989</v>
      </c>
      <c r="F31" s="112">
        <v>2187.8</v>
      </c>
      <c r="G31" s="112">
        <f t="shared" si="19"/>
        <v>2187.8</v>
      </c>
      <c r="H31" s="113">
        <v>11.82</v>
      </c>
      <c r="I31" s="113">
        <f t="shared" si="20"/>
        <v>11.82</v>
      </c>
      <c r="J31" s="113">
        <v>8.64</v>
      </c>
      <c r="K31" s="113">
        <f t="shared" si="21"/>
        <v>6.567000000000001</v>
      </c>
      <c r="L31" s="113">
        <f t="shared" si="22"/>
        <v>6.8047</v>
      </c>
      <c r="M31" s="112">
        <v>103</v>
      </c>
      <c r="N31" s="114">
        <f t="shared" si="23"/>
        <v>5.252999999999999</v>
      </c>
      <c r="O31" s="116">
        <v>88.50008823010411</v>
      </c>
      <c r="P31" s="113">
        <f t="shared" si="24"/>
        <v>5.0153</v>
      </c>
      <c r="Q31" s="112">
        <f t="shared" si="25"/>
        <v>240</v>
      </c>
      <c r="R31" s="112">
        <f t="shared" si="26"/>
        <v>182.41666666666669</v>
      </c>
      <c r="S31" s="112">
        <f t="shared" si="27"/>
        <v>189.01944444444447</v>
      </c>
      <c r="T31" s="113">
        <f t="shared" si="28"/>
        <v>-1.8353000000000002</v>
      </c>
      <c r="U31" s="113">
        <f t="shared" si="29"/>
        <v>0.23769999999999936</v>
      </c>
      <c r="V31" s="115">
        <f t="shared" si="30"/>
        <v>-4.764902064584433</v>
      </c>
    </row>
    <row r="32" spans="1:22" ht="12.75">
      <c r="A32" s="386"/>
      <c r="B32" s="11">
        <v>28</v>
      </c>
      <c r="C32" s="9" t="s">
        <v>366</v>
      </c>
      <c r="D32" s="17">
        <v>82</v>
      </c>
      <c r="E32" s="17">
        <v>1969</v>
      </c>
      <c r="F32" s="17">
        <v>2961.2</v>
      </c>
      <c r="G32" s="17">
        <f t="shared" si="19"/>
        <v>2961.2</v>
      </c>
      <c r="H32" s="113">
        <v>15.97</v>
      </c>
      <c r="I32" s="113">
        <f t="shared" si="20"/>
        <v>15.97</v>
      </c>
      <c r="J32" s="113">
        <v>12.305</v>
      </c>
      <c r="K32" s="113">
        <f t="shared" si="21"/>
        <v>7.963000000000001</v>
      </c>
      <c r="L32" s="113">
        <f t="shared" si="22"/>
        <v>7.6302</v>
      </c>
      <c r="M32" s="112">
        <v>157</v>
      </c>
      <c r="N32" s="114">
        <f t="shared" si="23"/>
        <v>8.007</v>
      </c>
      <c r="O32" s="116">
        <v>147.16428445385566</v>
      </c>
      <c r="P32" s="113">
        <f t="shared" si="24"/>
        <v>8.3398</v>
      </c>
      <c r="Q32" s="112">
        <f t="shared" si="25"/>
        <v>150.0609756097561</v>
      </c>
      <c r="R32" s="112">
        <f t="shared" si="26"/>
        <v>97.10975609756099</v>
      </c>
      <c r="S32" s="112">
        <f t="shared" si="27"/>
        <v>93.05121951219513</v>
      </c>
      <c r="T32" s="113">
        <f t="shared" si="28"/>
        <v>-4.674799999999999</v>
      </c>
      <c r="U32" s="113">
        <f t="shared" si="29"/>
        <v>-0.33280000000000065</v>
      </c>
      <c r="V32" s="115">
        <f t="shared" si="30"/>
        <v>6.352355743779782</v>
      </c>
    </row>
    <row r="33" spans="1:22" ht="12.75">
      <c r="A33" s="386"/>
      <c r="B33" s="11">
        <v>29</v>
      </c>
      <c r="C33" s="9" t="s">
        <v>367</v>
      </c>
      <c r="D33" s="17">
        <v>54</v>
      </c>
      <c r="E33" s="17">
        <v>1976</v>
      </c>
      <c r="F33" s="112">
        <v>3489.8</v>
      </c>
      <c r="G33" s="112">
        <f t="shared" si="19"/>
        <v>3489.8</v>
      </c>
      <c r="H33" s="113">
        <v>13.67</v>
      </c>
      <c r="I33" s="113">
        <f t="shared" si="20"/>
        <v>13.67</v>
      </c>
      <c r="J33" s="113">
        <v>12.96</v>
      </c>
      <c r="K33" s="113">
        <f t="shared" si="21"/>
        <v>6.632000000000001</v>
      </c>
      <c r="L33" s="113">
        <f t="shared" si="22"/>
        <v>6.9631</v>
      </c>
      <c r="M33" s="112">
        <v>138</v>
      </c>
      <c r="N33" s="114">
        <f t="shared" si="23"/>
        <v>7.037999999999999</v>
      </c>
      <c r="O33" s="116">
        <v>118.35009705311452</v>
      </c>
      <c r="P33" s="113">
        <f t="shared" si="24"/>
        <v>6.7069</v>
      </c>
      <c r="Q33" s="112">
        <f t="shared" si="25"/>
        <v>240</v>
      </c>
      <c r="R33" s="112">
        <f t="shared" si="26"/>
        <v>122.81481481481484</v>
      </c>
      <c r="S33" s="112">
        <f t="shared" si="27"/>
        <v>128.94629629629628</v>
      </c>
      <c r="T33" s="113">
        <f t="shared" si="28"/>
        <v>-5.996900000000001</v>
      </c>
      <c r="U33" s="113">
        <f t="shared" si="29"/>
        <v>0.3310999999999993</v>
      </c>
      <c r="V33" s="115">
        <f t="shared" si="30"/>
        <v>-6.63139227104287</v>
      </c>
    </row>
    <row r="34" spans="1:22" ht="12.75">
      <c r="A34" s="386"/>
      <c r="B34" s="11">
        <v>30</v>
      </c>
      <c r="C34" s="9" t="s">
        <v>135</v>
      </c>
      <c r="D34" s="18">
        <v>83</v>
      </c>
      <c r="E34" s="18">
        <v>1983</v>
      </c>
      <c r="F34" s="126">
        <v>5227.4</v>
      </c>
      <c r="G34" s="126">
        <f t="shared" si="19"/>
        <v>5227.4</v>
      </c>
      <c r="H34" s="127">
        <v>29.63</v>
      </c>
      <c r="I34" s="127">
        <f t="shared" si="20"/>
        <v>29.63</v>
      </c>
      <c r="J34" s="127">
        <v>19.28</v>
      </c>
      <c r="K34" s="127">
        <f t="shared" si="21"/>
        <v>18.512</v>
      </c>
      <c r="L34" s="127">
        <f t="shared" si="22"/>
        <v>16.379399999999997</v>
      </c>
      <c r="M34" s="126">
        <v>218</v>
      </c>
      <c r="N34" s="128">
        <f t="shared" si="23"/>
        <v>11.117999999999999</v>
      </c>
      <c r="O34" s="127">
        <v>233.82036350802895</v>
      </c>
      <c r="P34" s="127">
        <f t="shared" si="24"/>
        <v>13.2506</v>
      </c>
      <c r="Q34" s="126">
        <f t="shared" si="25"/>
        <v>232.289156626506</v>
      </c>
      <c r="R34" s="126">
        <f t="shared" si="26"/>
        <v>223.03614457831324</v>
      </c>
      <c r="S34" s="126">
        <f t="shared" si="27"/>
        <v>197.34216867469874</v>
      </c>
      <c r="T34" s="127">
        <f t="shared" si="28"/>
        <v>-2.9006000000000043</v>
      </c>
      <c r="U34" s="127">
        <f t="shared" si="29"/>
        <v>-2.132600000000002</v>
      </c>
      <c r="V34" s="129">
        <f t="shared" si="30"/>
        <v>41.54060349391216</v>
      </c>
    </row>
    <row r="35" spans="1:22" ht="12.75">
      <c r="A35" s="386"/>
      <c r="B35" s="11">
        <v>31</v>
      </c>
      <c r="C35" s="9" t="s">
        <v>136</v>
      </c>
      <c r="D35" s="18">
        <v>60</v>
      </c>
      <c r="E35" s="18">
        <v>1968</v>
      </c>
      <c r="F35" s="126">
        <v>2715.4</v>
      </c>
      <c r="G35" s="126">
        <f t="shared" si="19"/>
        <v>2715.4</v>
      </c>
      <c r="H35" s="127">
        <v>10.18</v>
      </c>
      <c r="I35" s="127">
        <f t="shared" si="20"/>
        <v>10.18</v>
      </c>
      <c r="J35" s="127">
        <v>9.6</v>
      </c>
      <c r="K35" s="127">
        <f t="shared" si="21"/>
        <v>3.4480000000000004</v>
      </c>
      <c r="L35" s="127">
        <f t="shared" si="22"/>
        <v>3.7446</v>
      </c>
      <c r="M35" s="126">
        <v>132</v>
      </c>
      <c r="N35" s="128">
        <f t="shared" si="23"/>
        <v>6.731999999999999</v>
      </c>
      <c r="O35" s="127">
        <v>113.55920239985883</v>
      </c>
      <c r="P35" s="127">
        <f t="shared" si="24"/>
        <v>6.4354</v>
      </c>
      <c r="Q35" s="126">
        <f t="shared" si="25"/>
        <v>160</v>
      </c>
      <c r="R35" s="126">
        <f t="shared" si="26"/>
        <v>57.466666666666676</v>
      </c>
      <c r="S35" s="126">
        <f t="shared" si="27"/>
        <v>62.410000000000004</v>
      </c>
      <c r="T35" s="127">
        <f t="shared" si="28"/>
        <v>-5.8553999999999995</v>
      </c>
      <c r="U35" s="127">
        <f t="shared" si="29"/>
        <v>0.29659999999999975</v>
      </c>
      <c r="V35" s="129">
        <f t="shared" si="30"/>
        <v>-5.949285336156677</v>
      </c>
    </row>
    <row r="36" spans="1:22" ht="12.75">
      <c r="A36" s="386"/>
      <c r="B36" s="11">
        <v>32</v>
      </c>
      <c r="C36" s="9" t="s">
        <v>137</v>
      </c>
      <c r="D36" s="18">
        <v>60</v>
      </c>
      <c r="E36" s="18">
        <v>1971</v>
      </c>
      <c r="F36" s="126">
        <v>2693.1</v>
      </c>
      <c r="G36" s="126">
        <f t="shared" si="19"/>
        <v>2693.1</v>
      </c>
      <c r="H36" s="127">
        <v>13.03</v>
      </c>
      <c r="I36" s="127">
        <f t="shared" si="20"/>
        <v>13.03</v>
      </c>
      <c r="J36" s="127">
        <v>9.6</v>
      </c>
      <c r="K36" s="127">
        <f t="shared" si="21"/>
        <v>5.38</v>
      </c>
      <c r="L36" s="127">
        <f t="shared" si="22"/>
        <v>5.9597999999999995</v>
      </c>
      <c r="M36" s="126">
        <v>150</v>
      </c>
      <c r="N36" s="128">
        <f t="shared" si="23"/>
        <v>7.6499999999999995</v>
      </c>
      <c r="O36" s="127">
        <v>124.76089641785778</v>
      </c>
      <c r="P36" s="127">
        <f t="shared" si="24"/>
        <v>7.0702</v>
      </c>
      <c r="Q36" s="126">
        <f t="shared" si="25"/>
        <v>160</v>
      </c>
      <c r="R36" s="126">
        <f t="shared" si="26"/>
        <v>89.66666666666667</v>
      </c>
      <c r="S36" s="126">
        <f t="shared" si="27"/>
        <v>99.32999999999998</v>
      </c>
      <c r="T36" s="127">
        <f t="shared" si="28"/>
        <v>-3.6402</v>
      </c>
      <c r="U36" s="127">
        <f t="shared" si="29"/>
        <v>0.5797999999999996</v>
      </c>
      <c r="V36" s="129">
        <f t="shared" si="30"/>
        <v>-11.515404976177848</v>
      </c>
    </row>
    <row r="37" spans="1:22" ht="12.75">
      <c r="A37" s="386"/>
      <c r="B37" s="11">
        <v>33</v>
      </c>
      <c r="C37" s="9" t="s">
        <v>138</v>
      </c>
      <c r="D37" s="18">
        <v>61</v>
      </c>
      <c r="E37" s="18">
        <v>1973</v>
      </c>
      <c r="F37" s="126">
        <v>2685.7</v>
      </c>
      <c r="G37" s="126">
        <f t="shared" si="19"/>
        <v>2685.7</v>
      </c>
      <c r="H37" s="127">
        <v>14.12</v>
      </c>
      <c r="I37" s="127">
        <f t="shared" si="20"/>
        <v>14.12</v>
      </c>
      <c r="J37" s="127">
        <v>9.6</v>
      </c>
      <c r="K37" s="127">
        <f t="shared" si="21"/>
        <v>7.643</v>
      </c>
      <c r="L37" s="127">
        <f t="shared" si="22"/>
        <v>7.206299999999999</v>
      </c>
      <c r="M37" s="126">
        <v>127</v>
      </c>
      <c r="N37" s="128">
        <f t="shared" si="23"/>
        <v>6.476999999999999</v>
      </c>
      <c r="O37" s="127">
        <v>121.99929415916712</v>
      </c>
      <c r="P37" s="127">
        <f t="shared" si="24"/>
        <v>6.9137</v>
      </c>
      <c r="Q37" s="126">
        <f t="shared" si="25"/>
        <v>157.37704918032787</v>
      </c>
      <c r="R37" s="126">
        <f t="shared" si="26"/>
        <v>125.29508196721312</v>
      </c>
      <c r="S37" s="126">
        <f t="shared" si="27"/>
        <v>118.13606557377048</v>
      </c>
      <c r="T37" s="127">
        <f t="shared" si="28"/>
        <v>-2.393700000000001</v>
      </c>
      <c r="U37" s="127">
        <f t="shared" si="29"/>
        <v>-0.436700000000001</v>
      </c>
      <c r="V37" s="129">
        <f t="shared" si="30"/>
        <v>8.419216516675505</v>
      </c>
    </row>
    <row r="38" spans="1:22" ht="12.75">
      <c r="A38" s="386"/>
      <c r="B38" s="11">
        <v>34</v>
      </c>
      <c r="C38" s="9" t="s">
        <v>139</v>
      </c>
      <c r="D38" s="18">
        <v>93</v>
      </c>
      <c r="E38" s="18">
        <v>1982</v>
      </c>
      <c r="F38" s="126">
        <v>5171</v>
      </c>
      <c r="G38" s="126">
        <f t="shared" si="19"/>
        <v>5171</v>
      </c>
      <c r="H38" s="127">
        <v>25.91</v>
      </c>
      <c r="I38" s="127">
        <f t="shared" si="20"/>
        <v>25.91</v>
      </c>
      <c r="J38" s="127">
        <v>21.76</v>
      </c>
      <c r="K38" s="127">
        <f t="shared" si="21"/>
        <v>19.331</v>
      </c>
      <c r="L38" s="127">
        <f t="shared" si="22"/>
        <v>15.3388</v>
      </c>
      <c r="M38" s="126">
        <v>129</v>
      </c>
      <c r="N38" s="128">
        <f t="shared" si="23"/>
        <v>6.579</v>
      </c>
      <c r="O38" s="127">
        <v>186.53961531674608</v>
      </c>
      <c r="P38" s="127">
        <f t="shared" si="24"/>
        <v>10.5712</v>
      </c>
      <c r="Q38" s="126">
        <f t="shared" si="25"/>
        <v>233.9784946236559</v>
      </c>
      <c r="R38" s="126">
        <f t="shared" si="26"/>
        <v>207.86021505376345</v>
      </c>
      <c r="S38" s="126">
        <f t="shared" si="27"/>
        <v>164.93333333333334</v>
      </c>
      <c r="T38" s="127">
        <f t="shared" si="28"/>
        <v>-6.421200000000001</v>
      </c>
      <c r="U38" s="127">
        <f t="shared" si="29"/>
        <v>-3.9921999999999995</v>
      </c>
      <c r="V38" s="129">
        <f t="shared" si="30"/>
        <v>78.05897300158816</v>
      </c>
    </row>
    <row r="39" spans="1:22" ht="12.75">
      <c r="A39" s="386"/>
      <c r="B39" s="11">
        <v>35</v>
      </c>
      <c r="C39" s="9" t="s">
        <v>140</v>
      </c>
      <c r="D39" s="18">
        <v>55</v>
      </c>
      <c r="E39" s="18">
        <v>1978</v>
      </c>
      <c r="F39" s="126">
        <v>3531.4</v>
      </c>
      <c r="G39" s="126">
        <f t="shared" si="19"/>
        <v>3531.4</v>
      </c>
      <c r="H39" s="127">
        <v>17.12</v>
      </c>
      <c r="I39" s="127">
        <f t="shared" si="20"/>
        <v>17.12</v>
      </c>
      <c r="J39" s="127">
        <v>12.96</v>
      </c>
      <c r="K39" s="127">
        <f t="shared" si="21"/>
        <v>8.042000000000002</v>
      </c>
      <c r="L39" s="127">
        <f t="shared" si="22"/>
        <v>9.610100000000001</v>
      </c>
      <c r="M39" s="126">
        <v>178</v>
      </c>
      <c r="N39" s="128">
        <f t="shared" si="23"/>
        <v>9.078</v>
      </c>
      <c r="O39" s="127">
        <v>132.5198517734251</v>
      </c>
      <c r="P39" s="127">
        <f t="shared" si="24"/>
        <v>7.5099</v>
      </c>
      <c r="Q39" s="126">
        <f t="shared" si="25"/>
        <v>235.63636363636363</v>
      </c>
      <c r="R39" s="126">
        <f t="shared" si="26"/>
        <v>146.21818181818185</v>
      </c>
      <c r="S39" s="126">
        <f t="shared" si="27"/>
        <v>174.72909090909093</v>
      </c>
      <c r="T39" s="127">
        <f t="shared" si="28"/>
        <v>-3.3499</v>
      </c>
      <c r="U39" s="127">
        <f t="shared" si="29"/>
        <v>1.5680999999999994</v>
      </c>
      <c r="V39" s="129">
        <f t="shared" si="30"/>
        <v>-30.902964531498128</v>
      </c>
    </row>
    <row r="40" spans="1:22" ht="12.75">
      <c r="A40" s="386"/>
      <c r="B40" s="11">
        <v>36</v>
      </c>
      <c r="C40" s="9" t="s">
        <v>141</v>
      </c>
      <c r="D40" s="18">
        <v>54</v>
      </c>
      <c r="E40" s="18">
        <v>1978</v>
      </c>
      <c r="F40" s="126">
        <v>3543.4</v>
      </c>
      <c r="G40" s="126">
        <v>3988.24</v>
      </c>
      <c r="H40" s="127">
        <v>18.04</v>
      </c>
      <c r="I40" s="127">
        <f t="shared" si="20"/>
        <v>18.04</v>
      </c>
      <c r="J40" s="127">
        <v>12.88</v>
      </c>
      <c r="K40" s="127">
        <f t="shared" si="21"/>
        <v>10.440999999999999</v>
      </c>
      <c r="L40" s="127">
        <f t="shared" si="22"/>
        <v>8.401599999999998</v>
      </c>
      <c r="M40" s="126">
        <v>149</v>
      </c>
      <c r="N40" s="128">
        <f t="shared" si="23"/>
        <v>7.598999999999999</v>
      </c>
      <c r="O40" s="127">
        <v>170.07940709370038</v>
      </c>
      <c r="P40" s="127">
        <f t="shared" si="24"/>
        <v>9.6384</v>
      </c>
      <c r="Q40" s="126">
        <f t="shared" si="25"/>
        <v>238.5185185185185</v>
      </c>
      <c r="R40" s="126">
        <f t="shared" si="26"/>
        <v>193.35185185185182</v>
      </c>
      <c r="S40" s="126">
        <f t="shared" si="27"/>
        <v>155.58518518518517</v>
      </c>
      <c r="T40" s="127">
        <f t="shared" si="28"/>
        <v>-4.478400000000002</v>
      </c>
      <c r="U40" s="127">
        <f t="shared" si="29"/>
        <v>-2.0394000000000014</v>
      </c>
      <c r="V40" s="129">
        <f t="shared" si="30"/>
        <v>39.78814187400744</v>
      </c>
    </row>
    <row r="41" spans="1:22" ht="12.75">
      <c r="A41" s="386"/>
      <c r="B41" s="11">
        <v>37</v>
      </c>
      <c r="C41" s="9" t="s">
        <v>142</v>
      </c>
      <c r="D41" s="18">
        <v>55</v>
      </c>
      <c r="E41" s="18">
        <v>1978</v>
      </c>
      <c r="F41" s="126">
        <v>3541.7</v>
      </c>
      <c r="G41" s="126">
        <f>F41</f>
        <v>3541.7</v>
      </c>
      <c r="H41" s="127">
        <v>17.74</v>
      </c>
      <c r="I41" s="127">
        <f t="shared" si="20"/>
        <v>17.74</v>
      </c>
      <c r="J41" s="127">
        <v>12.8</v>
      </c>
      <c r="K41" s="127">
        <f t="shared" si="21"/>
        <v>10.192</v>
      </c>
      <c r="L41" s="127">
        <f t="shared" si="22"/>
        <v>10.285599999999999</v>
      </c>
      <c r="M41" s="126">
        <v>148</v>
      </c>
      <c r="N41" s="128">
        <f t="shared" si="23"/>
        <v>7.547999999999999</v>
      </c>
      <c r="O41" s="127">
        <v>131.5404976177872</v>
      </c>
      <c r="P41" s="127">
        <f t="shared" si="24"/>
        <v>7.454400000000001</v>
      </c>
      <c r="Q41" s="126">
        <f t="shared" si="25"/>
        <v>232.72727272727272</v>
      </c>
      <c r="R41" s="126">
        <f t="shared" si="26"/>
        <v>185.3090909090909</v>
      </c>
      <c r="S41" s="126">
        <f t="shared" si="27"/>
        <v>187.01090909090905</v>
      </c>
      <c r="T41" s="127">
        <f t="shared" si="28"/>
        <v>-2.514400000000002</v>
      </c>
      <c r="U41" s="127">
        <f t="shared" si="29"/>
        <v>0.09359999999999857</v>
      </c>
      <c r="V41" s="129">
        <f t="shared" si="30"/>
        <v>-1.990047644256208</v>
      </c>
    </row>
    <row r="42" spans="1:22" ht="12.75">
      <c r="A42" s="386"/>
      <c r="B42" s="11">
        <v>38</v>
      </c>
      <c r="C42" s="9" t="s">
        <v>144</v>
      </c>
      <c r="D42" s="18">
        <v>55</v>
      </c>
      <c r="E42" s="18">
        <v>1975</v>
      </c>
      <c r="F42" s="126">
        <v>2706</v>
      </c>
      <c r="G42" s="126">
        <f>F42</f>
        <v>2706</v>
      </c>
      <c r="H42" s="127">
        <v>15.91</v>
      </c>
      <c r="I42" s="127">
        <f t="shared" si="20"/>
        <v>15.91</v>
      </c>
      <c r="J42" s="127">
        <v>8.8</v>
      </c>
      <c r="K42" s="127">
        <f t="shared" si="21"/>
        <v>7.6480000000000015</v>
      </c>
      <c r="L42" s="127">
        <f t="shared" si="22"/>
        <v>6.876799999999999</v>
      </c>
      <c r="M42" s="126">
        <v>162</v>
      </c>
      <c r="N42" s="128">
        <f t="shared" si="23"/>
        <v>8.261999999999999</v>
      </c>
      <c r="O42" s="127">
        <v>159.40003529204165</v>
      </c>
      <c r="P42" s="127">
        <f t="shared" si="24"/>
        <v>9.0332</v>
      </c>
      <c r="Q42" s="126">
        <f t="shared" si="25"/>
        <v>160</v>
      </c>
      <c r="R42" s="126">
        <f t="shared" si="26"/>
        <v>139.0545454545455</v>
      </c>
      <c r="S42" s="126">
        <f t="shared" si="27"/>
        <v>125.03272727272726</v>
      </c>
      <c r="T42" s="127">
        <f t="shared" si="28"/>
        <v>-1.9232000000000014</v>
      </c>
      <c r="U42" s="127">
        <f t="shared" si="29"/>
        <v>-0.7712000000000021</v>
      </c>
      <c r="V42" s="129">
        <f t="shared" si="30"/>
        <v>14.934039174166259</v>
      </c>
    </row>
    <row r="43" spans="1:22" ht="12.75">
      <c r="A43" s="386"/>
      <c r="B43" s="11">
        <v>39</v>
      </c>
      <c r="C43" s="9" t="s">
        <v>145</v>
      </c>
      <c r="D43" s="18">
        <v>45</v>
      </c>
      <c r="E43" s="18">
        <v>1979</v>
      </c>
      <c r="F43" s="140">
        <v>2329</v>
      </c>
      <c r="G43" s="126">
        <v>2329</v>
      </c>
      <c r="H43" s="127">
        <v>12.1</v>
      </c>
      <c r="I43" s="127">
        <v>12.1</v>
      </c>
      <c r="J43" s="127">
        <v>7.12</v>
      </c>
      <c r="K43" s="127">
        <v>5.113</v>
      </c>
      <c r="L43" s="127">
        <v>6.014799999999999</v>
      </c>
      <c r="M43" s="126">
        <v>137</v>
      </c>
      <c r="N43" s="128">
        <v>6.986999999999999</v>
      </c>
      <c r="O43" s="141">
        <v>107.37956590788778</v>
      </c>
      <c r="P43" s="127">
        <v>6.0852</v>
      </c>
      <c r="Q43" s="126">
        <v>158.22222222222223</v>
      </c>
      <c r="R43" s="126">
        <v>113.62222222222222</v>
      </c>
      <c r="S43" s="126">
        <v>133.6622222222222</v>
      </c>
      <c r="T43" s="127">
        <v>-1.1052000000000008</v>
      </c>
      <c r="U43" s="127">
        <v>0.9017999999999988</v>
      </c>
      <c r="V43" s="129">
        <v>-17.808681842244553</v>
      </c>
    </row>
    <row r="44" spans="1:22" ht="12.75">
      <c r="A44" s="386"/>
      <c r="B44" s="11">
        <v>40</v>
      </c>
      <c r="C44" s="9" t="s">
        <v>148</v>
      </c>
      <c r="D44" s="18">
        <v>100</v>
      </c>
      <c r="E44" s="18">
        <v>1973</v>
      </c>
      <c r="F44" s="140">
        <v>4461</v>
      </c>
      <c r="G44" s="126">
        <v>4461</v>
      </c>
      <c r="H44" s="127">
        <v>19.4</v>
      </c>
      <c r="I44" s="127">
        <v>19.4</v>
      </c>
      <c r="J44" s="127">
        <v>16</v>
      </c>
      <c r="K44" s="127">
        <v>8.588</v>
      </c>
      <c r="L44" s="127">
        <v>8.392999999999999</v>
      </c>
      <c r="M44" s="126">
        <v>212</v>
      </c>
      <c r="N44" s="128">
        <v>10.812</v>
      </c>
      <c r="O44" s="127">
        <v>194.2297511911064</v>
      </c>
      <c r="P44" s="127">
        <v>11.007</v>
      </c>
      <c r="Q44" s="126">
        <v>160</v>
      </c>
      <c r="R44" s="126">
        <v>85.88</v>
      </c>
      <c r="S44" s="126">
        <v>83.92999999999998</v>
      </c>
      <c r="T44" s="127">
        <v>-7.607000000000001</v>
      </c>
      <c r="U44" s="127">
        <v>-0.19500000000000028</v>
      </c>
      <c r="V44" s="129">
        <v>3.5950238221281268</v>
      </c>
    </row>
    <row r="45" spans="1:22" ht="12.75">
      <c r="A45" s="386"/>
      <c r="B45" s="11">
        <v>41</v>
      </c>
      <c r="C45" s="9" t="s">
        <v>369</v>
      </c>
      <c r="D45" s="18">
        <v>54</v>
      </c>
      <c r="E45" s="18">
        <v>1977</v>
      </c>
      <c r="F45" s="140">
        <v>3538.4</v>
      </c>
      <c r="G45" s="126">
        <v>3538.4</v>
      </c>
      <c r="H45" s="127">
        <v>18.25</v>
      </c>
      <c r="I45" s="127">
        <v>18.25</v>
      </c>
      <c r="J45" s="127">
        <v>12.96</v>
      </c>
      <c r="K45" s="127">
        <v>10.243</v>
      </c>
      <c r="L45" s="127">
        <v>9.7472</v>
      </c>
      <c r="M45" s="126">
        <v>157</v>
      </c>
      <c r="N45" s="128">
        <v>8.007</v>
      </c>
      <c r="O45" s="127">
        <v>150.04058584789132</v>
      </c>
      <c r="P45" s="127">
        <v>8.5028</v>
      </c>
      <c r="Q45" s="126">
        <v>240</v>
      </c>
      <c r="R45" s="126">
        <v>189.6851851851852</v>
      </c>
      <c r="S45" s="126">
        <v>180.50370370370368</v>
      </c>
      <c r="T45" s="127">
        <v>-3.2128000000000014</v>
      </c>
      <c r="U45" s="127">
        <v>-0.4958000000000009</v>
      </c>
      <c r="V45" s="129">
        <v>9.545050291159384</v>
      </c>
    </row>
    <row r="46" spans="1:22" ht="12.75">
      <c r="A46" s="386"/>
      <c r="B46" s="11">
        <v>42</v>
      </c>
      <c r="C46" s="9" t="s">
        <v>149</v>
      </c>
      <c r="D46" s="18">
        <v>40</v>
      </c>
      <c r="E46" s="18">
        <v>1966</v>
      </c>
      <c r="F46" s="140">
        <v>2229</v>
      </c>
      <c r="G46" s="126">
        <v>2229</v>
      </c>
      <c r="H46" s="127">
        <v>8.25</v>
      </c>
      <c r="I46" s="127">
        <v>8.25</v>
      </c>
      <c r="J46" s="127">
        <v>4.95</v>
      </c>
      <c r="K46" s="127">
        <v>-0.6239999999999988</v>
      </c>
      <c r="L46" s="127">
        <v>1.7466</v>
      </c>
      <c r="M46" s="126">
        <v>174</v>
      </c>
      <c r="N46" s="128">
        <v>8.873999999999999</v>
      </c>
      <c r="O46" s="127">
        <v>114.75913181577555</v>
      </c>
      <c r="P46" s="127">
        <v>6.5034</v>
      </c>
      <c r="Q46" s="126">
        <v>123.75</v>
      </c>
      <c r="R46" s="126">
        <v>-15.59999999999997</v>
      </c>
      <c r="S46" s="126">
        <v>43.665</v>
      </c>
      <c r="T46" s="127">
        <v>-3.2034000000000002</v>
      </c>
      <c r="U46" s="127">
        <v>2.3705999999999987</v>
      </c>
      <c r="V46" s="129">
        <v>-46.617363684489135</v>
      </c>
    </row>
    <row r="47" spans="1:22" ht="12.75">
      <c r="A47" s="386"/>
      <c r="B47" s="11">
        <v>43</v>
      </c>
      <c r="C47" s="9" t="s">
        <v>152</v>
      </c>
      <c r="D47" s="18">
        <v>120</v>
      </c>
      <c r="E47" s="18">
        <v>1967</v>
      </c>
      <c r="F47" s="140">
        <v>5706</v>
      </c>
      <c r="G47" s="126">
        <v>5706</v>
      </c>
      <c r="H47" s="127">
        <v>25.33</v>
      </c>
      <c r="I47" s="127">
        <v>25.33</v>
      </c>
      <c r="J47" s="170">
        <v>18.802</v>
      </c>
      <c r="K47" s="127">
        <v>5.643999999999998</v>
      </c>
      <c r="L47" s="127">
        <v>8.920299999999997</v>
      </c>
      <c r="M47" s="126">
        <v>386</v>
      </c>
      <c r="N47" s="128">
        <v>19.686</v>
      </c>
      <c r="O47" s="127">
        <v>289.56590788777135</v>
      </c>
      <c r="P47" s="127">
        <v>16.4097</v>
      </c>
      <c r="Q47" s="126">
        <v>156.68333333333334</v>
      </c>
      <c r="R47" s="126">
        <v>47.03333333333332</v>
      </c>
      <c r="S47" s="126">
        <v>74.33583333333331</v>
      </c>
      <c r="T47" s="127">
        <v>-9.881700000000002</v>
      </c>
      <c r="U47" s="127">
        <v>3.276299999999999</v>
      </c>
      <c r="V47" s="129">
        <v>-64.5818422445738</v>
      </c>
    </row>
    <row r="48" spans="1:22" ht="12.75">
      <c r="A48" s="386"/>
      <c r="B48" s="11">
        <v>44</v>
      </c>
      <c r="C48" s="9" t="s">
        <v>153</v>
      </c>
      <c r="D48" s="18">
        <v>81</v>
      </c>
      <c r="E48" s="18">
        <v>1986</v>
      </c>
      <c r="F48" s="140">
        <v>2724</v>
      </c>
      <c r="G48" s="126">
        <v>2724</v>
      </c>
      <c r="H48" s="127">
        <v>16.49</v>
      </c>
      <c r="I48" s="127">
        <v>16.49</v>
      </c>
      <c r="J48" s="127">
        <v>10.56</v>
      </c>
      <c r="K48" s="127">
        <v>8.636</v>
      </c>
      <c r="L48" s="127">
        <v>9.338199999999999</v>
      </c>
      <c r="M48" s="126">
        <v>154</v>
      </c>
      <c r="N48" s="128">
        <v>7.853999999999999</v>
      </c>
      <c r="O48" s="127">
        <v>126.20081171695783</v>
      </c>
      <c r="P48" s="127">
        <v>7.1518</v>
      </c>
      <c r="Q48" s="126">
        <v>130.37037037037038</v>
      </c>
      <c r="R48" s="126">
        <v>106.61728395061728</v>
      </c>
      <c r="S48" s="126">
        <v>115.2864197530864</v>
      </c>
      <c r="T48" s="127">
        <v>-1.2218000000000018</v>
      </c>
      <c r="U48" s="127">
        <v>0.7021999999999995</v>
      </c>
      <c r="V48" s="129">
        <v>-13.917098994176797</v>
      </c>
    </row>
    <row r="49" spans="1:22" ht="12.75">
      <c r="A49" s="386"/>
      <c r="B49" s="11">
        <v>45</v>
      </c>
      <c r="C49" s="9" t="s">
        <v>157</v>
      </c>
      <c r="D49" s="18">
        <v>40</v>
      </c>
      <c r="E49" s="18">
        <v>1966</v>
      </c>
      <c r="F49" s="140">
        <v>1654</v>
      </c>
      <c r="G49" s="126">
        <v>1654</v>
      </c>
      <c r="H49" s="127">
        <v>7.77</v>
      </c>
      <c r="I49" s="127">
        <v>7.77</v>
      </c>
      <c r="J49" s="127">
        <v>4.95</v>
      </c>
      <c r="K49" s="127">
        <v>2.5679999999999996</v>
      </c>
      <c r="L49" s="127">
        <v>3.9084999999999996</v>
      </c>
      <c r="M49" s="126">
        <v>102</v>
      </c>
      <c r="N49" s="128">
        <v>5.202</v>
      </c>
      <c r="O49" s="127">
        <v>68.1401094053291</v>
      </c>
      <c r="P49" s="127">
        <v>3.8615</v>
      </c>
      <c r="Q49" s="126">
        <v>123.75</v>
      </c>
      <c r="R49" s="126">
        <v>64.19999999999999</v>
      </c>
      <c r="S49" s="126">
        <v>97.71249999999999</v>
      </c>
      <c r="T49" s="127">
        <v>-1.0415000000000005</v>
      </c>
      <c r="U49" s="127">
        <v>1.3405</v>
      </c>
      <c r="V49" s="129">
        <v>-26.36447856008469</v>
      </c>
    </row>
    <row r="50" spans="1:22" ht="12.75">
      <c r="A50" s="386"/>
      <c r="B50" s="11">
        <v>46</v>
      </c>
      <c r="C50" s="167" t="s">
        <v>36</v>
      </c>
      <c r="D50" s="168">
        <v>50</v>
      </c>
      <c r="E50" s="168"/>
      <c r="F50" s="169">
        <v>2615.04</v>
      </c>
      <c r="G50" s="169">
        <v>2615.04</v>
      </c>
      <c r="H50" s="47">
        <v>12.5</v>
      </c>
      <c r="I50" s="47">
        <v>12.5</v>
      </c>
      <c r="J50" s="47">
        <f>(D50*160/1000)</f>
        <v>8</v>
      </c>
      <c r="K50" s="47">
        <f>I50-N50</f>
        <v>7.961</v>
      </c>
      <c r="L50" s="47">
        <f>I50-P50</f>
        <v>7.2508360000000005</v>
      </c>
      <c r="M50" s="49">
        <v>89</v>
      </c>
      <c r="N50" s="48">
        <f>M50*0.051</f>
        <v>4.539</v>
      </c>
      <c r="O50" s="171">
        <v>82.664</v>
      </c>
      <c r="P50" s="47">
        <f>O50*63.5/1000</f>
        <v>5.2491639999999995</v>
      </c>
      <c r="Q50" s="49">
        <f>J50*1000/D50</f>
        <v>160</v>
      </c>
      <c r="R50" s="49">
        <f>K50*1000/D50</f>
        <v>159.22</v>
      </c>
      <c r="S50" s="49">
        <f>L50*1000/D50</f>
        <v>145.01672</v>
      </c>
      <c r="T50" s="47">
        <f>L50-J50</f>
        <v>-0.7491639999999995</v>
      </c>
      <c r="U50" s="47">
        <f>N50-P50</f>
        <v>-0.7101639999999998</v>
      </c>
      <c r="V50" s="50">
        <f>O50-M50</f>
        <v>-6.3359999999999985</v>
      </c>
    </row>
    <row r="51" spans="1:22" ht="12.75">
      <c r="A51" s="386"/>
      <c r="B51" s="11">
        <v>47</v>
      </c>
      <c r="C51" s="167" t="s">
        <v>37</v>
      </c>
      <c r="D51" s="168">
        <v>40</v>
      </c>
      <c r="E51" s="168"/>
      <c r="F51" s="169">
        <v>2290.61</v>
      </c>
      <c r="G51" s="169">
        <v>2290.61</v>
      </c>
      <c r="H51" s="47">
        <v>8.1</v>
      </c>
      <c r="I51" s="47">
        <v>8.1</v>
      </c>
      <c r="J51" s="47">
        <f>(D51*160/1000)</f>
        <v>6.4</v>
      </c>
      <c r="K51" s="47">
        <f>I51-N51</f>
        <v>4.938</v>
      </c>
      <c r="L51" s="47">
        <f>I51-P51</f>
        <v>5.485196999999999</v>
      </c>
      <c r="M51" s="47">
        <v>62</v>
      </c>
      <c r="N51" s="48">
        <f>M51*0.051</f>
        <v>3.162</v>
      </c>
      <c r="O51" s="171">
        <v>41.178</v>
      </c>
      <c r="P51" s="47">
        <f>O51*63.5/1000</f>
        <v>2.6148029999999998</v>
      </c>
      <c r="Q51" s="49">
        <f>J51*1000/D51</f>
        <v>160</v>
      </c>
      <c r="R51" s="49">
        <f>K51*1000/D51</f>
        <v>123.45</v>
      </c>
      <c r="S51" s="49">
        <f>L51*1000/D51</f>
        <v>137.129925</v>
      </c>
      <c r="T51" s="47">
        <f>L51-J51</f>
        <v>-0.9148030000000009</v>
      </c>
      <c r="U51" s="47">
        <f>N51-P51</f>
        <v>0.5471970000000002</v>
      </c>
      <c r="V51" s="50">
        <f>O51-M51</f>
        <v>-20.822000000000003</v>
      </c>
    </row>
    <row r="52" spans="1:22" ht="12.75">
      <c r="A52" s="386"/>
      <c r="B52" s="11">
        <v>48</v>
      </c>
      <c r="C52" s="167" t="s">
        <v>40</v>
      </c>
      <c r="D52" s="168">
        <v>8</v>
      </c>
      <c r="E52" s="168"/>
      <c r="F52" s="168">
        <v>371.23</v>
      </c>
      <c r="G52" s="168">
        <v>371.23</v>
      </c>
      <c r="H52" s="47">
        <v>1.84</v>
      </c>
      <c r="I52" s="47">
        <v>1.84</v>
      </c>
      <c r="J52" s="47">
        <f>(D52*160/1000)</f>
        <v>1.28</v>
      </c>
      <c r="K52" s="47">
        <f>I52-N52</f>
        <v>1.2280000000000002</v>
      </c>
      <c r="L52" s="47">
        <f>I52-P52</f>
        <v>0.9002</v>
      </c>
      <c r="M52" s="47">
        <v>12</v>
      </c>
      <c r="N52" s="48">
        <f>M52*0.051</f>
        <v>0.612</v>
      </c>
      <c r="O52" s="171">
        <v>14.8</v>
      </c>
      <c r="P52" s="47">
        <f>O52*63.5/1000</f>
        <v>0.9398000000000001</v>
      </c>
      <c r="Q52" s="49">
        <f>J52*1000/D52</f>
        <v>160</v>
      </c>
      <c r="R52" s="49">
        <f>K52*1000/D52</f>
        <v>153.50000000000003</v>
      </c>
      <c r="S52" s="49">
        <f>L52*1000/D52</f>
        <v>112.525</v>
      </c>
      <c r="T52" s="47">
        <f>L52-J52</f>
        <v>-0.3798</v>
      </c>
      <c r="U52" s="47">
        <f>N52-P52</f>
        <v>-0.3278000000000001</v>
      </c>
      <c r="V52" s="50">
        <f>O52-M52</f>
        <v>2.8000000000000007</v>
      </c>
    </row>
    <row r="53" spans="1:22" ht="12.75">
      <c r="A53" s="386"/>
      <c r="B53" s="11">
        <v>49</v>
      </c>
      <c r="C53" s="172" t="s">
        <v>46</v>
      </c>
      <c r="D53" s="327">
        <v>40</v>
      </c>
      <c r="E53" s="327"/>
      <c r="F53" s="326">
        <v>2289.49</v>
      </c>
      <c r="G53" s="326">
        <v>2289.49</v>
      </c>
      <c r="H53" s="107">
        <v>10.01</v>
      </c>
      <c r="I53" s="107">
        <v>10.01</v>
      </c>
      <c r="J53" s="107">
        <v>6.4</v>
      </c>
      <c r="K53" s="107">
        <v>6.389</v>
      </c>
      <c r="L53" s="107">
        <v>6.40066</v>
      </c>
      <c r="M53" s="109">
        <v>71</v>
      </c>
      <c r="N53" s="106">
        <v>3.6209999999999996</v>
      </c>
      <c r="O53" s="173">
        <v>56.84</v>
      </c>
      <c r="P53" s="107">
        <v>3.60934</v>
      </c>
      <c r="Q53" s="109">
        <v>160</v>
      </c>
      <c r="R53" s="109">
        <v>159.725</v>
      </c>
      <c r="S53" s="109">
        <v>160.0165</v>
      </c>
      <c r="T53" s="107">
        <v>0.0006599999999998829</v>
      </c>
      <c r="U53" s="107">
        <v>0.01165999999999956</v>
      </c>
      <c r="V53" s="110">
        <v>-14.159999999999997</v>
      </c>
    </row>
    <row r="54" spans="1:22" ht="12.75">
      <c r="A54" s="386"/>
      <c r="B54" s="11">
        <v>50</v>
      </c>
      <c r="C54" s="172" t="s">
        <v>48</v>
      </c>
      <c r="D54" s="327">
        <v>40</v>
      </c>
      <c r="E54" s="327"/>
      <c r="F54" s="326">
        <v>2269.75</v>
      </c>
      <c r="G54" s="327">
        <v>2190.15</v>
      </c>
      <c r="H54" s="107">
        <v>8.71</v>
      </c>
      <c r="I54" s="107">
        <v>8.71</v>
      </c>
      <c r="J54" s="107">
        <v>6.4</v>
      </c>
      <c r="K54" s="107">
        <v>5.395000000000001</v>
      </c>
      <c r="L54" s="107">
        <v>5.833069000000001</v>
      </c>
      <c r="M54" s="109">
        <v>65</v>
      </c>
      <c r="N54" s="106">
        <v>3.315</v>
      </c>
      <c r="O54" s="173">
        <v>45.306</v>
      </c>
      <c r="P54" s="107">
        <v>2.876931</v>
      </c>
      <c r="Q54" s="109">
        <v>160</v>
      </c>
      <c r="R54" s="109">
        <v>134.87500000000003</v>
      </c>
      <c r="S54" s="109">
        <v>145.82672500000004</v>
      </c>
      <c r="T54" s="107">
        <v>-0.5669309999999994</v>
      </c>
      <c r="U54" s="107">
        <v>0.43806900000000004</v>
      </c>
      <c r="V54" s="110">
        <v>-19.694000000000003</v>
      </c>
    </row>
    <row r="55" spans="1:22" ht="12.75">
      <c r="A55" s="386"/>
      <c r="B55" s="11">
        <v>51</v>
      </c>
      <c r="C55" s="147" t="s">
        <v>62</v>
      </c>
      <c r="D55" s="105">
        <v>108</v>
      </c>
      <c r="E55" s="105">
        <v>1973</v>
      </c>
      <c r="F55" s="105">
        <v>5668</v>
      </c>
      <c r="G55" s="105">
        <v>5668</v>
      </c>
      <c r="H55" s="328">
        <v>22.0804</v>
      </c>
      <c r="I55" s="328">
        <f aca="true" t="shared" si="31" ref="I55:I61">+H55</f>
        <v>22.0804</v>
      </c>
      <c r="J55" s="329">
        <v>12.275361</v>
      </c>
      <c r="K55" s="107">
        <f aca="true" t="shared" si="32" ref="K55:K61">I55-N55</f>
        <v>11.612800000000002</v>
      </c>
      <c r="L55" s="107">
        <f aca="true" t="shared" si="33" ref="L55:L61">I55-P55</f>
        <v>11.666480000000002</v>
      </c>
      <c r="M55" s="330">
        <v>195</v>
      </c>
      <c r="N55" s="106">
        <f>M55*0.05368</f>
        <v>10.4676</v>
      </c>
      <c r="O55" s="329">
        <v>194</v>
      </c>
      <c r="P55" s="107">
        <f>O55*0.05368</f>
        <v>10.41392</v>
      </c>
      <c r="Q55" s="49">
        <f aca="true" t="shared" si="34" ref="Q55:Q61">J55*1000/D55</f>
        <v>113.66075000000001</v>
      </c>
      <c r="R55" s="49">
        <f>K55*1000/D55</f>
        <v>107.52592592592593</v>
      </c>
      <c r="S55" s="49">
        <f aca="true" t="shared" si="35" ref="S55:S61">L55*1000/D55</f>
        <v>108.02296296296298</v>
      </c>
      <c r="T55" s="47">
        <f>L55-J55</f>
        <v>-0.6088809999999985</v>
      </c>
      <c r="U55" s="47">
        <f>N55-P55</f>
        <v>0.05367999999999995</v>
      </c>
      <c r="V55" s="50">
        <f>O55-M55</f>
        <v>-1</v>
      </c>
    </row>
    <row r="56" spans="1:22" ht="12.75">
      <c r="A56" s="386"/>
      <c r="B56" s="11">
        <v>52</v>
      </c>
      <c r="C56" s="147" t="s">
        <v>63</v>
      </c>
      <c r="D56" s="105">
        <v>36</v>
      </c>
      <c r="E56" s="105">
        <v>1987</v>
      </c>
      <c r="F56" s="105">
        <v>2206</v>
      </c>
      <c r="G56" s="105">
        <v>2206</v>
      </c>
      <c r="H56" s="328">
        <v>12.549</v>
      </c>
      <c r="I56" s="328">
        <f t="shared" si="31"/>
        <v>12.549</v>
      </c>
      <c r="J56" s="329">
        <v>6.7938480000000006</v>
      </c>
      <c r="K56" s="107">
        <f t="shared" si="32"/>
        <v>6.531</v>
      </c>
      <c r="L56" s="107">
        <f t="shared" si="33"/>
        <v>6.793854</v>
      </c>
      <c r="M56" s="330">
        <v>118</v>
      </c>
      <c r="N56" s="106">
        <f>M56*0.051</f>
        <v>6.018</v>
      </c>
      <c r="O56" s="329">
        <v>112.846</v>
      </c>
      <c r="P56" s="107">
        <f>O56*0.051</f>
        <v>5.755146</v>
      </c>
      <c r="Q56" s="49">
        <f t="shared" si="34"/>
        <v>188.71800000000002</v>
      </c>
      <c r="R56" s="49">
        <f aca="true" t="shared" si="36" ref="R56:R61">K56*1000/D56</f>
        <v>181.41666666666666</v>
      </c>
      <c r="S56" s="49">
        <f t="shared" si="35"/>
        <v>188.71816666666666</v>
      </c>
      <c r="T56" s="47">
        <f aca="true" t="shared" si="37" ref="T56:T61">L56-J56</f>
        <v>5.999999999062311E-06</v>
      </c>
      <c r="U56" s="47">
        <f aca="true" t="shared" si="38" ref="U56:U61">N56-P56</f>
        <v>0.2628539999999999</v>
      </c>
      <c r="V56" s="50">
        <f aca="true" t="shared" si="39" ref="V56:V61">O56-M56</f>
        <v>-5.153999999999996</v>
      </c>
    </row>
    <row r="57" spans="1:22" ht="12.75">
      <c r="A57" s="386"/>
      <c r="B57" s="11">
        <v>53</v>
      </c>
      <c r="C57" s="147" t="s">
        <v>66</v>
      </c>
      <c r="D57" s="105">
        <v>76</v>
      </c>
      <c r="E57" s="105">
        <v>1975</v>
      </c>
      <c r="F57" s="105">
        <v>4011</v>
      </c>
      <c r="G57" s="105">
        <v>4011</v>
      </c>
      <c r="H57" s="328">
        <v>16.713</v>
      </c>
      <c r="I57" s="328">
        <f t="shared" si="31"/>
        <v>16.713</v>
      </c>
      <c r="J57" s="329">
        <v>8.549468000000001</v>
      </c>
      <c r="K57" s="107">
        <f t="shared" si="32"/>
        <v>8.094000000000001</v>
      </c>
      <c r="L57" s="107">
        <f t="shared" si="33"/>
        <v>7.5294810000000005</v>
      </c>
      <c r="M57" s="330">
        <v>169</v>
      </c>
      <c r="N57" s="106">
        <f>M57*0.051</f>
        <v>8.619</v>
      </c>
      <c r="O57" s="329">
        <v>180.06900000000002</v>
      </c>
      <c r="P57" s="107">
        <f>O57*0.051</f>
        <v>9.183519</v>
      </c>
      <c r="Q57" s="49">
        <f t="shared" si="34"/>
        <v>112.49300000000001</v>
      </c>
      <c r="R57" s="49">
        <f t="shared" si="36"/>
        <v>106.50000000000001</v>
      </c>
      <c r="S57" s="49">
        <f t="shared" si="35"/>
        <v>99.07211842105264</v>
      </c>
      <c r="T57" s="47">
        <f t="shared" si="37"/>
        <v>-1.0199870000000004</v>
      </c>
      <c r="U57" s="47">
        <f t="shared" si="38"/>
        <v>-0.5645190000000007</v>
      </c>
      <c r="V57" s="50">
        <f t="shared" si="39"/>
        <v>11.069000000000017</v>
      </c>
    </row>
    <row r="58" spans="1:22" ht="12.75">
      <c r="A58" s="386"/>
      <c r="B58" s="11">
        <v>54</v>
      </c>
      <c r="C58" s="147" t="s">
        <v>67</v>
      </c>
      <c r="D58" s="105">
        <v>59</v>
      </c>
      <c r="E58" s="105">
        <v>1994</v>
      </c>
      <c r="F58" s="105">
        <v>3218</v>
      </c>
      <c r="G58" s="105">
        <v>3218</v>
      </c>
      <c r="H58" s="328">
        <v>13.56</v>
      </c>
      <c r="I58" s="328">
        <f t="shared" si="31"/>
        <v>13.56</v>
      </c>
      <c r="J58" s="329">
        <v>7.3889819999999995</v>
      </c>
      <c r="K58" s="107">
        <f t="shared" si="32"/>
        <v>6.522000000000001</v>
      </c>
      <c r="L58" s="107">
        <f t="shared" si="33"/>
        <v>7.389000000000001</v>
      </c>
      <c r="M58" s="330">
        <v>138</v>
      </c>
      <c r="N58" s="106">
        <f>M58*0.051</f>
        <v>7.037999999999999</v>
      </c>
      <c r="O58" s="329">
        <v>121</v>
      </c>
      <c r="P58" s="107">
        <f>O58*0.051</f>
        <v>6.170999999999999</v>
      </c>
      <c r="Q58" s="49">
        <f t="shared" si="34"/>
        <v>125.23698305084744</v>
      </c>
      <c r="R58" s="49">
        <f t="shared" si="36"/>
        <v>110.54237288135594</v>
      </c>
      <c r="S58" s="49">
        <f t="shared" si="35"/>
        <v>125.23728813559323</v>
      </c>
      <c r="T58" s="47">
        <f t="shared" si="37"/>
        <v>1.8000000001627825E-05</v>
      </c>
      <c r="U58" s="47">
        <f t="shared" si="38"/>
        <v>0.867</v>
      </c>
      <c r="V58" s="50">
        <f t="shared" si="39"/>
        <v>-17</v>
      </c>
    </row>
    <row r="59" spans="1:22" ht="12.75">
      <c r="A59" s="386"/>
      <c r="B59" s="11">
        <v>55</v>
      </c>
      <c r="C59" s="147" t="s">
        <v>68</v>
      </c>
      <c r="D59" s="105">
        <v>59</v>
      </c>
      <c r="E59" s="105">
        <v>1971</v>
      </c>
      <c r="F59" s="105">
        <v>3136.9</v>
      </c>
      <c r="G59" s="105">
        <v>3136.9</v>
      </c>
      <c r="H59" s="328">
        <v>14.305</v>
      </c>
      <c r="I59" s="328">
        <f t="shared" si="31"/>
        <v>14.305</v>
      </c>
      <c r="J59" s="329">
        <v>8.12889</v>
      </c>
      <c r="K59" s="107">
        <f t="shared" si="32"/>
        <v>7.726</v>
      </c>
      <c r="L59" s="107">
        <f t="shared" si="33"/>
        <v>8.1289</v>
      </c>
      <c r="M59" s="330">
        <v>129</v>
      </c>
      <c r="N59" s="106">
        <f>M59*0.051</f>
        <v>6.579</v>
      </c>
      <c r="O59" s="329">
        <v>121.10000000000001</v>
      </c>
      <c r="P59" s="107">
        <f>O59*0.051</f>
        <v>6.1761</v>
      </c>
      <c r="Q59" s="49">
        <f t="shared" si="34"/>
        <v>137.7777966101695</v>
      </c>
      <c r="R59" s="49">
        <f t="shared" si="36"/>
        <v>130.94915254237287</v>
      </c>
      <c r="S59" s="49">
        <f t="shared" si="35"/>
        <v>137.77796610169491</v>
      </c>
      <c r="T59" s="47">
        <f t="shared" si="37"/>
        <v>9.999999999621423E-06</v>
      </c>
      <c r="U59" s="47">
        <f t="shared" si="38"/>
        <v>0.4028999999999998</v>
      </c>
      <c r="V59" s="50">
        <f t="shared" si="39"/>
        <v>-7.8999999999999915</v>
      </c>
    </row>
    <row r="60" spans="1:22" ht="12.75">
      <c r="A60" s="386"/>
      <c r="B60" s="11">
        <v>56</v>
      </c>
      <c r="C60" s="147" t="s">
        <v>71</v>
      </c>
      <c r="D60" s="105">
        <v>38</v>
      </c>
      <c r="E60" s="105">
        <v>1985</v>
      </c>
      <c r="F60" s="105">
        <v>3829</v>
      </c>
      <c r="G60" s="105">
        <v>3829</v>
      </c>
      <c r="H60" s="328">
        <v>11.67</v>
      </c>
      <c r="I60" s="331">
        <f t="shared" si="31"/>
        <v>11.67</v>
      </c>
      <c r="J60" s="329">
        <v>7.708414</v>
      </c>
      <c r="K60" s="107">
        <f t="shared" si="32"/>
        <v>7.644</v>
      </c>
      <c r="L60" s="107">
        <f t="shared" si="33"/>
        <v>7.708416</v>
      </c>
      <c r="M60" s="330">
        <v>75</v>
      </c>
      <c r="N60" s="106">
        <f>M60*0.05368</f>
        <v>4.026</v>
      </c>
      <c r="O60" s="329">
        <v>73.8</v>
      </c>
      <c r="P60" s="107">
        <f>O60*0.05368</f>
        <v>3.9615839999999998</v>
      </c>
      <c r="Q60" s="109">
        <f t="shared" si="34"/>
        <v>202.853</v>
      </c>
      <c r="R60" s="109">
        <f t="shared" si="36"/>
        <v>201.1578947368421</v>
      </c>
      <c r="S60" s="109">
        <f t="shared" si="35"/>
        <v>202.85305263157892</v>
      </c>
      <c r="T60" s="107">
        <f t="shared" si="37"/>
        <v>1.9999999993913775E-06</v>
      </c>
      <c r="U60" s="107">
        <f t="shared" si="38"/>
        <v>0.06441600000000003</v>
      </c>
      <c r="V60" s="110">
        <f t="shared" si="39"/>
        <v>-1.2000000000000028</v>
      </c>
    </row>
    <row r="61" spans="1:22" ht="12.75">
      <c r="A61" s="386"/>
      <c r="B61" s="11">
        <v>57</v>
      </c>
      <c r="C61" s="147" t="s">
        <v>72</v>
      </c>
      <c r="D61" s="105">
        <v>60</v>
      </c>
      <c r="E61" s="105">
        <v>1974</v>
      </c>
      <c r="F61" s="105">
        <v>3099</v>
      </c>
      <c r="G61" s="105">
        <v>3099</v>
      </c>
      <c r="H61" s="328">
        <v>15.412</v>
      </c>
      <c r="I61" s="331">
        <f t="shared" si="31"/>
        <v>15.412</v>
      </c>
      <c r="J61" s="329">
        <v>9.43188</v>
      </c>
      <c r="K61" s="107">
        <f t="shared" si="32"/>
        <v>9.292480000000001</v>
      </c>
      <c r="L61" s="107">
        <f t="shared" si="33"/>
        <v>9.431886960000002</v>
      </c>
      <c r="M61" s="330">
        <v>114</v>
      </c>
      <c r="N61" s="106">
        <f>M61*0.05368</f>
        <v>6.11952</v>
      </c>
      <c r="O61" s="329">
        <v>111.40299999999999</v>
      </c>
      <c r="P61" s="107">
        <f>O61*0.05368</f>
        <v>5.980113039999999</v>
      </c>
      <c r="Q61" s="109">
        <f t="shared" si="34"/>
        <v>157.19799999999998</v>
      </c>
      <c r="R61" s="109">
        <f t="shared" si="36"/>
        <v>154.87466666666668</v>
      </c>
      <c r="S61" s="109">
        <f t="shared" si="35"/>
        <v>157.19811600000003</v>
      </c>
      <c r="T61" s="107">
        <f t="shared" si="37"/>
        <v>6.960000002109723E-06</v>
      </c>
      <c r="U61" s="107">
        <f t="shared" si="38"/>
        <v>0.13940696000000052</v>
      </c>
      <c r="V61" s="110">
        <f t="shared" si="39"/>
        <v>-2.5970000000000084</v>
      </c>
    </row>
    <row r="62" spans="1:22" ht="12.75">
      <c r="A62" s="386"/>
      <c r="B62" s="11">
        <v>58</v>
      </c>
      <c r="C62" s="147" t="s">
        <v>75</v>
      </c>
      <c r="D62" s="105">
        <v>60</v>
      </c>
      <c r="E62" s="105">
        <v>1986</v>
      </c>
      <c r="F62" s="105">
        <v>2368</v>
      </c>
      <c r="G62" s="105">
        <v>2368</v>
      </c>
      <c r="H62" s="328">
        <v>12.544</v>
      </c>
      <c r="I62" s="331">
        <v>12.544</v>
      </c>
      <c r="J62" s="329">
        <v>8.314020000000001</v>
      </c>
      <c r="K62" s="107">
        <v>7.605440000000001</v>
      </c>
      <c r="L62" s="107">
        <v>8.314016</v>
      </c>
      <c r="M62" s="330">
        <v>92</v>
      </c>
      <c r="N62" s="106">
        <v>4.93856</v>
      </c>
      <c r="O62" s="329">
        <v>78.8</v>
      </c>
      <c r="P62" s="107">
        <v>4.229984</v>
      </c>
      <c r="Q62" s="109">
        <v>138.567</v>
      </c>
      <c r="R62" s="109">
        <v>126.75733333333334</v>
      </c>
      <c r="S62" s="109">
        <v>138.56693333333334</v>
      </c>
      <c r="T62" s="107">
        <v>-4.000000000559112E-06</v>
      </c>
      <c r="U62" s="107">
        <v>0.7085759999999999</v>
      </c>
      <c r="V62" s="110">
        <v>-13.200000000000003</v>
      </c>
    </row>
    <row r="63" spans="1:22" ht="12.75">
      <c r="A63" s="386"/>
      <c r="B63" s="11">
        <v>59</v>
      </c>
      <c r="C63" s="147" t="s">
        <v>372</v>
      </c>
      <c r="D63" s="105">
        <v>55</v>
      </c>
      <c r="E63" s="105">
        <v>1995</v>
      </c>
      <c r="F63" s="105">
        <v>3365</v>
      </c>
      <c r="G63" s="105">
        <v>3365</v>
      </c>
      <c r="H63" s="328">
        <v>12.889</v>
      </c>
      <c r="I63" s="331">
        <v>12.889</v>
      </c>
      <c r="J63" s="329">
        <v>6.218</v>
      </c>
      <c r="K63" s="107">
        <v>6.208</v>
      </c>
      <c r="L63" s="107">
        <v>6.208</v>
      </c>
      <c r="M63" s="330">
        <v>131</v>
      </c>
      <c r="N63" s="106">
        <v>6.680999999999999</v>
      </c>
      <c r="O63" s="329">
        <v>131</v>
      </c>
      <c r="P63" s="107">
        <v>6.680999999999999</v>
      </c>
      <c r="Q63" s="109">
        <v>207.26666666666668</v>
      </c>
      <c r="R63" s="109">
        <v>206.93333333333334</v>
      </c>
      <c r="S63" s="109">
        <v>206.93333333333334</v>
      </c>
      <c r="T63" s="107">
        <v>-0.009999999999999787</v>
      </c>
      <c r="U63" s="107">
        <v>0</v>
      </c>
      <c r="V63" s="110">
        <v>0</v>
      </c>
    </row>
    <row r="64" spans="1:22" ht="12.75">
      <c r="A64" s="386"/>
      <c r="B64" s="11">
        <v>60</v>
      </c>
      <c r="C64" s="147" t="s">
        <v>372</v>
      </c>
      <c r="D64" s="105">
        <v>55</v>
      </c>
      <c r="E64" s="105">
        <v>1995</v>
      </c>
      <c r="F64" s="105">
        <v>3365</v>
      </c>
      <c r="G64" s="105">
        <v>3365</v>
      </c>
      <c r="H64" s="328">
        <v>12.889</v>
      </c>
      <c r="I64" s="331">
        <f>+H64</f>
        <v>12.889</v>
      </c>
      <c r="J64" s="329">
        <v>6.218</v>
      </c>
      <c r="K64" s="107">
        <f>I64-N64</f>
        <v>6.208</v>
      </c>
      <c r="L64" s="107">
        <f>I64-P64</f>
        <v>6.208</v>
      </c>
      <c r="M64" s="330">
        <v>131</v>
      </c>
      <c r="N64" s="106">
        <f>M64*0.051</f>
        <v>6.680999999999999</v>
      </c>
      <c r="O64" s="329">
        <v>131</v>
      </c>
      <c r="P64" s="107">
        <f>O64*0.051</f>
        <v>6.680999999999999</v>
      </c>
      <c r="Q64" s="109">
        <f>J64*1000/D63</f>
        <v>113.05454545454545</v>
      </c>
      <c r="R64" s="109">
        <f>K64*1000/D63</f>
        <v>112.87272727272727</v>
      </c>
      <c r="S64" s="109">
        <f>L64*1000/D63</f>
        <v>112.87272727272727</v>
      </c>
      <c r="T64" s="107">
        <f>L64-J64</f>
        <v>-0.009999999999999787</v>
      </c>
      <c r="U64" s="107">
        <f>N64-P64</f>
        <v>0</v>
      </c>
      <c r="V64" s="110">
        <f>O64-M64</f>
        <v>0</v>
      </c>
    </row>
    <row r="65" spans="1:22" ht="12.75">
      <c r="A65" s="386"/>
      <c r="B65" s="11">
        <v>61</v>
      </c>
      <c r="C65" s="147" t="s">
        <v>80</v>
      </c>
      <c r="D65" s="105">
        <v>20</v>
      </c>
      <c r="E65" s="105">
        <v>1979</v>
      </c>
      <c r="F65" s="105">
        <v>1042</v>
      </c>
      <c r="G65" s="105">
        <v>1042</v>
      </c>
      <c r="H65" s="328">
        <v>4.475</v>
      </c>
      <c r="I65" s="331">
        <f>+H65</f>
        <v>4.475</v>
      </c>
      <c r="J65" s="329">
        <v>2.8649</v>
      </c>
      <c r="K65" s="107">
        <f>I65-N65</f>
        <v>2.8645999999999994</v>
      </c>
      <c r="L65" s="107">
        <f>I65-P65</f>
        <v>2.8645999999999994</v>
      </c>
      <c r="M65" s="330">
        <v>30</v>
      </c>
      <c r="N65" s="106">
        <f>M65*0.05368</f>
        <v>1.6104</v>
      </c>
      <c r="O65" s="329">
        <v>30</v>
      </c>
      <c r="P65" s="107">
        <f>O65*0.05368</f>
        <v>1.6104</v>
      </c>
      <c r="Q65" s="109">
        <f>J65*1000/D65</f>
        <v>143.245</v>
      </c>
      <c r="R65" s="109">
        <f>K65*1000/D65</f>
        <v>143.22999999999996</v>
      </c>
      <c r="S65" s="109">
        <f>L65*1000/D65</f>
        <v>143.22999999999996</v>
      </c>
      <c r="T65" s="107">
        <f>L65-J65</f>
        <v>-0.0003000000000006331</v>
      </c>
      <c r="U65" s="107">
        <f>N65-P65</f>
        <v>0</v>
      </c>
      <c r="V65" s="110">
        <f>O65-M65</f>
        <v>0</v>
      </c>
    </row>
    <row r="66" spans="1:22" ht="12.75">
      <c r="A66" s="386"/>
      <c r="B66" s="11">
        <v>62</v>
      </c>
      <c r="C66" s="147" t="s">
        <v>85</v>
      </c>
      <c r="D66" s="105">
        <v>30</v>
      </c>
      <c r="E66" s="105">
        <v>1973</v>
      </c>
      <c r="F66" s="105">
        <v>1574</v>
      </c>
      <c r="G66" s="105">
        <v>1574</v>
      </c>
      <c r="H66" s="328">
        <v>7.112</v>
      </c>
      <c r="I66" s="331">
        <f>+H66</f>
        <v>7.112</v>
      </c>
      <c r="J66" s="329">
        <v>4.14885</v>
      </c>
      <c r="K66" s="107">
        <f>I66-N66</f>
        <v>4.10592</v>
      </c>
      <c r="L66" s="107">
        <f>I66-P66</f>
        <v>4.148864</v>
      </c>
      <c r="M66" s="330">
        <v>56</v>
      </c>
      <c r="N66" s="106">
        <f>M66*0.05368</f>
        <v>3.00608</v>
      </c>
      <c r="O66" s="329">
        <v>55.2</v>
      </c>
      <c r="P66" s="107">
        <f>O66*0.05368</f>
        <v>2.963136</v>
      </c>
      <c r="Q66" s="109">
        <f>J66*1000/D66</f>
        <v>138.29500000000002</v>
      </c>
      <c r="R66" s="109">
        <f>K66*1000/D66</f>
        <v>136.864</v>
      </c>
      <c r="S66" s="109">
        <f>L66*1000/D66</f>
        <v>138.29546666666664</v>
      </c>
      <c r="T66" s="107">
        <f>L66-J66</f>
        <v>1.3999999999292356E-05</v>
      </c>
      <c r="U66" s="107">
        <f>N66-P66</f>
        <v>0.04294399999999987</v>
      </c>
      <c r="V66" s="110">
        <f>O66-M66</f>
        <v>-0.7999999999999972</v>
      </c>
    </row>
    <row r="67" spans="1:22" ht="12.75">
      <c r="A67" s="386"/>
      <c r="B67" s="11">
        <v>63</v>
      </c>
      <c r="C67" s="174" t="s">
        <v>89</v>
      </c>
      <c r="D67" s="105">
        <v>8</v>
      </c>
      <c r="E67" s="105">
        <v>1994</v>
      </c>
      <c r="F67" s="105">
        <v>832.8</v>
      </c>
      <c r="G67" s="105">
        <v>832.8</v>
      </c>
      <c r="H67" s="328">
        <v>2.959</v>
      </c>
      <c r="I67" s="175">
        <f>H67</f>
        <v>2.959</v>
      </c>
      <c r="J67" s="329">
        <v>1.617</v>
      </c>
      <c r="K67" s="107">
        <f>I67-N67</f>
        <v>1.6170000000000002</v>
      </c>
      <c r="L67" s="107">
        <f>I67-P67</f>
        <v>1.6170000000000002</v>
      </c>
      <c r="M67" s="330">
        <v>25</v>
      </c>
      <c r="N67" s="106">
        <f>M67*0.05368</f>
        <v>1.3419999999999999</v>
      </c>
      <c r="O67" s="329">
        <v>25</v>
      </c>
      <c r="P67" s="107">
        <f>O67*0.05368</f>
        <v>1.3419999999999999</v>
      </c>
      <c r="Q67" s="109">
        <f>J67*1000/D67</f>
        <v>202.125</v>
      </c>
      <c r="R67" s="109">
        <f>K67*1000/D67</f>
        <v>202.12500000000003</v>
      </c>
      <c r="S67" s="109">
        <f>L67*1000/D67</f>
        <v>202.12500000000003</v>
      </c>
      <c r="T67" s="107">
        <f>L67-J67</f>
        <v>0</v>
      </c>
      <c r="U67" s="107">
        <f>N67-P67</f>
        <v>0</v>
      </c>
      <c r="V67" s="110">
        <f>O67-M67</f>
        <v>0</v>
      </c>
    </row>
    <row r="68" spans="1:22" ht="12.75">
      <c r="A68" s="386"/>
      <c r="B68" s="11">
        <v>64</v>
      </c>
      <c r="C68" s="147" t="s">
        <v>91</v>
      </c>
      <c r="D68" s="105">
        <v>36</v>
      </c>
      <c r="E68" s="105">
        <v>1993</v>
      </c>
      <c r="F68" s="105">
        <v>2033</v>
      </c>
      <c r="G68" s="105">
        <v>2033</v>
      </c>
      <c r="H68" s="328">
        <v>11.248</v>
      </c>
      <c r="I68" s="175">
        <v>11.248</v>
      </c>
      <c r="J68" s="329">
        <v>8.544997</v>
      </c>
      <c r="K68" s="107">
        <v>8.187999999999999</v>
      </c>
      <c r="L68" s="107">
        <v>8.545</v>
      </c>
      <c r="M68" s="330">
        <v>60</v>
      </c>
      <c r="N68" s="106">
        <v>3.0599999999999996</v>
      </c>
      <c r="O68" s="329">
        <v>53</v>
      </c>
      <c r="P68" s="107">
        <v>2.703</v>
      </c>
      <c r="Q68" s="109">
        <v>237.36102777777782</v>
      </c>
      <c r="R68" s="109">
        <v>227.44444444444443</v>
      </c>
      <c r="S68" s="109">
        <v>237.36111111111111</v>
      </c>
      <c r="T68" s="107">
        <v>2.9999999995311555E-06</v>
      </c>
      <c r="U68" s="107">
        <v>0.35699999999999976</v>
      </c>
      <c r="V68" s="110">
        <v>-7</v>
      </c>
    </row>
    <row r="69" spans="1:22" ht="12.75">
      <c r="A69" s="386"/>
      <c r="B69" s="11">
        <v>65</v>
      </c>
      <c r="C69" s="147" t="s">
        <v>92</v>
      </c>
      <c r="D69" s="105">
        <v>72</v>
      </c>
      <c r="E69" s="105">
        <v>1990</v>
      </c>
      <c r="F69" s="105">
        <v>4364</v>
      </c>
      <c r="G69" s="105">
        <v>4364</v>
      </c>
      <c r="H69" s="328">
        <v>23.788</v>
      </c>
      <c r="I69" s="175">
        <v>23.788</v>
      </c>
      <c r="J69" s="329">
        <v>15.703776000000001</v>
      </c>
      <c r="K69" s="107">
        <v>14.28664</v>
      </c>
      <c r="L69" s="107">
        <v>15.703792</v>
      </c>
      <c r="M69" s="330">
        <v>177</v>
      </c>
      <c r="N69" s="106">
        <v>9.50136</v>
      </c>
      <c r="O69" s="329">
        <v>150.6</v>
      </c>
      <c r="P69" s="107">
        <v>8.084208</v>
      </c>
      <c r="Q69" s="109">
        <v>218.10800000000003</v>
      </c>
      <c r="R69" s="109">
        <v>198.42555555555555</v>
      </c>
      <c r="S69" s="109">
        <v>218.10822222222222</v>
      </c>
      <c r="T69" s="107">
        <v>1.5999999998683734E-05</v>
      </c>
      <c r="U69" s="107">
        <v>1.4171519999999997</v>
      </c>
      <c r="V69" s="110">
        <v>-26.400000000000006</v>
      </c>
    </row>
    <row r="70" spans="1:22" ht="12.75">
      <c r="A70" s="386"/>
      <c r="B70" s="11">
        <v>66</v>
      </c>
      <c r="C70" s="147" t="s">
        <v>94</v>
      </c>
      <c r="D70" s="105">
        <v>40</v>
      </c>
      <c r="E70" s="105">
        <v>1991</v>
      </c>
      <c r="F70" s="105">
        <v>2250</v>
      </c>
      <c r="G70" s="105">
        <v>2250</v>
      </c>
      <c r="H70" s="328">
        <v>9.633</v>
      </c>
      <c r="I70" s="175">
        <v>9.633</v>
      </c>
      <c r="J70" s="329">
        <v>5.5968</v>
      </c>
      <c r="K70" s="107">
        <v>4.962839999999999</v>
      </c>
      <c r="L70" s="107">
        <v>5.5968008</v>
      </c>
      <c r="M70" s="330">
        <v>87</v>
      </c>
      <c r="N70" s="106">
        <v>4.67016</v>
      </c>
      <c r="O70" s="329">
        <v>75.19</v>
      </c>
      <c r="P70" s="107">
        <v>4.0361991999999995</v>
      </c>
      <c r="Q70" s="109">
        <v>139.92000000000002</v>
      </c>
      <c r="R70" s="109">
        <v>124.07099999999998</v>
      </c>
      <c r="S70" s="109">
        <v>139.92002</v>
      </c>
      <c r="T70" s="107">
        <v>7.999999995789153E-07</v>
      </c>
      <c r="U70" s="107">
        <v>0.6339608000000005</v>
      </c>
      <c r="V70" s="110">
        <v>-11.810000000000002</v>
      </c>
    </row>
    <row r="71" spans="1:22" ht="12.75">
      <c r="A71" s="386"/>
      <c r="B71" s="11">
        <v>67</v>
      </c>
      <c r="C71" s="147" t="s">
        <v>195</v>
      </c>
      <c r="D71" s="105">
        <v>10</v>
      </c>
      <c r="E71" s="105">
        <v>2010</v>
      </c>
      <c r="F71" s="109">
        <v>935.41</v>
      </c>
      <c r="G71" s="109">
        <v>935.41</v>
      </c>
      <c r="H71" s="107">
        <v>1.921</v>
      </c>
      <c r="I71" s="107">
        <f>H71</f>
        <v>1.921</v>
      </c>
      <c r="J71" s="107">
        <v>0.697</v>
      </c>
      <c r="K71" s="107">
        <f>I71-N71</f>
        <v>0.03400000000000025</v>
      </c>
      <c r="L71" s="107">
        <f>I71-P71</f>
        <v>0.6970000000000001</v>
      </c>
      <c r="M71" s="109">
        <v>37</v>
      </c>
      <c r="N71" s="106">
        <f>M71*0.051</f>
        <v>1.8869999999999998</v>
      </c>
      <c r="O71" s="109">
        <v>24</v>
      </c>
      <c r="P71" s="107">
        <f>O71*0.051</f>
        <v>1.224</v>
      </c>
      <c r="Q71" s="109">
        <f>J71*1000/D71</f>
        <v>69.7</v>
      </c>
      <c r="R71" s="109">
        <f>K71*1000/D71</f>
        <v>3.4000000000000257</v>
      </c>
      <c r="S71" s="109">
        <f>L71*1000/D71</f>
        <v>69.70000000000002</v>
      </c>
      <c r="T71" s="107">
        <f>L71-J71</f>
        <v>0</v>
      </c>
      <c r="U71" s="107">
        <f>N71-P71</f>
        <v>0.6629999999999998</v>
      </c>
      <c r="V71" s="110">
        <f>O71-M71</f>
        <v>-13</v>
      </c>
    </row>
    <row r="72" spans="1:22" ht="12.75">
      <c r="A72" s="386"/>
      <c r="B72" s="11">
        <v>68</v>
      </c>
      <c r="C72" s="9" t="s">
        <v>197</v>
      </c>
      <c r="D72" s="18">
        <v>40</v>
      </c>
      <c r="E72" s="18">
        <v>1982</v>
      </c>
      <c r="F72" s="109">
        <v>2278.82</v>
      </c>
      <c r="G72" s="109">
        <v>2160.52</v>
      </c>
      <c r="H72" s="106">
        <v>8.357</v>
      </c>
      <c r="I72" s="107">
        <v>8.357</v>
      </c>
      <c r="J72" s="107">
        <v>5.6463</v>
      </c>
      <c r="K72" s="107">
        <v>5.22458</v>
      </c>
      <c r="L72" s="107">
        <v>5.64635</v>
      </c>
      <c r="M72" s="109">
        <v>61.42</v>
      </c>
      <c r="N72" s="106">
        <v>3.1324199999999998</v>
      </c>
      <c r="O72" s="109">
        <v>53.15</v>
      </c>
      <c r="P72" s="107">
        <v>2.71065</v>
      </c>
      <c r="Q72" s="109">
        <v>141.1575</v>
      </c>
      <c r="R72" s="109">
        <v>130.6145</v>
      </c>
      <c r="S72" s="109">
        <v>141.15875</v>
      </c>
      <c r="T72" s="107">
        <v>4.999999999988347E-05</v>
      </c>
      <c r="U72" s="107">
        <v>0.42177</v>
      </c>
      <c r="V72" s="110">
        <v>-8.270000000000003</v>
      </c>
    </row>
    <row r="73" spans="1:22" ht="12.75">
      <c r="A73" s="386"/>
      <c r="B73" s="11">
        <v>69</v>
      </c>
      <c r="C73" s="9" t="s">
        <v>199</v>
      </c>
      <c r="D73" s="18">
        <v>50</v>
      </c>
      <c r="E73" s="18">
        <v>1974</v>
      </c>
      <c r="F73" s="109">
        <v>2591.85</v>
      </c>
      <c r="G73" s="109">
        <v>2591.85</v>
      </c>
      <c r="H73" s="106">
        <v>7.882</v>
      </c>
      <c r="I73" s="107">
        <v>7.882</v>
      </c>
      <c r="J73" s="107">
        <v>4.516</v>
      </c>
      <c r="K73" s="107">
        <v>3.649</v>
      </c>
      <c r="L73" s="107">
        <v>4.516</v>
      </c>
      <c r="M73" s="109">
        <v>83</v>
      </c>
      <c r="N73" s="106">
        <v>4.233</v>
      </c>
      <c r="O73" s="109">
        <v>66</v>
      </c>
      <c r="P73" s="107">
        <v>3.3659999999999997</v>
      </c>
      <c r="Q73" s="109">
        <v>90.32</v>
      </c>
      <c r="R73" s="109">
        <v>72.98</v>
      </c>
      <c r="S73" s="109">
        <v>90.32</v>
      </c>
      <c r="T73" s="107">
        <v>0</v>
      </c>
      <c r="U73" s="107">
        <v>0.867</v>
      </c>
      <c r="V73" s="110">
        <v>-17</v>
      </c>
    </row>
    <row r="74" spans="1:22" ht="12.75">
      <c r="A74" s="386"/>
      <c r="B74" s="11">
        <v>70</v>
      </c>
      <c r="C74" s="9" t="s">
        <v>201</v>
      </c>
      <c r="D74" s="18">
        <v>40</v>
      </c>
      <c r="E74" s="18">
        <v>1981</v>
      </c>
      <c r="F74" s="109">
        <v>2251.3</v>
      </c>
      <c r="G74" s="109">
        <v>2251.3</v>
      </c>
      <c r="H74" s="109">
        <v>8.743</v>
      </c>
      <c r="I74" s="107">
        <f aca="true" t="shared" si="40" ref="I74:I79">H74</f>
        <v>8.743</v>
      </c>
      <c r="J74" s="109">
        <v>4.612</v>
      </c>
      <c r="K74" s="107">
        <f aca="true" t="shared" si="41" ref="K74:K79">I74-N74</f>
        <v>4.408</v>
      </c>
      <c r="L74" s="107">
        <f aca="true" t="shared" si="42" ref="L74:L79">I74-P74</f>
        <v>4.612000000000001</v>
      </c>
      <c r="M74" s="109">
        <v>85</v>
      </c>
      <c r="N74" s="106">
        <f aca="true" t="shared" si="43" ref="N74:N79">M74*0.051</f>
        <v>4.335</v>
      </c>
      <c r="O74" s="109">
        <v>81</v>
      </c>
      <c r="P74" s="107">
        <f aca="true" t="shared" si="44" ref="P74:P79">O74*0.051</f>
        <v>4.130999999999999</v>
      </c>
      <c r="Q74" s="109">
        <f aca="true" t="shared" si="45" ref="Q74:Q79">J74*1000/D74</f>
        <v>115.3</v>
      </c>
      <c r="R74" s="109">
        <f aca="true" t="shared" si="46" ref="R74:R79">K74*1000/D74</f>
        <v>110.2</v>
      </c>
      <c r="S74" s="109">
        <f aca="true" t="shared" si="47" ref="S74:S79">L74*1000/D74</f>
        <v>115.30000000000003</v>
      </c>
      <c r="T74" s="107">
        <f aca="true" t="shared" si="48" ref="T74:T79">L74-J74</f>
        <v>0</v>
      </c>
      <c r="U74" s="107">
        <f aca="true" t="shared" si="49" ref="U74:U79">N74-P74</f>
        <v>0.20400000000000063</v>
      </c>
      <c r="V74" s="110">
        <f aca="true" t="shared" si="50" ref="V74:V79">O74-M74</f>
        <v>-4</v>
      </c>
    </row>
    <row r="75" spans="1:22" ht="12.75">
      <c r="A75" s="386"/>
      <c r="B75" s="11">
        <v>71</v>
      </c>
      <c r="C75" s="9" t="s">
        <v>374</v>
      </c>
      <c r="D75" s="18">
        <v>40</v>
      </c>
      <c r="E75" s="18">
        <v>1979</v>
      </c>
      <c r="F75" s="109">
        <v>2257.74</v>
      </c>
      <c r="G75" s="109">
        <v>1259.31</v>
      </c>
      <c r="H75" s="109">
        <v>7.989</v>
      </c>
      <c r="I75" s="107">
        <f t="shared" si="40"/>
        <v>7.989</v>
      </c>
      <c r="J75" s="109">
        <v>5.133</v>
      </c>
      <c r="K75" s="107">
        <f t="shared" si="41"/>
        <v>3.8070000000000004</v>
      </c>
      <c r="L75" s="107">
        <f t="shared" si="42"/>
        <v>5.133</v>
      </c>
      <c r="M75" s="109">
        <v>82</v>
      </c>
      <c r="N75" s="106">
        <f t="shared" si="43"/>
        <v>4.1819999999999995</v>
      </c>
      <c r="O75" s="109">
        <v>56</v>
      </c>
      <c r="P75" s="107">
        <f t="shared" si="44"/>
        <v>2.856</v>
      </c>
      <c r="Q75" s="109">
        <f t="shared" si="45"/>
        <v>128.325</v>
      </c>
      <c r="R75" s="109">
        <f t="shared" si="46"/>
        <v>95.17500000000001</v>
      </c>
      <c r="S75" s="109">
        <f t="shared" si="47"/>
        <v>128.325</v>
      </c>
      <c r="T75" s="107">
        <f t="shared" si="48"/>
        <v>0</v>
      </c>
      <c r="U75" s="107">
        <f t="shared" si="49"/>
        <v>1.3259999999999996</v>
      </c>
      <c r="V75" s="110">
        <f t="shared" si="50"/>
        <v>-26</v>
      </c>
    </row>
    <row r="76" spans="1:22" ht="12.75">
      <c r="A76" s="386"/>
      <c r="B76" s="11">
        <v>72</v>
      </c>
      <c r="C76" s="9" t="s">
        <v>202</v>
      </c>
      <c r="D76" s="18">
        <v>19</v>
      </c>
      <c r="E76" s="18">
        <v>1984</v>
      </c>
      <c r="F76" s="109">
        <v>1053.81</v>
      </c>
      <c r="G76" s="109">
        <v>994.89</v>
      </c>
      <c r="H76" s="109">
        <v>3.767</v>
      </c>
      <c r="I76" s="107">
        <f t="shared" si="40"/>
        <v>3.767</v>
      </c>
      <c r="J76" s="109">
        <v>2.237</v>
      </c>
      <c r="K76" s="107">
        <f t="shared" si="41"/>
        <v>1.625</v>
      </c>
      <c r="L76" s="107">
        <f t="shared" si="42"/>
        <v>2.237</v>
      </c>
      <c r="M76" s="109">
        <v>42</v>
      </c>
      <c r="N76" s="106">
        <f t="shared" si="43"/>
        <v>2.142</v>
      </c>
      <c r="O76" s="109">
        <v>30</v>
      </c>
      <c r="P76" s="107">
        <f t="shared" si="44"/>
        <v>1.5299999999999998</v>
      </c>
      <c r="Q76" s="109">
        <f t="shared" si="45"/>
        <v>117.73684210526316</v>
      </c>
      <c r="R76" s="109">
        <f t="shared" si="46"/>
        <v>85.52631578947368</v>
      </c>
      <c r="S76" s="109">
        <f t="shared" si="47"/>
        <v>117.73684210526316</v>
      </c>
      <c r="T76" s="107">
        <f t="shared" si="48"/>
        <v>0</v>
      </c>
      <c r="U76" s="107">
        <f t="shared" si="49"/>
        <v>0.6120000000000001</v>
      </c>
      <c r="V76" s="110">
        <f t="shared" si="50"/>
        <v>-12</v>
      </c>
    </row>
    <row r="77" spans="1:22" ht="12.75">
      <c r="A77" s="386"/>
      <c r="B77" s="11">
        <v>73</v>
      </c>
      <c r="C77" s="9" t="s">
        <v>204</v>
      </c>
      <c r="D77" s="18">
        <v>40</v>
      </c>
      <c r="E77" s="18">
        <v>1984</v>
      </c>
      <c r="F77" s="109">
        <v>2269.42</v>
      </c>
      <c r="G77" s="109">
        <v>2269.42</v>
      </c>
      <c r="H77" s="107">
        <v>8.616</v>
      </c>
      <c r="I77" s="107">
        <f t="shared" si="40"/>
        <v>8.616</v>
      </c>
      <c r="J77" s="107">
        <v>5.046</v>
      </c>
      <c r="K77" s="107">
        <f t="shared" si="41"/>
        <v>4.995</v>
      </c>
      <c r="L77" s="107">
        <f t="shared" si="42"/>
        <v>5.045999999999999</v>
      </c>
      <c r="M77" s="107">
        <v>71</v>
      </c>
      <c r="N77" s="106">
        <f t="shared" si="43"/>
        <v>3.6209999999999996</v>
      </c>
      <c r="O77" s="107">
        <v>70</v>
      </c>
      <c r="P77" s="107">
        <f t="shared" si="44"/>
        <v>3.57</v>
      </c>
      <c r="Q77" s="109">
        <f t="shared" si="45"/>
        <v>126.15</v>
      </c>
      <c r="R77" s="109">
        <f t="shared" si="46"/>
        <v>124.875</v>
      </c>
      <c r="S77" s="109">
        <f t="shared" si="47"/>
        <v>126.14999999999998</v>
      </c>
      <c r="T77" s="107">
        <f t="shared" si="48"/>
        <v>0</v>
      </c>
      <c r="U77" s="107">
        <f t="shared" si="49"/>
        <v>0.05099999999999971</v>
      </c>
      <c r="V77" s="110">
        <f t="shared" si="50"/>
        <v>-1</v>
      </c>
    </row>
    <row r="78" spans="1:22" ht="12.75">
      <c r="A78" s="386"/>
      <c r="B78" s="11">
        <v>74</v>
      </c>
      <c r="C78" s="9" t="s">
        <v>218</v>
      </c>
      <c r="D78" s="18">
        <v>4</v>
      </c>
      <c r="E78" s="18">
        <v>1914</v>
      </c>
      <c r="F78" s="109">
        <v>203.32</v>
      </c>
      <c r="G78" s="109">
        <v>203.32</v>
      </c>
      <c r="H78" s="106">
        <v>0.843</v>
      </c>
      <c r="I78" s="107">
        <f t="shared" si="40"/>
        <v>0.843</v>
      </c>
      <c r="J78" s="106">
        <v>0.588</v>
      </c>
      <c r="K78" s="107">
        <f t="shared" si="41"/>
        <v>0.588</v>
      </c>
      <c r="L78" s="107">
        <f t="shared" si="42"/>
        <v>0.588</v>
      </c>
      <c r="M78" s="107">
        <v>5</v>
      </c>
      <c r="N78" s="106">
        <f t="shared" si="43"/>
        <v>0.255</v>
      </c>
      <c r="O78" s="106">
        <v>5</v>
      </c>
      <c r="P78" s="107">
        <f t="shared" si="44"/>
        <v>0.255</v>
      </c>
      <c r="Q78" s="109">
        <f t="shared" si="45"/>
        <v>147</v>
      </c>
      <c r="R78" s="109">
        <f t="shared" si="46"/>
        <v>147</v>
      </c>
      <c r="S78" s="109">
        <f t="shared" si="47"/>
        <v>147</v>
      </c>
      <c r="T78" s="107">
        <f t="shared" si="48"/>
        <v>0</v>
      </c>
      <c r="U78" s="107">
        <f t="shared" si="49"/>
        <v>0</v>
      </c>
      <c r="V78" s="110">
        <f t="shared" si="50"/>
        <v>0</v>
      </c>
    </row>
    <row r="79" spans="1:22" ht="12.75">
      <c r="A79" s="386"/>
      <c r="B79" s="11">
        <v>75</v>
      </c>
      <c r="C79" s="104" t="s">
        <v>182</v>
      </c>
      <c r="D79" s="105">
        <v>13</v>
      </c>
      <c r="E79" s="105">
        <v>2007</v>
      </c>
      <c r="F79" s="105">
        <v>1168.64</v>
      </c>
      <c r="G79" s="105">
        <v>833</v>
      </c>
      <c r="H79" s="107">
        <v>0.578</v>
      </c>
      <c r="I79" s="107">
        <f t="shared" si="40"/>
        <v>0.578</v>
      </c>
      <c r="J79" s="107">
        <v>1.04</v>
      </c>
      <c r="K79" s="107">
        <f t="shared" si="41"/>
        <v>0.374</v>
      </c>
      <c r="L79" s="107">
        <f t="shared" si="42"/>
        <v>0.42499999999999993</v>
      </c>
      <c r="M79" s="107">
        <v>4</v>
      </c>
      <c r="N79" s="106">
        <f t="shared" si="43"/>
        <v>0.204</v>
      </c>
      <c r="O79" s="107">
        <v>3</v>
      </c>
      <c r="P79" s="107">
        <f t="shared" si="44"/>
        <v>0.153</v>
      </c>
      <c r="Q79" s="109">
        <f t="shared" si="45"/>
        <v>80</v>
      </c>
      <c r="R79" s="109">
        <f t="shared" si="46"/>
        <v>28.76923076923077</v>
      </c>
      <c r="S79" s="109">
        <f t="shared" si="47"/>
        <v>32.692307692307686</v>
      </c>
      <c r="T79" s="107">
        <f t="shared" si="48"/>
        <v>-0.6150000000000001</v>
      </c>
      <c r="U79" s="107">
        <f t="shared" si="49"/>
        <v>0.05099999999999999</v>
      </c>
      <c r="V79" s="110">
        <f t="shared" si="50"/>
        <v>-1</v>
      </c>
    </row>
    <row r="80" spans="1:22" ht="12.75">
      <c r="A80" s="386"/>
      <c r="B80" s="11">
        <v>76</v>
      </c>
      <c r="C80" s="104" t="s">
        <v>377</v>
      </c>
      <c r="D80" s="105">
        <v>54</v>
      </c>
      <c r="E80" s="105">
        <v>2009</v>
      </c>
      <c r="F80" s="105">
        <v>3628.94</v>
      </c>
      <c r="G80" s="105">
        <v>1443.2</v>
      </c>
      <c r="H80" s="106">
        <v>1.096</v>
      </c>
      <c r="I80" s="107">
        <f aca="true" t="shared" si="51" ref="I80:I98">H80</f>
        <v>1.096</v>
      </c>
      <c r="J80" s="107">
        <v>4.32</v>
      </c>
      <c r="K80" s="107">
        <f aca="true" t="shared" si="52" ref="K80:K98">I80-N80</f>
        <v>1.0450000000000002</v>
      </c>
      <c r="L80" s="107">
        <f aca="true" t="shared" si="53" ref="L80:L98">I80-P80</f>
        <v>0.9940000000000001</v>
      </c>
      <c r="M80" s="107">
        <v>1</v>
      </c>
      <c r="N80" s="106">
        <f aca="true" t="shared" si="54" ref="N80:N98">M80*0.051</f>
        <v>0.051</v>
      </c>
      <c r="O80" s="107">
        <v>2</v>
      </c>
      <c r="P80" s="107">
        <f aca="true" t="shared" si="55" ref="P80:P98">O80*0.051</f>
        <v>0.102</v>
      </c>
      <c r="Q80" s="109">
        <f aca="true" t="shared" si="56" ref="Q80:Q98">J80*1000/D80</f>
        <v>80</v>
      </c>
      <c r="R80" s="109">
        <f aca="true" t="shared" si="57" ref="R80:R98">K80*1000/D80</f>
        <v>19.351851851851855</v>
      </c>
      <c r="S80" s="109">
        <f aca="true" t="shared" si="58" ref="S80:S98">L80*1000/D80</f>
        <v>18.40740740740741</v>
      </c>
      <c r="T80" s="107">
        <f aca="true" t="shared" si="59" ref="T80:T98">L80-J80</f>
        <v>-3.326</v>
      </c>
      <c r="U80" s="107">
        <f aca="true" t="shared" si="60" ref="U80:U98">N80-P80</f>
        <v>-0.051</v>
      </c>
      <c r="V80" s="110">
        <f aca="true" t="shared" si="61" ref="V80:V98">O80-M80</f>
        <v>1</v>
      </c>
    </row>
    <row r="81" spans="1:22" ht="12.75">
      <c r="A81" s="386"/>
      <c r="B81" s="11">
        <v>77</v>
      </c>
      <c r="C81" s="104" t="s">
        <v>183</v>
      </c>
      <c r="D81" s="105">
        <v>56</v>
      </c>
      <c r="E81" s="105">
        <v>2007</v>
      </c>
      <c r="F81" s="107">
        <v>4058.47</v>
      </c>
      <c r="G81" s="107">
        <v>2663.53</v>
      </c>
      <c r="H81" s="106">
        <v>4.495</v>
      </c>
      <c r="I81" s="107">
        <f t="shared" si="51"/>
        <v>4.495</v>
      </c>
      <c r="J81" s="107">
        <v>4.48</v>
      </c>
      <c r="K81" s="107">
        <f t="shared" si="52"/>
        <v>1.5370000000000004</v>
      </c>
      <c r="L81" s="107">
        <f t="shared" si="53"/>
        <v>1.3330000000000002</v>
      </c>
      <c r="M81" s="107">
        <v>58</v>
      </c>
      <c r="N81" s="106">
        <f t="shared" si="54"/>
        <v>2.9579999999999997</v>
      </c>
      <c r="O81" s="107">
        <v>62</v>
      </c>
      <c r="P81" s="107">
        <f t="shared" si="55"/>
        <v>3.162</v>
      </c>
      <c r="Q81" s="109">
        <f t="shared" si="56"/>
        <v>80</v>
      </c>
      <c r="R81" s="109">
        <f t="shared" si="57"/>
        <v>27.44642857142858</v>
      </c>
      <c r="S81" s="109">
        <f t="shared" si="58"/>
        <v>23.803571428571434</v>
      </c>
      <c r="T81" s="107">
        <f t="shared" si="59"/>
        <v>-3.1470000000000002</v>
      </c>
      <c r="U81" s="107">
        <f t="shared" si="60"/>
        <v>-0.20400000000000018</v>
      </c>
      <c r="V81" s="110">
        <f t="shared" si="61"/>
        <v>4</v>
      </c>
    </row>
    <row r="82" spans="1:22" ht="12.75">
      <c r="A82" s="386"/>
      <c r="B82" s="11">
        <v>78</v>
      </c>
      <c r="C82" s="104" t="s">
        <v>183</v>
      </c>
      <c r="D82" s="105">
        <v>101</v>
      </c>
      <c r="E82" s="105">
        <v>2007</v>
      </c>
      <c r="F82" s="107">
        <v>6817.99</v>
      </c>
      <c r="G82" s="107">
        <v>4830.08</v>
      </c>
      <c r="H82" s="106">
        <v>6.711</v>
      </c>
      <c r="I82" s="107">
        <f t="shared" si="51"/>
        <v>6.711</v>
      </c>
      <c r="J82" s="107">
        <v>8.08</v>
      </c>
      <c r="K82" s="107">
        <f t="shared" si="52"/>
        <v>2.8860000000000006</v>
      </c>
      <c r="L82" s="107">
        <f t="shared" si="53"/>
        <v>1.9680000000000009</v>
      </c>
      <c r="M82" s="107">
        <v>75</v>
      </c>
      <c r="N82" s="106">
        <f t="shared" si="54"/>
        <v>3.8249999999999997</v>
      </c>
      <c r="O82" s="107">
        <v>93</v>
      </c>
      <c r="P82" s="107">
        <f t="shared" si="55"/>
        <v>4.742999999999999</v>
      </c>
      <c r="Q82" s="109">
        <f t="shared" si="56"/>
        <v>80</v>
      </c>
      <c r="R82" s="109">
        <f t="shared" si="57"/>
        <v>28.57425742574258</v>
      </c>
      <c r="S82" s="109">
        <f t="shared" si="58"/>
        <v>19.485148514851495</v>
      </c>
      <c r="T82" s="107">
        <f t="shared" si="59"/>
        <v>-6.111999999999999</v>
      </c>
      <c r="U82" s="107">
        <f t="shared" si="60"/>
        <v>-0.9179999999999997</v>
      </c>
      <c r="V82" s="110">
        <f t="shared" si="61"/>
        <v>18</v>
      </c>
    </row>
    <row r="83" spans="1:22" ht="12.75">
      <c r="A83" s="386"/>
      <c r="B83" s="11">
        <v>79</v>
      </c>
      <c r="C83" s="104" t="s">
        <v>184</v>
      </c>
      <c r="D83" s="105">
        <v>57</v>
      </c>
      <c r="E83" s="105">
        <v>2008</v>
      </c>
      <c r="F83" s="105">
        <v>3663.85</v>
      </c>
      <c r="G83" s="105">
        <v>2467.75</v>
      </c>
      <c r="H83" s="106">
        <v>4.43</v>
      </c>
      <c r="I83" s="107">
        <f t="shared" si="51"/>
        <v>4.43</v>
      </c>
      <c r="J83" s="107">
        <v>4.56</v>
      </c>
      <c r="K83" s="107">
        <f t="shared" si="52"/>
        <v>1.013</v>
      </c>
      <c r="L83" s="107">
        <f t="shared" si="53"/>
        <v>2.033</v>
      </c>
      <c r="M83" s="107">
        <v>67</v>
      </c>
      <c r="N83" s="106">
        <f t="shared" si="54"/>
        <v>3.417</v>
      </c>
      <c r="O83" s="107">
        <v>47</v>
      </c>
      <c r="P83" s="107">
        <f t="shared" si="55"/>
        <v>2.397</v>
      </c>
      <c r="Q83" s="109">
        <f t="shared" si="56"/>
        <v>80</v>
      </c>
      <c r="R83" s="109">
        <f t="shared" si="57"/>
        <v>17.7719298245614</v>
      </c>
      <c r="S83" s="109">
        <f t="shared" si="58"/>
        <v>35.666666666666664</v>
      </c>
      <c r="T83" s="107">
        <f t="shared" si="59"/>
        <v>-2.5269999999999997</v>
      </c>
      <c r="U83" s="107">
        <f t="shared" si="60"/>
        <v>1.02</v>
      </c>
      <c r="V83" s="110">
        <f t="shared" si="61"/>
        <v>-20</v>
      </c>
    </row>
    <row r="84" spans="1:22" ht="12.75">
      <c r="A84" s="386"/>
      <c r="B84" s="11">
        <v>80</v>
      </c>
      <c r="C84" s="176" t="s">
        <v>378</v>
      </c>
      <c r="D84" s="105">
        <v>21</v>
      </c>
      <c r="E84" s="105">
        <v>1977</v>
      </c>
      <c r="F84" s="107">
        <v>1173.22</v>
      </c>
      <c r="G84" s="107">
        <v>1173.22</v>
      </c>
      <c r="H84" s="109">
        <v>3.991</v>
      </c>
      <c r="I84" s="107">
        <f t="shared" si="51"/>
        <v>3.991</v>
      </c>
      <c r="J84" s="107">
        <v>3.36</v>
      </c>
      <c r="K84" s="107">
        <f t="shared" si="52"/>
        <v>1.6572400000000003</v>
      </c>
      <c r="L84" s="107">
        <f t="shared" si="53"/>
        <v>1.6572400000000003</v>
      </c>
      <c r="M84" s="107">
        <v>45.76</v>
      </c>
      <c r="N84" s="106">
        <f t="shared" si="54"/>
        <v>2.33376</v>
      </c>
      <c r="O84" s="177">
        <v>45.76</v>
      </c>
      <c r="P84" s="107">
        <f t="shared" si="55"/>
        <v>2.33376</v>
      </c>
      <c r="Q84" s="109">
        <f t="shared" si="56"/>
        <v>160</v>
      </c>
      <c r="R84" s="109">
        <f t="shared" si="57"/>
        <v>78.9161904761905</v>
      </c>
      <c r="S84" s="109">
        <f t="shared" si="58"/>
        <v>78.9161904761905</v>
      </c>
      <c r="T84" s="107">
        <f t="shared" si="59"/>
        <v>-1.7027599999999996</v>
      </c>
      <c r="U84" s="107">
        <f t="shared" si="60"/>
        <v>0</v>
      </c>
      <c r="V84" s="110">
        <f t="shared" si="61"/>
        <v>0</v>
      </c>
    </row>
    <row r="85" spans="1:22" ht="12.75">
      <c r="A85" s="386"/>
      <c r="B85" s="11">
        <v>81</v>
      </c>
      <c r="C85" s="176" t="s">
        <v>97</v>
      </c>
      <c r="D85" s="105">
        <v>50</v>
      </c>
      <c r="E85" s="105">
        <v>1971</v>
      </c>
      <c r="F85" s="105">
        <v>2640.68</v>
      </c>
      <c r="G85" s="105">
        <v>2640.68</v>
      </c>
      <c r="H85" s="109">
        <v>10.263</v>
      </c>
      <c r="I85" s="107">
        <f t="shared" si="51"/>
        <v>10.263</v>
      </c>
      <c r="J85" s="107">
        <v>8</v>
      </c>
      <c r="K85" s="107">
        <f t="shared" si="52"/>
        <v>4.10322</v>
      </c>
      <c r="L85" s="107">
        <f t="shared" si="53"/>
        <v>4.10322</v>
      </c>
      <c r="M85" s="107">
        <v>120.78</v>
      </c>
      <c r="N85" s="106">
        <f t="shared" si="54"/>
        <v>6.15978</v>
      </c>
      <c r="O85" s="177">
        <v>120.78</v>
      </c>
      <c r="P85" s="107">
        <f t="shared" si="55"/>
        <v>6.15978</v>
      </c>
      <c r="Q85" s="109">
        <f t="shared" si="56"/>
        <v>160</v>
      </c>
      <c r="R85" s="109">
        <f t="shared" si="57"/>
        <v>82.0644</v>
      </c>
      <c r="S85" s="109">
        <f t="shared" si="58"/>
        <v>82.0644</v>
      </c>
      <c r="T85" s="107">
        <f t="shared" si="59"/>
        <v>-3.8967799999999997</v>
      </c>
      <c r="U85" s="107">
        <f t="shared" si="60"/>
        <v>0</v>
      </c>
      <c r="V85" s="110">
        <f t="shared" si="61"/>
        <v>0</v>
      </c>
    </row>
    <row r="86" spans="1:22" ht="12.75">
      <c r="A86" s="386"/>
      <c r="B86" s="11">
        <v>82</v>
      </c>
      <c r="C86" s="176" t="s">
        <v>96</v>
      </c>
      <c r="D86" s="105">
        <v>36</v>
      </c>
      <c r="E86" s="105">
        <v>1992</v>
      </c>
      <c r="F86" s="105">
        <v>2100.42</v>
      </c>
      <c r="G86" s="105">
        <v>2100.42</v>
      </c>
      <c r="H86" s="109">
        <v>8.315</v>
      </c>
      <c r="I86" s="107">
        <f t="shared" si="51"/>
        <v>8.315</v>
      </c>
      <c r="J86" s="107">
        <v>5.76</v>
      </c>
      <c r="K86" s="107">
        <f t="shared" si="52"/>
        <v>3.215</v>
      </c>
      <c r="L86" s="107">
        <f t="shared" si="53"/>
        <v>3.215</v>
      </c>
      <c r="M86" s="107">
        <v>100</v>
      </c>
      <c r="N86" s="106">
        <f t="shared" si="54"/>
        <v>5.1</v>
      </c>
      <c r="O86" s="177">
        <v>100</v>
      </c>
      <c r="P86" s="107">
        <f t="shared" si="55"/>
        <v>5.1</v>
      </c>
      <c r="Q86" s="109">
        <f t="shared" si="56"/>
        <v>160</v>
      </c>
      <c r="R86" s="109">
        <f t="shared" si="57"/>
        <v>89.30555555555556</v>
      </c>
      <c r="S86" s="109">
        <f t="shared" si="58"/>
        <v>89.30555555555556</v>
      </c>
      <c r="T86" s="107">
        <f t="shared" si="59"/>
        <v>-2.545</v>
      </c>
      <c r="U86" s="107">
        <f t="shared" si="60"/>
        <v>0</v>
      </c>
      <c r="V86" s="110">
        <f t="shared" si="61"/>
        <v>0</v>
      </c>
    </row>
    <row r="87" spans="1:22" ht="12.75">
      <c r="A87" s="386"/>
      <c r="B87" s="11">
        <v>83</v>
      </c>
      <c r="C87" s="176" t="s">
        <v>187</v>
      </c>
      <c r="D87" s="105">
        <v>50</v>
      </c>
      <c r="E87" s="105">
        <v>1971</v>
      </c>
      <c r="F87" s="105">
        <v>2573.72</v>
      </c>
      <c r="G87" s="105">
        <v>2573.72</v>
      </c>
      <c r="H87" s="109">
        <v>10.465</v>
      </c>
      <c r="I87" s="107">
        <f t="shared" si="51"/>
        <v>10.465</v>
      </c>
      <c r="J87" s="107">
        <v>8</v>
      </c>
      <c r="K87" s="107">
        <f t="shared" si="52"/>
        <v>5.059</v>
      </c>
      <c r="L87" s="107">
        <f t="shared" si="53"/>
        <v>4.957</v>
      </c>
      <c r="M87" s="107">
        <v>106</v>
      </c>
      <c r="N87" s="106">
        <f t="shared" si="54"/>
        <v>5.406</v>
      </c>
      <c r="O87" s="177">
        <v>108</v>
      </c>
      <c r="P87" s="107">
        <f t="shared" si="55"/>
        <v>5.508</v>
      </c>
      <c r="Q87" s="109">
        <f t="shared" si="56"/>
        <v>160</v>
      </c>
      <c r="R87" s="109">
        <f t="shared" si="57"/>
        <v>101.18</v>
      </c>
      <c r="S87" s="109">
        <f t="shared" si="58"/>
        <v>99.14</v>
      </c>
      <c r="T87" s="107">
        <f t="shared" si="59"/>
        <v>-3.043</v>
      </c>
      <c r="U87" s="107">
        <f t="shared" si="60"/>
        <v>-0.10200000000000031</v>
      </c>
      <c r="V87" s="110">
        <f t="shared" si="61"/>
        <v>2</v>
      </c>
    </row>
    <row r="88" spans="1:22" ht="12.75">
      <c r="A88" s="386"/>
      <c r="B88" s="11">
        <v>84</v>
      </c>
      <c r="C88" s="176" t="s">
        <v>186</v>
      </c>
      <c r="D88" s="178">
        <v>29</v>
      </c>
      <c r="E88" s="105"/>
      <c r="F88" s="105">
        <v>1155.18</v>
      </c>
      <c r="G88" s="105">
        <v>1155.18</v>
      </c>
      <c r="H88" s="109">
        <v>6.551</v>
      </c>
      <c r="I88" s="107">
        <f t="shared" si="51"/>
        <v>6.551</v>
      </c>
      <c r="J88" s="107">
        <v>4.64</v>
      </c>
      <c r="K88" s="107">
        <f t="shared" si="52"/>
        <v>2.5730000000000004</v>
      </c>
      <c r="L88" s="107">
        <f t="shared" si="53"/>
        <v>2.8912400000000003</v>
      </c>
      <c r="M88" s="107">
        <v>78</v>
      </c>
      <c r="N88" s="106">
        <f t="shared" si="54"/>
        <v>3.9779999999999998</v>
      </c>
      <c r="O88" s="177">
        <v>71.76</v>
      </c>
      <c r="P88" s="107">
        <f t="shared" si="55"/>
        <v>3.65976</v>
      </c>
      <c r="Q88" s="109">
        <f t="shared" si="56"/>
        <v>160</v>
      </c>
      <c r="R88" s="109">
        <f t="shared" si="57"/>
        <v>88.7241379310345</v>
      </c>
      <c r="S88" s="109">
        <f t="shared" si="58"/>
        <v>99.69793103448276</v>
      </c>
      <c r="T88" s="107">
        <f t="shared" si="59"/>
        <v>-1.7487599999999994</v>
      </c>
      <c r="U88" s="107">
        <f t="shared" si="60"/>
        <v>0.31823999999999986</v>
      </c>
      <c r="V88" s="110">
        <f t="shared" si="61"/>
        <v>-6.239999999999995</v>
      </c>
    </row>
    <row r="89" spans="1:22" ht="12.75">
      <c r="A89" s="386"/>
      <c r="B89" s="11">
        <v>85</v>
      </c>
      <c r="C89" s="104" t="s">
        <v>379</v>
      </c>
      <c r="D89" s="105">
        <v>12</v>
      </c>
      <c r="E89" s="105"/>
      <c r="F89" s="105">
        <v>440.78</v>
      </c>
      <c r="G89" s="105">
        <v>440.78</v>
      </c>
      <c r="H89" s="106">
        <v>2.384</v>
      </c>
      <c r="I89" s="107">
        <f t="shared" si="51"/>
        <v>2.384</v>
      </c>
      <c r="J89" s="107">
        <v>1.92</v>
      </c>
      <c r="K89" s="107">
        <f t="shared" si="52"/>
        <v>1.2211999999999998</v>
      </c>
      <c r="L89" s="107">
        <f t="shared" si="53"/>
        <v>1.2211999999999998</v>
      </c>
      <c r="M89" s="107">
        <v>22.8</v>
      </c>
      <c r="N89" s="106">
        <f t="shared" si="54"/>
        <v>1.1628</v>
      </c>
      <c r="O89" s="107">
        <v>22.8</v>
      </c>
      <c r="P89" s="107">
        <f t="shared" si="55"/>
        <v>1.1628</v>
      </c>
      <c r="Q89" s="109">
        <f t="shared" si="56"/>
        <v>160</v>
      </c>
      <c r="R89" s="109">
        <f t="shared" si="57"/>
        <v>101.76666666666665</v>
      </c>
      <c r="S89" s="109">
        <f t="shared" si="58"/>
        <v>101.76666666666665</v>
      </c>
      <c r="T89" s="107">
        <f t="shared" si="59"/>
        <v>-0.6988000000000001</v>
      </c>
      <c r="U89" s="107">
        <f t="shared" si="60"/>
        <v>0</v>
      </c>
      <c r="V89" s="110">
        <f t="shared" si="61"/>
        <v>0</v>
      </c>
    </row>
    <row r="90" spans="1:22" ht="12.75">
      <c r="A90" s="386"/>
      <c r="B90" s="11">
        <v>86</v>
      </c>
      <c r="C90" s="104" t="s">
        <v>188</v>
      </c>
      <c r="D90" s="105">
        <v>37</v>
      </c>
      <c r="E90" s="105">
        <v>1988</v>
      </c>
      <c r="F90" s="105">
        <v>2242.36</v>
      </c>
      <c r="G90" s="105">
        <v>2242.36</v>
      </c>
      <c r="H90" s="106">
        <v>8.404</v>
      </c>
      <c r="I90" s="107">
        <f t="shared" si="51"/>
        <v>8.404</v>
      </c>
      <c r="J90" s="107">
        <v>5.92</v>
      </c>
      <c r="K90" s="107">
        <f t="shared" si="52"/>
        <v>1.9270000000000005</v>
      </c>
      <c r="L90" s="107">
        <f t="shared" si="53"/>
        <v>3.814</v>
      </c>
      <c r="M90" s="107">
        <v>127</v>
      </c>
      <c r="N90" s="106">
        <f t="shared" si="54"/>
        <v>6.476999999999999</v>
      </c>
      <c r="O90" s="107">
        <v>90</v>
      </c>
      <c r="P90" s="107">
        <f t="shared" si="55"/>
        <v>4.59</v>
      </c>
      <c r="Q90" s="109">
        <f t="shared" si="56"/>
        <v>160</v>
      </c>
      <c r="R90" s="109">
        <f t="shared" si="57"/>
        <v>52.081081081081095</v>
      </c>
      <c r="S90" s="109">
        <f t="shared" si="58"/>
        <v>103.08108108108108</v>
      </c>
      <c r="T90" s="107">
        <f t="shared" si="59"/>
        <v>-2.106</v>
      </c>
      <c r="U90" s="107">
        <f t="shared" si="60"/>
        <v>1.8869999999999996</v>
      </c>
      <c r="V90" s="110">
        <f t="shared" si="61"/>
        <v>-37</v>
      </c>
    </row>
    <row r="91" spans="1:22" ht="12.75">
      <c r="A91" s="386"/>
      <c r="B91" s="11">
        <v>87</v>
      </c>
      <c r="C91" s="104" t="s">
        <v>380</v>
      </c>
      <c r="D91" s="105">
        <v>38</v>
      </c>
      <c r="E91" s="105">
        <v>1982</v>
      </c>
      <c r="F91" s="105">
        <v>2030.86</v>
      </c>
      <c r="G91" s="105">
        <v>2030.86</v>
      </c>
      <c r="H91" s="106">
        <v>7.656</v>
      </c>
      <c r="I91" s="107">
        <f t="shared" si="51"/>
        <v>7.656</v>
      </c>
      <c r="J91" s="107">
        <v>6.08</v>
      </c>
      <c r="K91" s="107">
        <f t="shared" si="52"/>
        <v>3.831</v>
      </c>
      <c r="L91" s="107">
        <f t="shared" si="53"/>
        <v>4.086</v>
      </c>
      <c r="M91" s="107">
        <v>75</v>
      </c>
      <c r="N91" s="106">
        <f t="shared" si="54"/>
        <v>3.8249999999999997</v>
      </c>
      <c r="O91" s="107">
        <v>70</v>
      </c>
      <c r="P91" s="107">
        <f t="shared" si="55"/>
        <v>3.57</v>
      </c>
      <c r="Q91" s="109">
        <f t="shared" si="56"/>
        <v>160</v>
      </c>
      <c r="R91" s="109">
        <f t="shared" si="57"/>
        <v>100.8157894736842</v>
      </c>
      <c r="S91" s="109">
        <f t="shared" si="58"/>
        <v>107.5263157894737</v>
      </c>
      <c r="T91" s="107">
        <f t="shared" si="59"/>
        <v>-1.9939999999999998</v>
      </c>
      <c r="U91" s="107">
        <f t="shared" si="60"/>
        <v>0.2549999999999999</v>
      </c>
      <c r="V91" s="110">
        <f t="shared" si="61"/>
        <v>-5</v>
      </c>
    </row>
    <row r="92" spans="1:22" ht="12.75">
      <c r="A92" s="386"/>
      <c r="B92" s="11">
        <v>88</v>
      </c>
      <c r="C92" s="104" t="s">
        <v>381</v>
      </c>
      <c r="D92" s="105">
        <v>33</v>
      </c>
      <c r="E92" s="105">
        <v>1987</v>
      </c>
      <c r="F92" s="105">
        <v>2001.69</v>
      </c>
      <c r="G92" s="105">
        <v>2001.69</v>
      </c>
      <c r="H92" s="106">
        <v>8.104</v>
      </c>
      <c r="I92" s="107">
        <f t="shared" si="51"/>
        <v>8.104</v>
      </c>
      <c r="J92" s="107">
        <v>5.28</v>
      </c>
      <c r="K92" s="107">
        <f t="shared" si="52"/>
        <v>3.0549999999999997</v>
      </c>
      <c r="L92" s="107">
        <f t="shared" si="53"/>
        <v>3.5751999999999997</v>
      </c>
      <c r="M92" s="107">
        <v>99</v>
      </c>
      <c r="N92" s="106">
        <f t="shared" si="54"/>
        <v>5.0489999999999995</v>
      </c>
      <c r="O92" s="107">
        <v>88.8</v>
      </c>
      <c r="P92" s="107">
        <f t="shared" si="55"/>
        <v>4.5287999999999995</v>
      </c>
      <c r="Q92" s="109">
        <f t="shared" si="56"/>
        <v>160</v>
      </c>
      <c r="R92" s="109">
        <f t="shared" si="57"/>
        <v>92.57575757575756</v>
      </c>
      <c r="S92" s="109">
        <f t="shared" si="58"/>
        <v>108.33939393939393</v>
      </c>
      <c r="T92" s="107">
        <f t="shared" si="59"/>
        <v>-1.7048000000000005</v>
      </c>
      <c r="U92" s="107">
        <f t="shared" si="60"/>
        <v>0.5202</v>
      </c>
      <c r="V92" s="110">
        <f t="shared" si="61"/>
        <v>-10.200000000000003</v>
      </c>
    </row>
    <row r="93" spans="1:22" ht="12.75">
      <c r="A93" s="386"/>
      <c r="B93" s="11">
        <v>89</v>
      </c>
      <c r="C93" s="104" t="s">
        <v>185</v>
      </c>
      <c r="D93" s="105">
        <v>22</v>
      </c>
      <c r="E93" s="105">
        <v>1976</v>
      </c>
      <c r="F93" s="107">
        <v>1174.33</v>
      </c>
      <c r="G93" s="107">
        <v>1174.33</v>
      </c>
      <c r="H93" s="106">
        <v>5.085</v>
      </c>
      <c r="I93" s="107">
        <f t="shared" si="51"/>
        <v>5.085</v>
      </c>
      <c r="J93" s="107">
        <v>3.52</v>
      </c>
      <c r="K93" s="107">
        <f t="shared" si="52"/>
        <v>2.4330000000000003</v>
      </c>
      <c r="L93" s="107">
        <f t="shared" si="53"/>
        <v>2.4330000000000003</v>
      </c>
      <c r="M93" s="107">
        <v>52</v>
      </c>
      <c r="N93" s="106">
        <f t="shared" si="54"/>
        <v>2.6519999999999997</v>
      </c>
      <c r="O93" s="107">
        <v>52</v>
      </c>
      <c r="P93" s="107">
        <f t="shared" si="55"/>
        <v>2.6519999999999997</v>
      </c>
      <c r="Q93" s="109">
        <f t="shared" si="56"/>
        <v>160</v>
      </c>
      <c r="R93" s="109">
        <f t="shared" si="57"/>
        <v>110.59090909090911</v>
      </c>
      <c r="S93" s="109">
        <f t="shared" si="58"/>
        <v>110.59090909090911</v>
      </c>
      <c r="T93" s="107">
        <f t="shared" si="59"/>
        <v>-1.0869999999999997</v>
      </c>
      <c r="U93" s="107">
        <f t="shared" si="60"/>
        <v>0</v>
      </c>
      <c r="V93" s="110">
        <f t="shared" si="61"/>
        <v>0</v>
      </c>
    </row>
    <row r="94" spans="1:22" ht="12.75">
      <c r="A94" s="386"/>
      <c r="B94" s="11">
        <v>90</v>
      </c>
      <c r="C94" s="104" t="s">
        <v>189</v>
      </c>
      <c r="D94" s="105">
        <v>42</v>
      </c>
      <c r="E94" s="105">
        <v>1989</v>
      </c>
      <c r="F94" s="105">
        <v>2565.37</v>
      </c>
      <c r="G94" s="105">
        <v>2565.37</v>
      </c>
      <c r="H94" s="109">
        <v>10.518</v>
      </c>
      <c r="I94" s="107">
        <f t="shared" si="51"/>
        <v>10.518</v>
      </c>
      <c r="J94" s="107">
        <v>6.72</v>
      </c>
      <c r="K94" s="107">
        <f t="shared" si="52"/>
        <v>5.520000000000001</v>
      </c>
      <c r="L94" s="107">
        <f t="shared" si="53"/>
        <v>4.704000000000001</v>
      </c>
      <c r="M94" s="107">
        <v>98</v>
      </c>
      <c r="N94" s="106">
        <f t="shared" si="54"/>
        <v>4.997999999999999</v>
      </c>
      <c r="O94" s="107">
        <v>114</v>
      </c>
      <c r="P94" s="107">
        <f t="shared" si="55"/>
        <v>5.814</v>
      </c>
      <c r="Q94" s="109">
        <f t="shared" si="56"/>
        <v>160</v>
      </c>
      <c r="R94" s="109">
        <f t="shared" si="57"/>
        <v>131.42857142857144</v>
      </c>
      <c r="S94" s="109">
        <f t="shared" si="58"/>
        <v>112.00000000000003</v>
      </c>
      <c r="T94" s="107">
        <f t="shared" si="59"/>
        <v>-2.015999999999999</v>
      </c>
      <c r="U94" s="107">
        <f t="shared" si="60"/>
        <v>-0.8160000000000007</v>
      </c>
      <c r="V94" s="110">
        <f t="shared" si="61"/>
        <v>16</v>
      </c>
    </row>
    <row r="95" spans="1:22" ht="12.75">
      <c r="A95" s="386"/>
      <c r="B95" s="11">
        <v>91</v>
      </c>
      <c r="C95" s="104" t="s">
        <v>98</v>
      </c>
      <c r="D95" s="105">
        <v>50</v>
      </c>
      <c r="E95" s="105">
        <v>1970</v>
      </c>
      <c r="F95" s="105">
        <v>2565.37</v>
      </c>
      <c r="G95" s="105">
        <v>2565.37</v>
      </c>
      <c r="H95" s="109">
        <v>9.998</v>
      </c>
      <c r="I95" s="107">
        <f t="shared" si="51"/>
        <v>9.998</v>
      </c>
      <c r="J95" s="107">
        <v>8</v>
      </c>
      <c r="K95" s="107">
        <f t="shared" si="52"/>
        <v>5.204</v>
      </c>
      <c r="L95" s="107">
        <f t="shared" si="53"/>
        <v>5.678299999999999</v>
      </c>
      <c r="M95" s="107">
        <v>94</v>
      </c>
      <c r="N95" s="106">
        <f t="shared" si="54"/>
        <v>4.794</v>
      </c>
      <c r="O95" s="107">
        <v>84.7</v>
      </c>
      <c r="P95" s="107">
        <f t="shared" si="55"/>
        <v>4.3197</v>
      </c>
      <c r="Q95" s="109">
        <f t="shared" si="56"/>
        <v>160</v>
      </c>
      <c r="R95" s="109">
        <f t="shared" si="57"/>
        <v>104.08</v>
      </c>
      <c r="S95" s="109">
        <f t="shared" si="58"/>
        <v>113.56599999999999</v>
      </c>
      <c r="T95" s="107">
        <f t="shared" si="59"/>
        <v>-2.3217000000000008</v>
      </c>
      <c r="U95" s="107">
        <f t="shared" si="60"/>
        <v>0.4742999999999995</v>
      </c>
      <c r="V95" s="110">
        <f t="shared" si="61"/>
        <v>-9.299999999999997</v>
      </c>
    </row>
    <row r="96" spans="1:22" ht="12.75">
      <c r="A96" s="386"/>
      <c r="B96" s="11">
        <v>92</v>
      </c>
      <c r="C96" s="104" t="s">
        <v>382</v>
      </c>
      <c r="D96" s="105">
        <v>50</v>
      </c>
      <c r="E96" s="105">
        <v>1971</v>
      </c>
      <c r="F96" s="105">
        <v>2635.3</v>
      </c>
      <c r="G96" s="105">
        <v>2635.3</v>
      </c>
      <c r="H96" s="109">
        <v>10.04</v>
      </c>
      <c r="I96" s="107">
        <f t="shared" si="51"/>
        <v>10.04</v>
      </c>
      <c r="J96" s="107">
        <v>8</v>
      </c>
      <c r="K96" s="107">
        <f t="shared" si="52"/>
        <v>5.689699999999999</v>
      </c>
      <c r="L96" s="107">
        <f t="shared" si="53"/>
        <v>5.689699999999999</v>
      </c>
      <c r="M96" s="107">
        <v>85.3</v>
      </c>
      <c r="N96" s="106">
        <f t="shared" si="54"/>
        <v>4.3503</v>
      </c>
      <c r="O96" s="107">
        <v>85.3</v>
      </c>
      <c r="P96" s="107">
        <f t="shared" si="55"/>
        <v>4.3503</v>
      </c>
      <c r="Q96" s="109">
        <f t="shared" si="56"/>
        <v>160</v>
      </c>
      <c r="R96" s="109">
        <f t="shared" si="57"/>
        <v>113.79399999999998</v>
      </c>
      <c r="S96" s="109">
        <f t="shared" si="58"/>
        <v>113.79399999999998</v>
      </c>
      <c r="T96" s="107">
        <f t="shared" si="59"/>
        <v>-2.3103000000000007</v>
      </c>
      <c r="U96" s="107">
        <f t="shared" si="60"/>
        <v>0</v>
      </c>
      <c r="V96" s="110">
        <f t="shared" si="61"/>
        <v>0</v>
      </c>
    </row>
    <row r="97" spans="1:22" ht="12.75">
      <c r="A97" s="386"/>
      <c r="B97" s="11">
        <v>93</v>
      </c>
      <c r="C97" s="104" t="s">
        <v>383</v>
      </c>
      <c r="D97" s="105">
        <v>21</v>
      </c>
      <c r="E97" s="105">
        <v>1991</v>
      </c>
      <c r="F97" s="105">
        <v>2290.82</v>
      </c>
      <c r="G97" s="105">
        <v>1126.05</v>
      </c>
      <c r="H97" s="109">
        <v>6.162</v>
      </c>
      <c r="I97" s="107">
        <f t="shared" si="51"/>
        <v>6.162</v>
      </c>
      <c r="J97" s="107">
        <v>3.36</v>
      </c>
      <c r="K97" s="107">
        <f t="shared" si="52"/>
        <v>2.4492000000000003</v>
      </c>
      <c r="L97" s="107">
        <f t="shared" si="53"/>
        <v>2.4492000000000003</v>
      </c>
      <c r="M97" s="107">
        <v>72.8</v>
      </c>
      <c r="N97" s="106">
        <f t="shared" si="54"/>
        <v>3.7127999999999997</v>
      </c>
      <c r="O97" s="107">
        <v>72.8</v>
      </c>
      <c r="P97" s="107">
        <f t="shared" si="55"/>
        <v>3.7127999999999997</v>
      </c>
      <c r="Q97" s="109">
        <f t="shared" si="56"/>
        <v>160</v>
      </c>
      <c r="R97" s="109">
        <f t="shared" si="57"/>
        <v>116.62857142857145</v>
      </c>
      <c r="S97" s="109">
        <f t="shared" si="58"/>
        <v>116.62857142857145</v>
      </c>
      <c r="T97" s="107">
        <f t="shared" si="59"/>
        <v>-0.9107999999999996</v>
      </c>
      <c r="U97" s="107">
        <f t="shared" si="60"/>
        <v>0</v>
      </c>
      <c r="V97" s="110">
        <f t="shared" si="61"/>
        <v>0</v>
      </c>
    </row>
    <row r="98" spans="1:22" ht="12.75">
      <c r="A98" s="386"/>
      <c r="B98" s="11">
        <v>94</v>
      </c>
      <c r="C98" s="104" t="s">
        <v>384</v>
      </c>
      <c r="D98" s="105">
        <v>40</v>
      </c>
      <c r="E98" s="105">
        <v>1986</v>
      </c>
      <c r="F98" s="107">
        <v>2245.8</v>
      </c>
      <c r="G98" s="107">
        <v>2245.8</v>
      </c>
      <c r="H98" s="107">
        <v>9.608</v>
      </c>
      <c r="I98" s="107">
        <f t="shared" si="51"/>
        <v>9.608</v>
      </c>
      <c r="J98" s="107">
        <v>6.4</v>
      </c>
      <c r="K98" s="107">
        <f t="shared" si="52"/>
        <v>5.273000000000001</v>
      </c>
      <c r="L98" s="107">
        <f t="shared" si="53"/>
        <v>4.681400000000001</v>
      </c>
      <c r="M98" s="107">
        <v>85</v>
      </c>
      <c r="N98" s="106">
        <f t="shared" si="54"/>
        <v>4.335</v>
      </c>
      <c r="O98" s="107">
        <v>96.6</v>
      </c>
      <c r="P98" s="107">
        <f t="shared" si="55"/>
        <v>4.9266</v>
      </c>
      <c r="Q98" s="109">
        <f t="shared" si="56"/>
        <v>160</v>
      </c>
      <c r="R98" s="109">
        <f t="shared" si="57"/>
        <v>131.82500000000002</v>
      </c>
      <c r="S98" s="109">
        <f t="shared" si="58"/>
        <v>117.03500000000001</v>
      </c>
      <c r="T98" s="107">
        <f t="shared" si="59"/>
        <v>-1.7185999999999995</v>
      </c>
      <c r="U98" s="107">
        <f t="shared" si="60"/>
        <v>-0.5915999999999997</v>
      </c>
      <c r="V98" s="110">
        <f t="shared" si="61"/>
        <v>11.599999999999994</v>
      </c>
    </row>
    <row r="99" spans="1:22" ht="12.75">
      <c r="A99" s="386"/>
      <c r="B99" s="11">
        <v>95</v>
      </c>
      <c r="C99" s="179" t="s">
        <v>240</v>
      </c>
      <c r="D99" s="332">
        <v>34</v>
      </c>
      <c r="E99" s="332">
        <v>1973</v>
      </c>
      <c r="F99" s="332">
        <v>1759.84</v>
      </c>
      <c r="G99" s="332">
        <v>1759.84</v>
      </c>
      <c r="H99" s="333">
        <v>7.141</v>
      </c>
      <c r="I99" s="180">
        <v>7.141</v>
      </c>
      <c r="J99" s="332">
        <v>5.14</v>
      </c>
      <c r="K99" s="180">
        <v>4.591</v>
      </c>
      <c r="L99" s="334">
        <v>4.98778</v>
      </c>
      <c r="M99" s="333">
        <v>50</v>
      </c>
      <c r="N99" s="181">
        <v>2.55</v>
      </c>
      <c r="O99" s="335">
        <v>42.22</v>
      </c>
      <c r="P99" s="107">
        <v>2.1532199999999997</v>
      </c>
      <c r="Q99" s="109">
        <v>151.1764705882353</v>
      </c>
      <c r="R99" s="109">
        <v>135.02941176470588</v>
      </c>
      <c r="S99" s="109">
        <v>146.69941176470587</v>
      </c>
      <c r="T99" s="107">
        <v>-0.1522199999999998</v>
      </c>
      <c r="U99" s="107">
        <v>0.39678000000000013</v>
      </c>
      <c r="V99" s="110">
        <v>-7.780000000000001</v>
      </c>
    </row>
    <row r="100" spans="1:22" ht="12.75">
      <c r="A100" s="386"/>
      <c r="B100" s="11">
        <v>96</v>
      </c>
      <c r="C100" s="179" t="s">
        <v>241</v>
      </c>
      <c r="D100" s="332">
        <v>45</v>
      </c>
      <c r="E100" s="332">
        <v>1994</v>
      </c>
      <c r="F100" s="332">
        <v>2574.26</v>
      </c>
      <c r="G100" s="332">
        <v>2574.26</v>
      </c>
      <c r="H100" s="333">
        <v>10.058</v>
      </c>
      <c r="I100" s="180">
        <v>10.058</v>
      </c>
      <c r="J100" s="332">
        <v>7.2</v>
      </c>
      <c r="K100" s="180">
        <v>6.59</v>
      </c>
      <c r="L100" s="334">
        <v>5.9015</v>
      </c>
      <c r="M100" s="333">
        <v>68</v>
      </c>
      <c r="N100" s="181">
        <v>3.468</v>
      </c>
      <c r="O100" s="333">
        <v>81.5</v>
      </c>
      <c r="P100" s="107">
        <v>4.156499999999999</v>
      </c>
      <c r="Q100" s="109">
        <v>160</v>
      </c>
      <c r="R100" s="109">
        <v>146.44444444444446</v>
      </c>
      <c r="S100" s="109">
        <v>131.14444444444445</v>
      </c>
      <c r="T100" s="107">
        <v>-1.2984999999999998</v>
      </c>
      <c r="U100" s="107">
        <v>-0.6884999999999994</v>
      </c>
      <c r="V100" s="110">
        <v>13.5</v>
      </c>
    </row>
    <row r="101" spans="1:22" ht="12.75">
      <c r="A101" s="386"/>
      <c r="B101" s="11">
        <v>97</v>
      </c>
      <c r="C101" s="179" t="s">
        <v>244</v>
      </c>
      <c r="D101" s="332">
        <v>9</v>
      </c>
      <c r="E101" s="332">
        <v>1968</v>
      </c>
      <c r="F101" s="336">
        <v>412.22</v>
      </c>
      <c r="G101" s="336">
        <v>412.22</v>
      </c>
      <c r="H101" s="333">
        <v>2.041</v>
      </c>
      <c r="I101" s="180">
        <v>2.041</v>
      </c>
      <c r="J101" s="332">
        <v>1.44</v>
      </c>
      <c r="K101" s="180">
        <v>1.327</v>
      </c>
      <c r="L101" s="334">
        <v>1.276</v>
      </c>
      <c r="M101" s="333">
        <v>14</v>
      </c>
      <c r="N101" s="181">
        <v>0.714</v>
      </c>
      <c r="O101" s="333">
        <v>15</v>
      </c>
      <c r="P101" s="107">
        <v>0.7649999999999999</v>
      </c>
      <c r="Q101" s="109">
        <v>160</v>
      </c>
      <c r="R101" s="109">
        <v>147.44444444444446</v>
      </c>
      <c r="S101" s="109">
        <v>141.77777777777777</v>
      </c>
      <c r="T101" s="107">
        <v>-0.16399999999999992</v>
      </c>
      <c r="U101" s="107">
        <v>-0.050999999999999934</v>
      </c>
      <c r="V101" s="110">
        <v>1</v>
      </c>
    </row>
    <row r="102" spans="1:22" ht="12.75">
      <c r="A102" s="386"/>
      <c r="B102" s="11">
        <v>98</v>
      </c>
      <c r="C102" s="179" t="s">
        <v>248</v>
      </c>
      <c r="D102" s="332">
        <v>36</v>
      </c>
      <c r="E102" s="332">
        <v>1972</v>
      </c>
      <c r="F102" s="332">
        <v>1516.82</v>
      </c>
      <c r="G102" s="332">
        <v>1461.52</v>
      </c>
      <c r="H102" s="333">
        <v>8.185</v>
      </c>
      <c r="I102" s="180">
        <v>8.185</v>
      </c>
      <c r="J102" s="332">
        <v>5.76</v>
      </c>
      <c r="K102" s="180">
        <v>5.737</v>
      </c>
      <c r="L102" s="334">
        <v>5.4565</v>
      </c>
      <c r="M102" s="333">
        <v>48</v>
      </c>
      <c r="N102" s="181">
        <v>2.448</v>
      </c>
      <c r="O102" s="335">
        <v>53.5</v>
      </c>
      <c r="P102" s="107">
        <v>2.7285</v>
      </c>
      <c r="Q102" s="109">
        <v>160</v>
      </c>
      <c r="R102" s="109">
        <v>159.36111111111111</v>
      </c>
      <c r="S102" s="109">
        <v>151.56944444444446</v>
      </c>
      <c r="T102" s="107">
        <v>-0.30349999999999966</v>
      </c>
      <c r="U102" s="107">
        <v>-0.28049999999999997</v>
      </c>
      <c r="V102" s="110">
        <v>5.5</v>
      </c>
    </row>
    <row r="103" spans="1:22" ht="12.75">
      <c r="A103" s="386"/>
      <c r="B103" s="11">
        <v>99</v>
      </c>
      <c r="C103" s="179" t="s">
        <v>249</v>
      </c>
      <c r="D103" s="332">
        <v>24</v>
      </c>
      <c r="E103" s="332">
        <v>1965</v>
      </c>
      <c r="F103" s="332">
        <v>1116.83</v>
      </c>
      <c r="G103" s="332">
        <v>982.04</v>
      </c>
      <c r="H103" s="333">
        <v>5.135</v>
      </c>
      <c r="I103" s="180">
        <v>5.135</v>
      </c>
      <c r="J103" s="332">
        <v>3.84</v>
      </c>
      <c r="K103" s="180">
        <v>3.707</v>
      </c>
      <c r="L103" s="334">
        <v>3.5795</v>
      </c>
      <c r="M103" s="333">
        <v>28</v>
      </c>
      <c r="N103" s="181">
        <v>1.428</v>
      </c>
      <c r="O103" s="335">
        <v>30.5</v>
      </c>
      <c r="P103" s="107">
        <v>1.5554999999999999</v>
      </c>
      <c r="Q103" s="109">
        <v>160</v>
      </c>
      <c r="R103" s="109">
        <v>154.45833333333334</v>
      </c>
      <c r="S103" s="109">
        <v>149.14583333333334</v>
      </c>
      <c r="T103" s="107">
        <v>-0.26049999999999995</v>
      </c>
      <c r="U103" s="107">
        <v>-0.12749999999999995</v>
      </c>
      <c r="V103" s="110">
        <v>2.5</v>
      </c>
    </row>
    <row r="104" spans="1:22" ht="12.75">
      <c r="A104" s="386"/>
      <c r="B104" s="11">
        <v>100</v>
      </c>
      <c r="C104" s="147" t="s">
        <v>103</v>
      </c>
      <c r="D104" s="105">
        <v>55</v>
      </c>
      <c r="E104" s="105">
        <v>1990</v>
      </c>
      <c r="F104" s="107">
        <v>3527.73</v>
      </c>
      <c r="G104" s="107">
        <v>3527.73</v>
      </c>
      <c r="H104" s="107">
        <v>15.66</v>
      </c>
      <c r="I104" s="107">
        <f aca="true" t="shared" si="62" ref="I104:I123">H104</f>
        <v>15.66</v>
      </c>
      <c r="J104" s="107">
        <v>12.56</v>
      </c>
      <c r="K104" s="107">
        <f aca="true" t="shared" si="63" ref="K104:K123">I104-N104</f>
        <v>8.826</v>
      </c>
      <c r="L104" s="107">
        <f aca="true" t="shared" si="64" ref="L104:L123">I104-P104</f>
        <v>8.5965</v>
      </c>
      <c r="M104" s="107">
        <v>134</v>
      </c>
      <c r="N104" s="107">
        <f aca="true" t="shared" si="65" ref="N104:N123">M104*0.051</f>
        <v>6.834</v>
      </c>
      <c r="O104" s="107">
        <v>138.5</v>
      </c>
      <c r="P104" s="107">
        <f aca="true" t="shared" si="66" ref="P104:P123">O104*0.051</f>
        <v>7.0634999999999994</v>
      </c>
      <c r="Q104" s="109">
        <f aca="true" t="shared" si="67" ref="Q104:Q123">J104*1000/D104</f>
        <v>228.36363636363637</v>
      </c>
      <c r="R104" s="109">
        <f aca="true" t="shared" si="68" ref="R104:R123">K104*1000/D104</f>
        <v>160.47272727272727</v>
      </c>
      <c r="S104" s="109">
        <f aca="true" t="shared" si="69" ref="S104:S123">L104*1000/D104</f>
        <v>156.3</v>
      </c>
      <c r="T104" s="107">
        <f aca="true" t="shared" si="70" ref="T104:T123">L104-J104</f>
        <v>-3.9635</v>
      </c>
      <c r="U104" s="107">
        <f aca="true" t="shared" si="71" ref="U104:U123">N104-P104</f>
        <v>-0.22949999999999982</v>
      </c>
      <c r="V104" s="110">
        <f aca="true" t="shared" si="72" ref="V104:V123">O104-M104</f>
        <v>4.5</v>
      </c>
    </row>
    <row r="105" spans="1:22" ht="12.75">
      <c r="A105" s="386"/>
      <c r="B105" s="11">
        <v>101</v>
      </c>
      <c r="C105" s="147" t="s">
        <v>104</v>
      </c>
      <c r="D105" s="105">
        <v>61</v>
      </c>
      <c r="E105" s="105">
        <v>1971</v>
      </c>
      <c r="F105" s="107">
        <v>3427.37</v>
      </c>
      <c r="G105" s="107">
        <v>3427.37</v>
      </c>
      <c r="H105" s="107">
        <v>12.15</v>
      </c>
      <c r="I105" s="107">
        <f t="shared" si="62"/>
        <v>12.15</v>
      </c>
      <c r="J105" s="107">
        <v>9.6</v>
      </c>
      <c r="K105" s="107">
        <f t="shared" si="63"/>
        <v>5.724000000000001</v>
      </c>
      <c r="L105" s="107">
        <f t="shared" si="64"/>
        <v>5.95</v>
      </c>
      <c r="M105" s="107">
        <v>126</v>
      </c>
      <c r="N105" s="107">
        <f t="shared" si="65"/>
        <v>6.425999999999999</v>
      </c>
      <c r="O105" s="107">
        <v>121.5686274509804</v>
      </c>
      <c r="P105" s="107">
        <f t="shared" si="66"/>
        <v>6.2</v>
      </c>
      <c r="Q105" s="109">
        <f t="shared" si="67"/>
        <v>157.37704918032787</v>
      </c>
      <c r="R105" s="109">
        <f t="shared" si="68"/>
        <v>93.83606557377051</v>
      </c>
      <c r="S105" s="109">
        <f t="shared" si="69"/>
        <v>97.54098360655738</v>
      </c>
      <c r="T105" s="107">
        <f t="shared" si="70"/>
        <v>-3.6499999999999995</v>
      </c>
      <c r="U105" s="107">
        <f t="shared" si="71"/>
        <v>0.2259999999999991</v>
      </c>
      <c r="V105" s="110">
        <f t="shared" si="72"/>
        <v>-4.431372549019599</v>
      </c>
    </row>
    <row r="106" spans="1:22" ht="12.75">
      <c r="A106" s="386"/>
      <c r="B106" s="11">
        <v>102</v>
      </c>
      <c r="C106" s="147" t="s">
        <v>163</v>
      </c>
      <c r="D106" s="105">
        <v>80</v>
      </c>
      <c r="E106" s="105">
        <v>1964</v>
      </c>
      <c r="F106" s="107">
        <v>3831.94</v>
      </c>
      <c r="G106" s="107">
        <v>3831.94</v>
      </c>
      <c r="H106" s="107">
        <v>16.95</v>
      </c>
      <c r="I106" s="107">
        <f t="shared" si="62"/>
        <v>16.95</v>
      </c>
      <c r="J106" s="107">
        <v>12.8</v>
      </c>
      <c r="K106" s="107">
        <f t="shared" si="63"/>
        <v>8.994</v>
      </c>
      <c r="L106" s="107">
        <f t="shared" si="64"/>
        <v>9.209999999999999</v>
      </c>
      <c r="M106" s="107">
        <v>156</v>
      </c>
      <c r="N106" s="107">
        <f t="shared" si="65"/>
        <v>7.9559999999999995</v>
      </c>
      <c r="O106" s="107">
        <v>151.76470588235296</v>
      </c>
      <c r="P106" s="107">
        <f t="shared" si="66"/>
        <v>7.74</v>
      </c>
      <c r="Q106" s="109">
        <f t="shared" si="67"/>
        <v>160</v>
      </c>
      <c r="R106" s="109">
        <f t="shared" si="68"/>
        <v>112.425</v>
      </c>
      <c r="S106" s="109">
        <f t="shared" si="69"/>
        <v>115.12499999999997</v>
      </c>
      <c r="T106" s="107">
        <f t="shared" si="70"/>
        <v>-3.5900000000000016</v>
      </c>
      <c r="U106" s="107">
        <f t="shared" si="71"/>
        <v>0.2159999999999993</v>
      </c>
      <c r="V106" s="110">
        <f t="shared" si="72"/>
        <v>-4.235294117647044</v>
      </c>
    </row>
    <row r="107" spans="1:22" ht="12.75">
      <c r="A107" s="386"/>
      <c r="B107" s="11">
        <v>103</v>
      </c>
      <c r="C107" s="147" t="s">
        <v>162</v>
      </c>
      <c r="D107" s="105">
        <v>80</v>
      </c>
      <c r="E107" s="105">
        <v>1972</v>
      </c>
      <c r="F107" s="107">
        <v>3889.34</v>
      </c>
      <c r="G107" s="107">
        <v>3889.34</v>
      </c>
      <c r="H107" s="107">
        <v>15.7</v>
      </c>
      <c r="I107" s="107">
        <f t="shared" si="62"/>
        <v>15.7</v>
      </c>
      <c r="J107" s="107">
        <v>12.8</v>
      </c>
      <c r="K107" s="107">
        <f t="shared" si="63"/>
        <v>7.896999999999999</v>
      </c>
      <c r="L107" s="107">
        <f t="shared" si="64"/>
        <v>9.32</v>
      </c>
      <c r="M107" s="107">
        <v>153</v>
      </c>
      <c r="N107" s="107">
        <f t="shared" si="65"/>
        <v>7.803</v>
      </c>
      <c r="O107" s="107">
        <v>125.09803921568628</v>
      </c>
      <c r="P107" s="107">
        <f t="shared" si="66"/>
        <v>6.38</v>
      </c>
      <c r="Q107" s="109">
        <f t="shared" si="67"/>
        <v>160</v>
      </c>
      <c r="R107" s="109">
        <f t="shared" si="68"/>
        <v>98.71249999999999</v>
      </c>
      <c r="S107" s="109">
        <f t="shared" si="69"/>
        <v>116.5</v>
      </c>
      <c r="T107" s="107">
        <f t="shared" si="70"/>
        <v>-3.4800000000000004</v>
      </c>
      <c r="U107" s="107">
        <f t="shared" si="71"/>
        <v>1.423</v>
      </c>
      <c r="V107" s="110">
        <f t="shared" si="72"/>
        <v>-27.901960784313715</v>
      </c>
    </row>
    <row r="108" spans="1:22" ht="12.75">
      <c r="A108" s="386"/>
      <c r="B108" s="11">
        <v>104</v>
      </c>
      <c r="C108" s="147" t="s">
        <v>395</v>
      </c>
      <c r="D108" s="105">
        <v>55</v>
      </c>
      <c r="E108" s="105">
        <v>1979</v>
      </c>
      <c r="F108" s="107">
        <v>2699.36</v>
      </c>
      <c r="G108" s="107">
        <v>2699.36</v>
      </c>
      <c r="H108" s="107">
        <v>13.01</v>
      </c>
      <c r="I108" s="107">
        <f t="shared" si="62"/>
        <v>13.01</v>
      </c>
      <c r="J108" s="107">
        <v>8.8</v>
      </c>
      <c r="K108" s="107">
        <f t="shared" si="63"/>
        <v>6.074</v>
      </c>
      <c r="L108" s="107">
        <f t="shared" si="64"/>
        <v>5.462000000000001</v>
      </c>
      <c r="M108" s="107">
        <v>136</v>
      </c>
      <c r="N108" s="107">
        <f t="shared" si="65"/>
        <v>6.936</v>
      </c>
      <c r="O108" s="107">
        <v>148</v>
      </c>
      <c r="P108" s="107">
        <f t="shared" si="66"/>
        <v>7.547999999999999</v>
      </c>
      <c r="Q108" s="109">
        <f t="shared" si="67"/>
        <v>160</v>
      </c>
      <c r="R108" s="109">
        <f t="shared" si="68"/>
        <v>110.43636363636364</v>
      </c>
      <c r="S108" s="109">
        <f t="shared" si="69"/>
        <v>99.30909090909093</v>
      </c>
      <c r="T108" s="107">
        <f t="shared" si="70"/>
        <v>-3.338</v>
      </c>
      <c r="U108" s="107">
        <f t="shared" si="71"/>
        <v>-0.6119999999999992</v>
      </c>
      <c r="V108" s="110">
        <f t="shared" si="72"/>
        <v>12</v>
      </c>
    </row>
    <row r="109" spans="1:22" ht="12.75">
      <c r="A109" s="386"/>
      <c r="B109" s="11">
        <v>105</v>
      </c>
      <c r="C109" s="147" t="s">
        <v>396</v>
      </c>
      <c r="D109" s="105">
        <v>72</v>
      </c>
      <c r="E109" s="105">
        <v>1980</v>
      </c>
      <c r="F109" s="107">
        <v>3777.3</v>
      </c>
      <c r="G109" s="107">
        <v>3777.3</v>
      </c>
      <c r="H109" s="107">
        <v>16.67</v>
      </c>
      <c r="I109" s="107">
        <f t="shared" si="62"/>
        <v>16.67</v>
      </c>
      <c r="J109" s="107">
        <v>11.52</v>
      </c>
      <c r="K109" s="107">
        <f t="shared" si="63"/>
        <v>8.610000000000001</v>
      </c>
      <c r="L109" s="107">
        <f t="shared" si="64"/>
        <v>8.610000000000001</v>
      </c>
      <c r="M109" s="107">
        <v>158.03921568627453</v>
      </c>
      <c r="N109" s="107">
        <f t="shared" si="65"/>
        <v>8.06</v>
      </c>
      <c r="O109" s="107">
        <v>158.03921568627453</v>
      </c>
      <c r="P109" s="107">
        <f t="shared" si="66"/>
        <v>8.06</v>
      </c>
      <c r="Q109" s="109">
        <f t="shared" si="67"/>
        <v>160</v>
      </c>
      <c r="R109" s="109">
        <f t="shared" si="68"/>
        <v>119.58333333333336</v>
      </c>
      <c r="S109" s="109">
        <f t="shared" si="69"/>
        <v>119.58333333333336</v>
      </c>
      <c r="T109" s="107">
        <f t="shared" si="70"/>
        <v>-2.9099999999999984</v>
      </c>
      <c r="U109" s="107">
        <f t="shared" si="71"/>
        <v>0</v>
      </c>
      <c r="V109" s="110">
        <f t="shared" si="72"/>
        <v>0</v>
      </c>
    </row>
    <row r="110" spans="1:22" ht="12.75">
      <c r="A110" s="386"/>
      <c r="B110" s="11">
        <v>106</v>
      </c>
      <c r="C110" s="147" t="s">
        <v>397</v>
      </c>
      <c r="D110" s="105">
        <v>54</v>
      </c>
      <c r="E110" s="105">
        <v>2008</v>
      </c>
      <c r="F110" s="105">
        <v>3786.21</v>
      </c>
      <c r="G110" s="105">
        <v>3093.15</v>
      </c>
      <c r="H110" s="105">
        <v>5.13</v>
      </c>
      <c r="I110" s="107">
        <f t="shared" si="62"/>
        <v>5.13</v>
      </c>
      <c r="J110" s="105">
        <v>4.32</v>
      </c>
      <c r="K110" s="107">
        <f t="shared" si="63"/>
        <v>2.376</v>
      </c>
      <c r="L110" s="107">
        <f t="shared" si="64"/>
        <v>1.56</v>
      </c>
      <c r="M110" s="105">
        <v>54</v>
      </c>
      <c r="N110" s="107">
        <f t="shared" si="65"/>
        <v>2.754</v>
      </c>
      <c r="O110" s="105">
        <v>70</v>
      </c>
      <c r="P110" s="107">
        <f t="shared" si="66"/>
        <v>3.57</v>
      </c>
      <c r="Q110" s="109">
        <f t="shared" si="67"/>
        <v>80</v>
      </c>
      <c r="R110" s="109">
        <f t="shared" si="68"/>
        <v>44</v>
      </c>
      <c r="S110" s="109">
        <f t="shared" si="69"/>
        <v>28.88888888888889</v>
      </c>
      <c r="T110" s="107">
        <f t="shared" si="70"/>
        <v>-2.7600000000000002</v>
      </c>
      <c r="U110" s="107">
        <f t="shared" si="71"/>
        <v>-0.8159999999999998</v>
      </c>
      <c r="V110" s="110">
        <f t="shared" si="72"/>
        <v>16</v>
      </c>
    </row>
    <row r="111" spans="1:22" ht="12.75">
      <c r="A111" s="386"/>
      <c r="B111" s="11">
        <v>107</v>
      </c>
      <c r="C111" s="147" t="s">
        <v>161</v>
      </c>
      <c r="D111" s="105">
        <v>75</v>
      </c>
      <c r="E111" s="105">
        <v>1987</v>
      </c>
      <c r="F111" s="105">
        <v>4017.2</v>
      </c>
      <c r="G111" s="105">
        <v>4017.2</v>
      </c>
      <c r="H111" s="105">
        <v>15.98</v>
      </c>
      <c r="I111" s="107">
        <f t="shared" si="62"/>
        <v>15.98</v>
      </c>
      <c r="J111" s="105">
        <v>12</v>
      </c>
      <c r="K111" s="107">
        <f t="shared" si="63"/>
        <v>8.228000000000002</v>
      </c>
      <c r="L111" s="107">
        <f t="shared" si="64"/>
        <v>9.271460000000001</v>
      </c>
      <c r="M111" s="105">
        <v>152</v>
      </c>
      <c r="N111" s="107">
        <f t="shared" si="65"/>
        <v>7.752</v>
      </c>
      <c r="O111" s="105">
        <v>131.54</v>
      </c>
      <c r="P111" s="107">
        <f t="shared" si="66"/>
        <v>6.708539999999999</v>
      </c>
      <c r="Q111" s="109">
        <f t="shared" si="67"/>
        <v>160</v>
      </c>
      <c r="R111" s="109">
        <f t="shared" si="68"/>
        <v>109.70666666666669</v>
      </c>
      <c r="S111" s="109">
        <f t="shared" si="69"/>
        <v>123.61946666666668</v>
      </c>
      <c r="T111" s="107">
        <f t="shared" si="70"/>
        <v>-2.728539999999999</v>
      </c>
      <c r="U111" s="107">
        <f t="shared" si="71"/>
        <v>1.0434600000000005</v>
      </c>
      <c r="V111" s="110">
        <f t="shared" si="72"/>
        <v>-20.460000000000008</v>
      </c>
    </row>
    <row r="112" spans="1:22" ht="12.75">
      <c r="A112" s="386"/>
      <c r="B112" s="11">
        <v>108</v>
      </c>
      <c r="C112" s="147" t="s">
        <v>398</v>
      </c>
      <c r="D112" s="105">
        <v>70</v>
      </c>
      <c r="E112" s="105">
        <v>1991</v>
      </c>
      <c r="F112" s="105">
        <v>3423.38</v>
      </c>
      <c r="G112" s="105">
        <v>3423.38</v>
      </c>
      <c r="H112" s="105">
        <v>19.28</v>
      </c>
      <c r="I112" s="107">
        <f t="shared" si="62"/>
        <v>19.28</v>
      </c>
      <c r="J112" s="105">
        <v>14</v>
      </c>
      <c r="K112" s="107">
        <f t="shared" si="63"/>
        <v>11.318900000000003</v>
      </c>
      <c r="L112" s="107">
        <f t="shared" si="64"/>
        <v>11.318900000000003</v>
      </c>
      <c r="M112" s="105">
        <v>156.1</v>
      </c>
      <c r="N112" s="107">
        <f t="shared" si="65"/>
        <v>7.961099999999999</v>
      </c>
      <c r="O112" s="105">
        <v>156.1</v>
      </c>
      <c r="P112" s="107">
        <f t="shared" si="66"/>
        <v>7.961099999999999</v>
      </c>
      <c r="Q112" s="109">
        <f t="shared" si="67"/>
        <v>200</v>
      </c>
      <c r="R112" s="109">
        <f t="shared" si="68"/>
        <v>161.69857142857148</v>
      </c>
      <c r="S112" s="109">
        <f t="shared" si="69"/>
        <v>161.69857142857148</v>
      </c>
      <c r="T112" s="107">
        <f t="shared" si="70"/>
        <v>-2.681099999999997</v>
      </c>
      <c r="U112" s="107">
        <f t="shared" si="71"/>
        <v>0</v>
      </c>
      <c r="V112" s="110">
        <f t="shared" si="72"/>
        <v>0</v>
      </c>
    </row>
    <row r="113" spans="1:22" ht="12.75">
      <c r="A113" s="386"/>
      <c r="B113" s="11">
        <v>109</v>
      </c>
      <c r="C113" s="147" t="s">
        <v>399</v>
      </c>
      <c r="D113" s="105">
        <v>32</v>
      </c>
      <c r="E113" s="105">
        <v>1962</v>
      </c>
      <c r="F113" s="105">
        <v>1380.57</v>
      </c>
      <c r="G113" s="105">
        <v>1380.57</v>
      </c>
      <c r="H113" s="105">
        <v>5.2</v>
      </c>
      <c r="I113" s="107">
        <f t="shared" si="62"/>
        <v>5.2</v>
      </c>
      <c r="J113" s="105">
        <v>5.12</v>
      </c>
      <c r="K113" s="107">
        <f t="shared" si="63"/>
        <v>2.45</v>
      </c>
      <c r="L113" s="107">
        <f t="shared" si="64"/>
        <v>2.45</v>
      </c>
      <c r="M113" s="107">
        <v>53.92156862745098</v>
      </c>
      <c r="N113" s="107">
        <f t="shared" si="65"/>
        <v>2.75</v>
      </c>
      <c r="O113" s="107">
        <v>53.92156862745098</v>
      </c>
      <c r="P113" s="107">
        <f t="shared" si="66"/>
        <v>2.75</v>
      </c>
      <c r="Q113" s="109">
        <f t="shared" si="67"/>
        <v>160</v>
      </c>
      <c r="R113" s="109">
        <f t="shared" si="68"/>
        <v>76.5625</v>
      </c>
      <c r="S113" s="109">
        <f t="shared" si="69"/>
        <v>76.5625</v>
      </c>
      <c r="T113" s="107">
        <f t="shared" si="70"/>
        <v>-2.67</v>
      </c>
      <c r="U113" s="107">
        <f t="shared" si="71"/>
        <v>0</v>
      </c>
      <c r="V113" s="110">
        <f t="shared" si="72"/>
        <v>0</v>
      </c>
    </row>
    <row r="114" spans="1:22" ht="12.75">
      <c r="A114" s="386"/>
      <c r="B114" s="11">
        <v>110</v>
      </c>
      <c r="C114" s="147" t="s">
        <v>400</v>
      </c>
      <c r="D114" s="105">
        <v>36</v>
      </c>
      <c r="E114" s="105">
        <v>1973</v>
      </c>
      <c r="F114" s="107">
        <v>1855.02</v>
      </c>
      <c r="G114" s="107">
        <v>1855.02</v>
      </c>
      <c r="H114" s="107">
        <v>9.27</v>
      </c>
      <c r="I114" s="107">
        <f t="shared" si="62"/>
        <v>9.27</v>
      </c>
      <c r="J114" s="107">
        <v>5.84</v>
      </c>
      <c r="K114" s="107">
        <f t="shared" si="63"/>
        <v>3.1799999999999997</v>
      </c>
      <c r="L114" s="107">
        <f t="shared" si="64"/>
        <v>3.1799999999999997</v>
      </c>
      <c r="M114" s="107">
        <v>119.41176470588236</v>
      </c>
      <c r="N114" s="107">
        <f t="shared" si="65"/>
        <v>6.09</v>
      </c>
      <c r="O114" s="107">
        <v>119.41176470588236</v>
      </c>
      <c r="P114" s="107">
        <f t="shared" si="66"/>
        <v>6.09</v>
      </c>
      <c r="Q114" s="109">
        <f t="shared" si="67"/>
        <v>162.22222222222223</v>
      </c>
      <c r="R114" s="109">
        <f t="shared" si="68"/>
        <v>88.33333333333331</v>
      </c>
      <c r="S114" s="109">
        <f t="shared" si="69"/>
        <v>88.33333333333331</v>
      </c>
      <c r="T114" s="107">
        <f t="shared" si="70"/>
        <v>-2.66</v>
      </c>
      <c r="U114" s="107">
        <f t="shared" si="71"/>
        <v>0</v>
      </c>
      <c r="V114" s="110">
        <f t="shared" si="72"/>
        <v>0</v>
      </c>
    </row>
    <row r="115" spans="1:22" ht="12.75">
      <c r="A115" s="386"/>
      <c r="B115" s="11">
        <v>111</v>
      </c>
      <c r="C115" s="147" t="s">
        <v>401</v>
      </c>
      <c r="D115" s="105">
        <v>101</v>
      </c>
      <c r="E115" s="105">
        <v>1968</v>
      </c>
      <c r="F115" s="107">
        <v>4482.08</v>
      </c>
      <c r="G115" s="107">
        <v>4482.08</v>
      </c>
      <c r="H115" s="107">
        <v>20.73</v>
      </c>
      <c r="I115" s="107">
        <f t="shared" si="62"/>
        <v>20.73</v>
      </c>
      <c r="J115" s="107">
        <v>15.92</v>
      </c>
      <c r="K115" s="107">
        <f t="shared" si="63"/>
        <v>9.561000000000002</v>
      </c>
      <c r="L115" s="107">
        <f t="shared" si="64"/>
        <v>13.280000000000001</v>
      </c>
      <c r="M115" s="107">
        <v>219</v>
      </c>
      <c r="N115" s="107">
        <f t="shared" si="65"/>
        <v>11.168999999999999</v>
      </c>
      <c r="O115" s="107">
        <v>146.07843137254903</v>
      </c>
      <c r="P115" s="107">
        <f t="shared" si="66"/>
        <v>7.45</v>
      </c>
      <c r="Q115" s="109">
        <f t="shared" si="67"/>
        <v>157.62376237623764</v>
      </c>
      <c r="R115" s="109">
        <f t="shared" si="68"/>
        <v>94.66336633663369</v>
      </c>
      <c r="S115" s="109">
        <f t="shared" si="69"/>
        <v>131.48514851485152</v>
      </c>
      <c r="T115" s="107">
        <f t="shared" si="70"/>
        <v>-2.639999999999999</v>
      </c>
      <c r="U115" s="107">
        <f t="shared" si="71"/>
        <v>3.7189999999999985</v>
      </c>
      <c r="V115" s="110">
        <f t="shared" si="72"/>
        <v>-72.92156862745097</v>
      </c>
    </row>
    <row r="116" spans="1:22" ht="12.75">
      <c r="A116" s="386"/>
      <c r="B116" s="11">
        <v>112</v>
      </c>
      <c r="C116" s="147" t="s">
        <v>402</v>
      </c>
      <c r="D116" s="105">
        <v>54</v>
      </c>
      <c r="E116" s="105">
        <v>1992</v>
      </c>
      <c r="F116" s="107">
        <v>2632.94</v>
      </c>
      <c r="G116" s="107">
        <v>2632.94</v>
      </c>
      <c r="H116" s="107">
        <v>11.73</v>
      </c>
      <c r="I116" s="107">
        <f t="shared" si="62"/>
        <v>11.73</v>
      </c>
      <c r="J116" s="107">
        <v>8.64</v>
      </c>
      <c r="K116" s="107">
        <f t="shared" si="63"/>
        <v>5.1000000000000005</v>
      </c>
      <c r="L116" s="107">
        <f t="shared" si="64"/>
        <v>6.129588000000001</v>
      </c>
      <c r="M116" s="107">
        <v>130</v>
      </c>
      <c r="N116" s="107">
        <f t="shared" si="65"/>
        <v>6.63</v>
      </c>
      <c r="O116" s="107">
        <v>109.812</v>
      </c>
      <c r="P116" s="107">
        <f t="shared" si="66"/>
        <v>5.6004119999999995</v>
      </c>
      <c r="Q116" s="109">
        <f t="shared" si="67"/>
        <v>160</v>
      </c>
      <c r="R116" s="109">
        <f t="shared" si="68"/>
        <v>94.44444444444446</v>
      </c>
      <c r="S116" s="109">
        <f t="shared" si="69"/>
        <v>113.5108888888889</v>
      </c>
      <c r="T116" s="107">
        <f t="shared" si="70"/>
        <v>-2.5104119999999996</v>
      </c>
      <c r="U116" s="107">
        <f t="shared" si="71"/>
        <v>1.0295880000000004</v>
      </c>
      <c r="V116" s="110">
        <f t="shared" si="72"/>
        <v>-20.188000000000002</v>
      </c>
    </row>
    <row r="117" spans="1:22" ht="12.75">
      <c r="A117" s="386"/>
      <c r="B117" s="11">
        <v>113</v>
      </c>
      <c r="C117" s="147" t="s">
        <v>160</v>
      </c>
      <c r="D117" s="105">
        <v>54</v>
      </c>
      <c r="E117" s="105">
        <v>1988</v>
      </c>
      <c r="F117" s="107">
        <v>3515.85</v>
      </c>
      <c r="G117" s="107">
        <v>3515.85</v>
      </c>
      <c r="H117" s="107">
        <v>16.99</v>
      </c>
      <c r="I117" s="107">
        <f t="shared" si="62"/>
        <v>16.99</v>
      </c>
      <c r="J117" s="107">
        <v>12.96</v>
      </c>
      <c r="K117" s="107">
        <f t="shared" si="63"/>
        <v>9.697</v>
      </c>
      <c r="L117" s="107">
        <f t="shared" si="64"/>
        <v>10.54</v>
      </c>
      <c r="M117" s="107">
        <v>143</v>
      </c>
      <c r="N117" s="107">
        <f t="shared" si="65"/>
        <v>7.292999999999999</v>
      </c>
      <c r="O117" s="107">
        <v>126.47058823529413</v>
      </c>
      <c r="P117" s="107">
        <f t="shared" si="66"/>
        <v>6.45</v>
      </c>
      <c r="Q117" s="109">
        <f t="shared" si="67"/>
        <v>240</v>
      </c>
      <c r="R117" s="109">
        <f t="shared" si="68"/>
        <v>179.57407407407408</v>
      </c>
      <c r="S117" s="109">
        <f t="shared" si="69"/>
        <v>195.1851851851852</v>
      </c>
      <c r="T117" s="107">
        <f t="shared" si="70"/>
        <v>-2.4200000000000017</v>
      </c>
      <c r="U117" s="107">
        <f t="shared" si="71"/>
        <v>0.8429999999999991</v>
      </c>
      <c r="V117" s="110">
        <f t="shared" si="72"/>
        <v>-16.52941176470587</v>
      </c>
    </row>
    <row r="118" spans="1:22" ht="12.75">
      <c r="A118" s="386"/>
      <c r="B118" s="11">
        <v>114</v>
      </c>
      <c r="C118" s="147" t="s">
        <v>403</v>
      </c>
      <c r="D118" s="105">
        <v>81</v>
      </c>
      <c r="E118" s="105">
        <v>1974</v>
      </c>
      <c r="F118" s="107">
        <v>3879.75</v>
      </c>
      <c r="G118" s="107">
        <v>3849.68</v>
      </c>
      <c r="H118" s="107">
        <v>18.16</v>
      </c>
      <c r="I118" s="107">
        <f t="shared" si="62"/>
        <v>18.16</v>
      </c>
      <c r="J118" s="107">
        <v>12.93</v>
      </c>
      <c r="K118" s="107">
        <f t="shared" si="63"/>
        <v>9.235000000000001</v>
      </c>
      <c r="L118" s="107">
        <f t="shared" si="64"/>
        <v>10.530655</v>
      </c>
      <c r="M118" s="107">
        <v>175</v>
      </c>
      <c r="N118" s="107">
        <f t="shared" si="65"/>
        <v>8.924999999999999</v>
      </c>
      <c r="O118" s="107">
        <v>149.595</v>
      </c>
      <c r="P118" s="107">
        <f t="shared" si="66"/>
        <v>7.629345</v>
      </c>
      <c r="Q118" s="109">
        <f t="shared" si="67"/>
        <v>159.62962962962962</v>
      </c>
      <c r="R118" s="109">
        <f t="shared" si="68"/>
        <v>114.01234567901237</v>
      </c>
      <c r="S118" s="109">
        <f t="shared" si="69"/>
        <v>130.00808641975308</v>
      </c>
      <c r="T118" s="107">
        <f t="shared" si="70"/>
        <v>-2.3993450000000003</v>
      </c>
      <c r="U118" s="107">
        <f t="shared" si="71"/>
        <v>1.2956549999999991</v>
      </c>
      <c r="V118" s="110">
        <f t="shared" si="72"/>
        <v>-25.405</v>
      </c>
    </row>
    <row r="119" spans="1:22" ht="12.75">
      <c r="A119" s="386"/>
      <c r="B119" s="11">
        <v>115</v>
      </c>
      <c r="C119" s="147" t="s">
        <v>404</v>
      </c>
      <c r="D119" s="105">
        <v>54</v>
      </c>
      <c r="E119" s="105">
        <v>1986</v>
      </c>
      <c r="F119" s="107">
        <v>3522.27</v>
      </c>
      <c r="G119" s="107">
        <v>3522.27</v>
      </c>
      <c r="H119" s="107">
        <v>18.4</v>
      </c>
      <c r="I119" s="107">
        <f t="shared" si="62"/>
        <v>18.4</v>
      </c>
      <c r="J119" s="107">
        <v>12.96</v>
      </c>
      <c r="K119" s="107">
        <f t="shared" si="63"/>
        <v>9.985</v>
      </c>
      <c r="L119" s="107">
        <f t="shared" si="64"/>
        <v>10.5715</v>
      </c>
      <c r="M119" s="107">
        <v>165</v>
      </c>
      <c r="N119" s="107">
        <f t="shared" si="65"/>
        <v>8.415</v>
      </c>
      <c r="O119" s="107">
        <v>153.5</v>
      </c>
      <c r="P119" s="107">
        <f t="shared" si="66"/>
        <v>7.828499999999999</v>
      </c>
      <c r="Q119" s="109">
        <f t="shared" si="67"/>
        <v>240</v>
      </c>
      <c r="R119" s="109">
        <f t="shared" si="68"/>
        <v>184.90740740740742</v>
      </c>
      <c r="S119" s="109">
        <f t="shared" si="69"/>
        <v>195.7685185185185</v>
      </c>
      <c r="T119" s="107">
        <f t="shared" si="70"/>
        <v>-2.3885000000000005</v>
      </c>
      <c r="U119" s="107">
        <f t="shared" si="71"/>
        <v>0.5865</v>
      </c>
      <c r="V119" s="110">
        <f t="shared" si="72"/>
        <v>-11.5</v>
      </c>
    </row>
    <row r="120" spans="1:22" ht="12.75">
      <c r="A120" s="386"/>
      <c r="B120" s="11">
        <v>116</v>
      </c>
      <c r="C120" s="147" t="s">
        <v>405</v>
      </c>
      <c r="D120" s="105">
        <v>62</v>
      </c>
      <c r="E120" s="105">
        <v>1971</v>
      </c>
      <c r="F120" s="107">
        <v>3259.3</v>
      </c>
      <c r="G120" s="107">
        <v>3158.66</v>
      </c>
      <c r="H120" s="107">
        <v>15.03</v>
      </c>
      <c r="I120" s="107">
        <f t="shared" si="62"/>
        <v>15.03</v>
      </c>
      <c r="J120" s="107">
        <v>9.68</v>
      </c>
      <c r="K120" s="107">
        <f t="shared" si="63"/>
        <v>7.5329999999999995</v>
      </c>
      <c r="L120" s="107">
        <f t="shared" si="64"/>
        <v>7.5329999999999995</v>
      </c>
      <c r="M120" s="107">
        <v>147</v>
      </c>
      <c r="N120" s="107">
        <f t="shared" si="65"/>
        <v>7.497</v>
      </c>
      <c r="O120" s="107">
        <v>147</v>
      </c>
      <c r="P120" s="107">
        <f t="shared" si="66"/>
        <v>7.497</v>
      </c>
      <c r="Q120" s="109">
        <f t="shared" si="67"/>
        <v>156.1290322580645</v>
      </c>
      <c r="R120" s="109">
        <f t="shared" si="68"/>
        <v>121.49999999999999</v>
      </c>
      <c r="S120" s="109">
        <f t="shared" si="69"/>
        <v>121.49999999999999</v>
      </c>
      <c r="T120" s="107">
        <f t="shared" si="70"/>
        <v>-2.1470000000000002</v>
      </c>
      <c r="U120" s="107">
        <f t="shared" si="71"/>
        <v>0</v>
      </c>
      <c r="V120" s="110">
        <f t="shared" si="72"/>
        <v>0</v>
      </c>
    </row>
    <row r="121" spans="1:22" ht="12.75">
      <c r="A121" s="386"/>
      <c r="B121" s="11">
        <v>117</v>
      </c>
      <c r="C121" s="147" t="s">
        <v>406</v>
      </c>
      <c r="D121" s="105">
        <v>80</v>
      </c>
      <c r="E121" s="105">
        <v>1967</v>
      </c>
      <c r="F121" s="107">
        <v>3826.62</v>
      </c>
      <c r="G121" s="107">
        <v>3826.62</v>
      </c>
      <c r="H121" s="107">
        <v>18.61</v>
      </c>
      <c r="I121" s="107">
        <f t="shared" si="62"/>
        <v>18.61</v>
      </c>
      <c r="J121" s="107">
        <v>12.8</v>
      </c>
      <c r="K121" s="107">
        <f t="shared" si="63"/>
        <v>11.011</v>
      </c>
      <c r="L121" s="107">
        <f t="shared" si="64"/>
        <v>10.69</v>
      </c>
      <c r="M121" s="107">
        <v>149</v>
      </c>
      <c r="N121" s="107">
        <f t="shared" si="65"/>
        <v>7.598999999999999</v>
      </c>
      <c r="O121" s="107">
        <v>155.29411764705884</v>
      </c>
      <c r="P121" s="107">
        <f t="shared" si="66"/>
        <v>7.92</v>
      </c>
      <c r="Q121" s="109">
        <f t="shared" si="67"/>
        <v>160</v>
      </c>
      <c r="R121" s="109">
        <f t="shared" si="68"/>
        <v>137.6375</v>
      </c>
      <c r="S121" s="109">
        <f t="shared" si="69"/>
        <v>133.625</v>
      </c>
      <c r="T121" s="107">
        <f t="shared" si="70"/>
        <v>-2.110000000000001</v>
      </c>
      <c r="U121" s="107">
        <f t="shared" si="71"/>
        <v>-0.3210000000000006</v>
      </c>
      <c r="V121" s="110">
        <f t="shared" si="72"/>
        <v>6.29411764705884</v>
      </c>
    </row>
    <row r="122" spans="1:22" ht="12.75">
      <c r="A122" s="386"/>
      <c r="B122" s="11">
        <v>118</v>
      </c>
      <c r="C122" s="147" t="s">
        <v>164</v>
      </c>
      <c r="D122" s="105">
        <v>80</v>
      </c>
      <c r="E122" s="105">
        <v>1964</v>
      </c>
      <c r="F122" s="107">
        <v>3830.86</v>
      </c>
      <c r="G122" s="107">
        <v>3830.86</v>
      </c>
      <c r="H122" s="107">
        <v>17.24</v>
      </c>
      <c r="I122" s="107">
        <f t="shared" si="62"/>
        <v>17.24</v>
      </c>
      <c r="J122" s="107">
        <v>12.72</v>
      </c>
      <c r="K122" s="107">
        <f t="shared" si="63"/>
        <v>8.417</v>
      </c>
      <c r="L122" s="107">
        <f t="shared" si="64"/>
        <v>10.61</v>
      </c>
      <c r="M122" s="107">
        <v>173</v>
      </c>
      <c r="N122" s="107">
        <f t="shared" si="65"/>
        <v>8.822999999999999</v>
      </c>
      <c r="O122" s="107">
        <v>130</v>
      </c>
      <c r="P122" s="107">
        <f t="shared" si="66"/>
        <v>6.63</v>
      </c>
      <c r="Q122" s="109">
        <f t="shared" si="67"/>
        <v>159</v>
      </c>
      <c r="R122" s="109">
        <f t="shared" si="68"/>
        <v>105.2125</v>
      </c>
      <c r="S122" s="109">
        <f t="shared" si="69"/>
        <v>132.625</v>
      </c>
      <c r="T122" s="107">
        <f t="shared" si="70"/>
        <v>-2.110000000000001</v>
      </c>
      <c r="U122" s="107">
        <f t="shared" si="71"/>
        <v>2.1929999999999987</v>
      </c>
      <c r="V122" s="110">
        <f t="shared" si="72"/>
        <v>-43</v>
      </c>
    </row>
    <row r="123" spans="1:22" ht="12.75">
      <c r="A123" s="386"/>
      <c r="B123" s="11">
        <v>119</v>
      </c>
      <c r="C123" s="147" t="s">
        <v>407</v>
      </c>
      <c r="D123" s="105">
        <v>50</v>
      </c>
      <c r="E123" s="105">
        <v>1972</v>
      </c>
      <c r="F123" s="107">
        <v>2624.52</v>
      </c>
      <c r="G123" s="107">
        <v>2624.52</v>
      </c>
      <c r="H123" s="107">
        <v>10.03</v>
      </c>
      <c r="I123" s="107">
        <f t="shared" si="62"/>
        <v>10.03</v>
      </c>
      <c r="J123" s="107">
        <v>8</v>
      </c>
      <c r="K123" s="107">
        <f t="shared" si="63"/>
        <v>4.318</v>
      </c>
      <c r="L123" s="107">
        <f t="shared" si="64"/>
        <v>5.8999999999999995</v>
      </c>
      <c r="M123" s="107">
        <v>112</v>
      </c>
      <c r="N123" s="107">
        <f t="shared" si="65"/>
        <v>5.712</v>
      </c>
      <c r="O123" s="107">
        <v>80.98039215686275</v>
      </c>
      <c r="P123" s="107">
        <f t="shared" si="66"/>
        <v>4.13</v>
      </c>
      <c r="Q123" s="109">
        <f t="shared" si="67"/>
        <v>160</v>
      </c>
      <c r="R123" s="109">
        <f t="shared" si="68"/>
        <v>86.36</v>
      </c>
      <c r="S123" s="109">
        <f t="shared" si="69"/>
        <v>117.99999999999999</v>
      </c>
      <c r="T123" s="107">
        <f t="shared" si="70"/>
        <v>-2.1000000000000005</v>
      </c>
      <c r="U123" s="107">
        <f t="shared" si="71"/>
        <v>1.5819999999999999</v>
      </c>
      <c r="V123" s="110">
        <f t="shared" si="72"/>
        <v>-31.01960784313725</v>
      </c>
    </row>
    <row r="124" spans="1:22" ht="12.75">
      <c r="A124" s="386"/>
      <c r="B124" s="11">
        <v>120</v>
      </c>
      <c r="C124" s="104" t="s">
        <v>416</v>
      </c>
      <c r="D124" s="105">
        <v>26</v>
      </c>
      <c r="E124" s="105">
        <v>2008</v>
      </c>
      <c r="F124" s="109">
        <v>1320.85</v>
      </c>
      <c r="G124" s="109">
        <v>1320.85</v>
      </c>
      <c r="H124" s="106">
        <v>1.373</v>
      </c>
      <c r="I124" s="107">
        <v>1.373</v>
      </c>
      <c r="J124" s="182">
        <v>0.149</v>
      </c>
      <c r="K124" s="107">
        <v>0.14900000000000002</v>
      </c>
      <c r="L124" s="107">
        <v>0.08420000000000005</v>
      </c>
      <c r="M124" s="109">
        <v>24</v>
      </c>
      <c r="N124" s="106">
        <v>1.224</v>
      </c>
      <c r="O124" s="109">
        <v>24</v>
      </c>
      <c r="P124" s="107">
        <v>1.2888</v>
      </c>
      <c r="Q124" s="109">
        <v>5.730769230769231</v>
      </c>
      <c r="R124" s="109">
        <v>5.730769230769232</v>
      </c>
      <c r="S124" s="109">
        <v>3.2384615384615403</v>
      </c>
      <c r="T124" s="107">
        <v>-0.06479999999999994</v>
      </c>
      <c r="U124" s="107">
        <v>-0.06479999999999997</v>
      </c>
      <c r="V124" s="110">
        <v>0</v>
      </c>
    </row>
    <row r="125" spans="1:22" ht="15">
      <c r="A125" s="386"/>
      <c r="B125" s="11">
        <v>121</v>
      </c>
      <c r="C125" s="104" t="s">
        <v>417</v>
      </c>
      <c r="D125" s="183">
        <v>50</v>
      </c>
      <c r="E125" s="183">
        <v>1992</v>
      </c>
      <c r="F125" s="109">
        <v>2466.06</v>
      </c>
      <c r="G125" s="109">
        <v>2466.06</v>
      </c>
      <c r="H125" s="106">
        <v>9.998</v>
      </c>
      <c r="I125" s="107">
        <v>9.998</v>
      </c>
      <c r="J125" s="182">
        <v>6.554219</v>
      </c>
      <c r="K125" s="107">
        <v>6.173</v>
      </c>
      <c r="L125" s="107">
        <v>6.554219</v>
      </c>
      <c r="M125" s="107">
        <v>75</v>
      </c>
      <c r="N125" s="106">
        <v>3.8249999999999997</v>
      </c>
      <c r="O125" s="107">
        <v>64.13</v>
      </c>
      <c r="P125" s="107">
        <v>3.4437809999999995</v>
      </c>
      <c r="Q125" s="109">
        <v>131.08438</v>
      </c>
      <c r="R125" s="109">
        <v>123.46</v>
      </c>
      <c r="S125" s="109">
        <v>131.08438</v>
      </c>
      <c r="T125" s="107">
        <v>0</v>
      </c>
      <c r="U125" s="107">
        <v>0.3812190000000002</v>
      </c>
      <c r="V125" s="110">
        <v>-10.870000000000005</v>
      </c>
    </row>
    <row r="126" spans="1:22" ht="12.75">
      <c r="A126" s="386"/>
      <c r="B126" s="11">
        <v>122</v>
      </c>
      <c r="C126" s="104" t="s">
        <v>423</v>
      </c>
      <c r="D126" s="105">
        <v>47</v>
      </c>
      <c r="E126" s="105">
        <v>1991</v>
      </c>
      <c r="F126" s="105">
        <v>2629.58</v>
      </c>
      <c r="G126" s="105">
        <v>2629.58</v>
      </c>
      <c r="H126" s="106">
        <v>9.49</v>
      </c>
      <c r="I126" s="107">
        <v>9.49</v>
      </c>
      <c r="J126" s="182">
        <v>4.2811</v>
      </c>
      <c r="K126" s="107">
        <v>4.135000000000001</v>
      </c>
      <c r="L126" s="107">
        <v>4.2811</v>
      </c>
      <c r="M126" s="109">
        <v>105</v>
      </c>
      <c r="N126" s="106">
        <v>5.3549999999999995</v>
      </c>
      <c r="O126" s="109">
        <v>97</v>
      </c>
      <c r="P126" s="107">
        <v>5.2089</v>
      </c>
      <c r="Q126" s="109">
        <v>91.0872340425532</v>
      </c>
      <c r="R126" s="109">
        <v>87.97872340425533</v>
      </c>
      <c r="S126" s="109">
        <v>91.0872340425532</v>
      </c>
      <c r="T126" s="107">
        <v>0</v>
      </c>
      <c r="U126" s="107">
        <v>0.14609999999999967</v>
      </c>
      <c r="V126" s="110">
        <v>-8</v>
      </c>
    </row>
    <row r="127" spans="1:22" ht="12.75">
      <c r="A127" s="386"/>
      <c r="B127" s="11">
        <v>123</v>
      </c>
      <c r="C127" s="104" t="s">
        <v>424</v>
      </c>
      <c r="D127" s="105">
        <v>20</v>
      </c>
      <c r="E127" s="105">
        <v>1987</v>
      </c>
      <c r="F127" s="107">
        <v>1077.84</v>
      </c>
      <c r="G127" s="107">
        <v>1077.84</v>
      </c>
      <c r="H127" s="106">
        <v>4.27</v>
      </c>
      <c r="I127" s="107">
        <v>4.27</v>
      </c>
      <c r="J127" s="182">
        <v>2.3905</v>
      </c>
      <c r="K127" s="107">
        <v>2.383</v>
      </c>
      <c r="L127" s="107">
        <v>2.3904999999999994</v>
      </c>
      <c r="M127" s="107">
        <v>37</v>
      </c>
      <c r="N127" s="106">
        <v>1.8869999999999998</v>
      </c>
      <c r="O127" s="107">
        <v>35</v>
      </c>
      <c r="P127" s="107">
        <v>1.8795</v>
      </c>
      <c r="Q127" s="109">
        <v>119.525</v>
      </c>
      <c r="R127" s="109">
        <v>119.15</v>
      </c>
      <c r="S127" s="109">
        <v>119.52499999999998</v>
      </c>
      <c r="T127" s="107">
        <v>0</v>
      </c>
      <c r="U127" s="107">
        <v>0.00749999999999984</v>
      </c>
      <c r="V127" s="110">
        <v>-2</v>
      </c>
    </row>
    <row r="128" spans="1:22" ht="12.75">
      <c r="A128" s="386"/>
      <c r="B128" s="11">
        <v>124</v>
      </c>
      <c r="C128" s="104" t="s">
        <v>235</v>
      </c>
      <c r="D128" s="105">
        <v>21</v>
      </c>
      <c r="E128" s="105">
        <v>1987</v>
      </c>
      <c r="F128" s="105">
        <v>1070.16</v>
      </c>
      <c r="G128" s="105">
        <v>1070.16</v>
      </c>
      <c r="H128" s="106">
        <v>4.465</v>
      </c>
      <c r="I128" s="107">
        <v>4.465</v>
      </c>
      <c r="J128" s="182">
        <v>2.759488</v>
      </c>
      <c r="K128" s="107">
        <v>2.731</v>
      </c>
      <c r="L128" s="107">
        <v>2.759488</v>
      </c>
      <c r="M128" s="109">
        <v>34</v>
      </c>
      <c r="N128" s="106">
        <v>1.734</v>
      </c>
      <c r="O128" s="109">
        <v>31.76</v>
      </c>
      <c r="P128" s="107">
        <v>1.705512</v>
      </c>
      <c r="Q128" s="109">
        <v>131.40419047619048</v>
      </c>
      <c r="R128" s="109">
        <v>130.04761904761904</v>
      </c>
      <c r="S128" s="109">
        <v>131.40419047619048</v>
      </c>
      <c r="T128" s="107">
        <v>0</v>
      </c>
      <c r="U128" s="107">
        <v>0.02848800000000007</v>
      </c>
      <c r="V128" s="110">
        <v>-2.2399999999999984</v>
      </c>
    </row>
    <row r="129" spans="1:22" ht="12.75">
      <c r="A129" s="386"/>
      <c r="B129" s="11">
        <v>125</v>
      </c>
      <c r="C129" s="104" t="s">
        <v>425</v>
      </c>
      <c r="D129" s="105">
        <v>12</v>
      </c>
      <c r="E129" s="105">
        <v>1983</v>
      </c>
      <c r="F129" s="105">
        <v>718.53</v>
      </c>
      <c r="G129" s="105">
        <v>718.53</v>
      </c>
      <c r="H129" s="106">
        <v>2.48</v>
      </c>
      <c r="I129" s="107">
        <v>2.48</v>
      </c>
      <c r="J129" s="182">
        <v>1.2449</v>
      </c>
      <c r="K129" s="107">
        <v>1.103</v>
      </c>
      <c r="L129" s="107">
        <v>1.2449000000000001</v>
      </c>
      <c r="M129" s="109">
        <v>27</v>
      </c>
      <c r="N129" s="106">
        <v>1.377</v>
      </c>
      <c r="O129" s="109">
        <v>23</v>
      </c>
      <c r="P129" s="107">
        <v>1.2350999999999999</v>
      </c>
      <c r="Q129" s="109">
        <v>103.74166666666666</v>
      </c>
      <c r="R129" s="109">
        <v>91.91666666666667</v>
      </c>
      <c r="S129" s="109">
        <v>103.74166666666667</v>
      </c>
      <c r="T129" s="107">
        <v>0</v>
      </c>
      <c r="U129" s="107">
        <v>0.14190000000000014</v>
      </c>
      <c r="V129" s="110">
        <v>-4</v>
      </c>
    </row>
    <row r="130" spans="1:22" ht="12.75">
      <c r="A130" s="386"/>
      <c r="B130" s="11">
        <v>126</v>
      </c>
      <c r="C130" s="104" t="s">
        <v>431</v>
      </c>
      <c r="D130" s="105">
        <v>28</v>
      </c>
      <c r="E130" s="105">
        <v>1975</v>
      </c>
      <c r="F130" s="105">
        <v>1600.99</v>
      </c>
      <c r="G130" s="105">
        <v>1600.99</v>
      </c>
      <c r="H130" s="106">
        <v>5.892</v>
      </c>
      <c r="I130" s="107">
        <v>5.892</v>
      </c>
      <c r="J130" s="182">
        <v>3.34125</v>
      </c>
      <c r="K130" s="107">
        <v>3.3420000000000005</v>
      </c>
      <c r="L130" s="107">
        <v>3.3412500000000005</v>
      </c>
      <c r="M130" s="109">
        <v>50</v>
      </c>
      <c r="N130" s="106">
        <v>2.55</v>
      </c>
      <c r="O130" s="109">
        <v>47.5</v>
      </c>
      <c r="P130" s="107">
        <v>2.55075</v>
      </c>
      <c r="Q130" s="109">
        <v>119.33035714285714</v>
      </c>
      <c r="R130" s="109">
        <v>119.35714285714288</v>
      </c>
      <c r="S130" s="109">
        <v>119.33035714285715</v>
      </c>
      <c r="T130" s="107">
        <v>0</v>
      </c>
      <c r="U130" s="107">
        <v>-0.0007500000000000284</v>
      </c>
      <c r="V130" s="110">
        <v>-2.5</v>
      </c>
    </row>
    <row r="131" spans="1:22" ht="12.75">
      <c r="A131" s="386"/>
      <c r="B131" s="11">
        <v>127</v>
      </c>
      <c r="C131" s="104" t="s">
        <v>432</v>
      </c>
      <c r="D131" s="105">
        <v>24</v>
      </c>
      <c r="E131" s="105">
        <v>1970</v>
      </c>
      <c r="F131" s="107">
        <v>1372.99</v>
      </c>
      <c r="G131" s="107">
        <v>1372.99</v>
      </c>
      <c r="H131" s="106">
        <v>6.497</v>
      </c>
      <c r="I131" s="107">
        <v>6.497</v>
      </c>
      <c r="J131" s="182">
        <v>3.622976</v>
      </c>
      <c r="K131" s="107">
        <v>2.825</v>
      </c>
      <c r="L131" s="107">
        <v>3.622976</v>
      </c>
      <c r="M131" s="107">
        <v>72</v>
      </c>
      <c r="N131" s="106">
        <v>3.6719999999999997</v>
      </c>
      <c r="O131" s="107">
        <v>53.52</v>
      </c>
      <c r="P131" s="107">
        <v>2.874024</v>
      </c>
      <c r="Q131" s="109">
        <v>150.95733333333334</v>
      </c>
      <c r="R131" s="109">
        <v>117.70833333333333</v>
      </c>
      <c r="S131" s="109">
        <v>150.95733333333334</v>
      </c>
      <c r="T131" s="107">
        <v>0</v>
      </c>
      <c r="U131" s="107">
        <v>0.7979759999999998</v>
      </c>
      <c r="V131" s="110">
        <v>-18.479999999999997</v>
      </c>
    </row>
    <row r="132" spans="1:22" ht="12.75">
      <c r="A132" s="386"/>
      <c r="B132" s="11">
        <v>128</v>
      </c>
      <c r="C132" s="147" t="s">
        <v>229</v>
      </c>
      <c r="D132" s="105">
        <v>44</v>
      </c>
      <c r="E132" s="105">
        <v>1989</v>
      </c>
      <c r="F132" s="105">
        <v>2267.87</v>
      </c>
      <c r="G132" s="105">
        <v>2267.87</v>
      </c>
      <c r="H132" s="109">
        <v>4.8</v>
      </c>
      <c r="I132" s="109">
        <v>3.64</v>
      </c>
      <c r="J132" s="109">
        <v>3.49</v>
      </c>
      <c r="K132" s="109">
        <v>1.041</v>
      </c>
      <c r="L132" s="109">
        <v>1.1591400000000003</v>
      </c>
      <c r="M132" s="105">
        <v>70</v>
      </c>
      <c r="N132" s="109">
        <v>3.759</v>
      </c>
      <c r="O132" s="105">
        <v>67.8</v>
      </c>
      <c r="P132" s="109">
        <v>3.6408599999999995</v>
      </c>
      <c r="Q132" s="109">
        <v>79.31818181818181</v>
      </c>
      <c r="R132" s="109">
        <v>23.65909090909091</v>
      </c>
      <c r="S132" s="109">
        <v>26.344090909090916</v>
      </c>
      <c r="T132" s="107">
        <v>-2.33086</v>
      </c>
      <c r="U132" s="107">
        <v>0.11814000000000036</v>
      </c>
      <c r="V132" s="362">
        <v>-2.200000000000003</v>
      </c>
    </row>
    <row r="133" spans="1:22" ht="12.75">
      <c r="A133" s="386"/>
      <c r="B133" s="11">
        <v>129</v>
      </c>
      <c r="C133" s="147" t="s">
        <v>225</v>
      </c>
      <c r="D133" s="105">
        <v>44</v>
      </c>
      <c r="E133" s="105">
        <v>1975</v>
      </c>
      <c r="F133" s="105">
        <v>2245.79</v>
      </c>
      <c r="G133" s="105">
        <v>2245.79</v>
      </c>
      <c r="H133" s="109">
        <v>7.1</v>
      </c>
      <c r="I133" s="109">
        <v>3.29</v>
      </c>
      <c r="J133" s="109">
        <v>3.81</v>
      </c>
      <c r="K133" s="109">
        <v>3.6632</v>
      </c>
      <c r="L133" s="109">
        <v>3.8098009999999998</v>
      </c>
      <c r="M133" s="109">
        <v>64</v>
      </c>
      <c r="N133" s="109">
        <v>3.4368</v>
      </c>
      <c r="O133" s="109">
        <v>61.27</v>
      </c>
      <c r="P133" s="109">
        <v>3.290199</v>
      </c>
      <c r="Q133" s="109">
        <v>86.5909090909091</v>
      </c>
      <c r="R133" s="109">
        <v>83.25454545454545</v>
      </c>
      <c r="S133" s="109">
        <v>86.58638636363636</v>
      </c>
      <c r="T133" s="107">
        <v>-0.00019900000000028228</v>
      </c>
      <c r="U133" s="107">
        <v>0.14660099999999998</v>
      </c>
      <c r="V133" s="362">
        <v>-2.729999999999997</v>
      </c>
    </row>
    <row r="134" spans="1:22" ht="12.75">
      <c r="A134" s="386"/>
      <c r="B134" s="11">
        <v>130</v>
      </c>
      <c r="C134" s="147" t="s">
        <v>227</v>
      </c>
      <c r="D134" s="105">
        <v>45</v>
      </c>
      <c r="E134" s="105">
        <v>1975</v>
      </c>
      <c r="F134" s="105">
        <v>2325.22</v>
      </c>
      <c r="G134" s="105">
        <v>2325.22</v>
      </c>
      <c r="H134" s="109">
        <v>7.099</v>
      </c>
      <c r="I134" s="109">
        <v>2.94</v>
      </c>
      <c r="J134" s="109">
        <v>4.16</v>
      </c>
      <c r="K134" s="109">
        <v>4.0918</v>
      </c>
      <c r="L134" s="109">
        <v>4.161073</v>
      </c>
      <c r="M134" s="109">
        <v>56</v>
      </c>
      <c r="N134" s="109">
        <v>3.0072</v>
      </c>
      <c r="O134" s="109">
        <v>54.71</v>
      </c>
      <c r="P134" s="109">
        <v>2.9379269999999997</v>
      </c>
      <c r="Q134" s="109">
        <v>92.44444444444444</v>
      </c>
      <c r="R134" s="109">
        <v>90.92888888888889</v>
      </c>
      <c r="S134" s="109">
        <v>92.46828888888889</v>
      </c>
      <c r="T134" s="107">
        <v>0.0010729999999998796</v>
      </c>
      <c r="U134" s="107">
        <v>0.06927300000000036</v>
      </c>
      <c r="V134" s="362">
        <v>-1.2899999999999991</v>
      </c>
    </row>
    <row r="135" spans="1:22" ht="12.75">
      <c r="A135" s="386"/>
      <c r="B135" s="11">
        <v>131</v>
      </c>
      <c r="C135" s="147" t="s">
        <v>223</v>
      </c>
      <c r="D135" s="105">
        <v>45</v>
      </c>
      <c r="E135" s="105">
        <v>1991</v>
      </c>
      <c r="F135" s="105">
        <v>2321.73</v>
      </c>
      <c r="G135" s="105">
        <v>2321.73</v>
      </c>
      <c r="H135" s="109">
        <v>7.32</v>
      </c>
      <c r="I135" s="109">
        <v>2.91</v>
      </c>
      <c r="J135" s="109">
        <v>4.41</v>
      </c>
      <c r="K135" s="109">
        <v>4.1517</v>
      </c>
      <c r="L135" s="109">
        <v>4.251582000000001</v>
      </c>
      <c r="M135" s="109">
        <v>59</v>
      </c>
      <c r="N135" s="109">
        <v>3.1683</v>
      </c>
      <c r="O135" s="109">
        <v>57.14</v>
      </c>
      <c r="P135" s="109">
        <v>3.068418</v>
      </c>
      <c r="Q135" s="109">
        <v>98</v>
      </c>
      <c r="R135" s="109">
        <v>92.25999999999999</v>
      </c>
      <c r="S135" s="109">
        <v>94.47960000000003</v>
      </c>
      <c r="T135" s="107">
        <v>-0.15841799999999928</v>
      </c>
      <c r="U135" s="107">
        <v>0.09988200000000003</v>
      </c>
      <c r="V135" s="362">
        <v>-1.8599999999999994</v>
      </c>
    </row>
    <row r="136" spans="1:22" ht="12.75">
      <c r="A136" s="386"/>
      <c r="B136" s="11">
        <v>132</v>
      </c>
      <c r="C136" s="147" t="s">
        <v>226</v>
      </c>
      <c r="D136" s="105">
        <v>60</v>
      </c>
      <c r="E136" s="105">
        <v>1991</v>
      </c>
      <c r="F136" s="105">
        <v>2256.82</v>
      </c>
      <c r="G136" s="105">
        <v>2256.82</v>
      </c>
      <c r="H136" s="109">
        <v>10.39</v>
      </c>
      <c r="I136" s="109">
        <v>4.12</v>
      </c>
      <c r="J136" s="109">
        <v>6.27</v>
      </c>
      <c r="K136" s="109">
        <v>6.2551000000000005</v>
      </c>
      <c r="L136" s="109">
        <v>6.265840000000001</v>
      </c>
      <c r="M136" s="109">
        <v>77</v>
      </c>
      <c r="N136" s="109">
        <v>4.1349</v>
      </c>
      <c r="O136" s="109">
        <v>76.8</v>
      </c>
      <c r="P136" s="109">
        <v>4.12416</v>
      </c>
      <c r="Q136" s="109">
        <v>104.5</v>
      </c>
      <c r="R136" s="109">
        <v>104.25166666666668</v>
      </c>
      <c r="S136" s="109">
        <v>104.43066666666668</v>
      </c>
      <c r="T136" s="107">
        <v>-0.004159999999998831</v>
      </c>
      <c r="U136" s="107">
        <v>0.010740000000000194</v>
      </c>
      <c r="V136" s="362">
        <v>-0.20000000000000284</v>
      </c>
    </row>
    <row r="137" spans="1:22" ht="12.75">
      <c r="A137" s="386"/>
      <c r="B137" s="11">
        <v>133</v>
      </c>
      <c r="C137" s="158" t="s">
        <v>470</v>
      </c>
      <c r="D137" s="337">
        <v>31</v>
      </c>
      <c r="E137" s="18">
        <v>1990</v>
      </c>
      <c r="F137" s="338">
        <v>1613.04</v>
      </c>
      <c r="G137" s="338">
        <v>1613.04</v>
      </c>
      <c r="H137" s="338">
        <v>7.8</v>
      </c>
      <c r="I137" s="127">
        <f>H137</f>
        <v>7.8</v>
      </c>
      <c r="J137" s="127">
        <v>4.8</v>
      </c>
      <c r="K137" s="127">
        <f>I137-N137</f>
        <v>3.516</v>
      </c>
      <c r="L137" s="127">
        <f>I137-P137</f>
        <v>2.4705000000000004</v>
      </c>
      <c r="M137" s="339">
        <v>84</v>
      </c>
      <c r="N137" s="128">
        <f>M137*0.051</f>
        <v>4.284</v>
      </c>
      <c r="O137" s="339">
        <v>104.5</v>
      </c>
      <c r="P137" s="127">
        <f>O137*0.051</f>
        <v>5.3294999999999995</v>
      </c>
      <c r="Q137" s="126">
        <f>J137*1000/D137</f>
        <v>154.83870967741936</v>
      </c>
      <c r="R137" s="126">
        <f>K137*1000/D137</f>
        <v>113.41935483870968</v>
      </c>
      <c r="S137" s="126">
        <f>L137*1000/D137</f>
        <v>79.69354838709678</v>
      </c>
      <c r="T137" s="127">
        <f>L137-J137</f>
        <v>-2.3294999999999995</v>
      </c>
      <c r="U137" s="127">
        <f>N137-P137</f>
        <v>-1.0454999999999997</v>
      </c>
      <c r="V137" s="129">
        <f>O137-M137</f>
        <v>20.5</v>
      </c>
    </row>
    <row r="138" spans="1:22" ht="12.75">
      <c r="A138" s="386"/>
      <c r="B138" s="11">
        <v>134</v>
      </c>
      <c r="C138" s="158" t="s">
        <v>471</v>
      </c>
      <c r="D138" s="337">
        <v>25</v>
      </c>
      <c r="E138" s="18">
        <v>1993</v>
      </c>
      <c r="F138" s="338">
        <v>1334.51</v>
      </c>
      <c r="G138" s="338">
        <v>1334.51</v>
      </c>
      <c r="H138" s="338">
        <v>5.7</v>
      </c>
      <c r="I138" s="127">
        <f aca="true" t="shared" si="73" ref="I138:I155">H138</f>
        <v>5.7</v>
      </c>
      <c r="J138" s="128">
        <v>4</v>
      </c>
      <c r="K138" s="127">
        <f aca="true" t="shared" si="74" ref="K138:K155">I138-N138</f>
        <v>2.0790000000000006</v>
      </c>
      <c r="L138" s="127">
        <f aca="true" t="shared" si="75" ref="L138:L155">I138-P138</f>
        <v>2.3340000000000005</v>
      </c>
      <c r="M138" s="339">
        <v>71</v>
      </c>
      <c r="N138" s="128">
        <f aca="true" t="shared" si="76" ref="N138:N155">M138*0.051</f>
        <v>3.6209999999999996</v>
      </c>
      <c r="O138" s="339">
        <v>66</v>
      </c>
      <c r="P138" s="127">
        <f aca="true" t="shared" si="77" ref="P138:P155">O138*0.051</f>
        <v>3.3659999999999997</v>
      </c>
      <c r="Q138" s="126">
        <f aca="true" t="shared" si="78" ref="Q138:Q155">J138*1000/D138</f>
        <v>160</v>
      </c>
      <c r="R138" s="126">
        <f aca="true" t="shared" si="79" ref="R138:R155">K138*1000/D138</f>
        <v>83.16000000000003</v>
      </c>
      <c r="S138" s="126">
        <f aca="true" t="shared" si="80" ref="S138:S155">L138*1000/D138</f>
        <v>93.36000000000001</v>
      </c>
      <c r="T138" s="127">
        <f aca="true" t="shared" si="81" ref="T138:T155">L138-J138</f>
        <v>-1.6659999999999995</v>
      </c>
      <c r="U138" s="127">
        <f aca="true" t="shared" si="82" ref="U138:U155">N138-P138</f>
        <v>0.2549999999999999</v>
      </c>
      <c r="V138" s="129">
        <f aca="true" t="shared" si="83" ref="V138:V155">O138-M138</f>
        <v>-5</v>
      </c>
    </row>
    <row r="139" spans="1:22" ht="12.75">
      <c r="A139" s="386"/>
      <c r="B139" s="11">
        <v>135</v>
      </c>
      <c r="C139" s="158" t="s">
        <v>112</v>
      </c>
      <c r="D139" s="337">
        <v>24</v>
      </c>
      <c r="E139" s="18">
        <v>1963</v>
      </c>
      <c r="F139" s="338">
        <v>1110.41</v>
      </c>
      <c r="G139" s="338">
        <v>1062.19</v>
      </c>
      <c r="H139" s="338">
        <v>4.9</v>
      </c>
      <c r="I139" s="127">
        <f t="shared" si="73"/>
        <v>4.9</v>
      </c>
      <c r="J139" s="128">
        <v>3.68</v>
      </c>
      <c r="K139" s="127">
        <f t="shared" si="74"/>
        <v>2.4010000000000007</v>
      </c>
      <c r="L139" s="127">
        <f t="shared" si="75"/>
        <v>2.2990000000000004</v>
      </c>
      <c r="M139" s="339">
        <v>49</v>
      </c>
      <c r="N139" s="128">
        <f t="shared" si="76"/>
        <v>2.4989999999999997</v>
      </c>
      <c r="O139" s="339">
        <v>51</v>
      </c>
      <c r="P139" s="127">
        <f t="shared" si="77"/>
        <v>2.601</v>
      </c>
      <c r="Q139" s="126">
        <f t="shared" si="78"/>
        <v>153.33333333333334</v>
      </c>
      <c r="R139" s="126">
        <f t="shared" si="79"/>
        <v>100.0416666666667</v>
      </c>
      <c r="S139" s="126">
        <f t="shared" si="80"/>
        <v>95.79166666666669</v>
      </c>
      <c r="T139" s="127">
        <f t="shared" si="81"/>
        <v>-1.3809999999999998</v>
      </c>
      <c r="U139" s="127">
        <f t="shared" si="82"/>
        <v>-0.10200000000000031</v>
      </c>
      <c r="V139" s="129">
        <f t="shared" si="83"/>
        <v>2</v>
      </c>
    </row>
    <row r="140" spans="1:22" ht="12.75">
      <c r="A140" s="386"/>
      <c r="B140" s="11">
        <v>136</v>
      </c>
      <c r="C140" s="158" t="s">
        <v>173</v>
      </c>
      <c r="D140" s="337">
        <v>10</v>
      </c>
      <c r="E140" s="18">
        <v>1973</v>
      </c>
      <c r="F140" s="338">
        <v>691.48</v>
      </c>
      <c r="G140" s="338">
        <v>691.48</v>
      </c>
      <c r="H140" s="338">
        <v>2.4</v>
      </c>
      <c r="I140" s="127">
        <f t="shared" si="73"/>
        <v>2.4</v>
      </c>
      <c r="J140" s="128">
        <v>1.6</v>
      </c>
      <c r="K140" s="127">
        <f t="shared" si="74"/>
        <v>0.972</v>
      </c>
      <c r="L140" s="127">
        <f t="shared" si="75"/>
        <v>0.972</v>
      </c>
      <c r="M140" s="339">
        <v>28</v>
      </c>
      <c r="N140" s="128">
        <f t="shared" si="76"/>
        <v>1.428</v>
      </c>
      <c r="O140" s="339">
        <v>28</v>
      </c>
      <c r="P140" s="127">
        <f t="shared" si="77"/>
        <v>1.428</v>
      </c>
      <c r="Q140" s="126">
        <f t="shared" si="78"/>
        <v>160</v>
      </c>
      <c r="R140" s="126">
        <f t="shared" si="79"/>
        <v>97.2</v>
      </c>
      <c r="S140" s="126">
        <f t="shared" si="80"/>
        <v>97.2</v>
      </c>
      <c r="T140" s="127">
        <f t="shared" si="81"/>
        <v>-0.6280000000000001</v>
      </c>
      <c r="U140" s="127">
        <f t="shared" si="82"/>
        <v>0</v>
      </c>
      <c r="V140" s="129">
        <f t="shared" si="83"/>
        <v>0</v>
      </c>
    </row>
    <row r="141" spans="1:22" ht="12.75">
      <c r="A141" s="386"/>
      <c r="B141" s="11">
        <v>137</v>
      </c>
      <c r="C141" s="158" t="s">
        <v>113</v>
      </c>
      <c r="D141" s="337">
        <v>60</v>
      </c>
      <c r="E141" s="18">
        <v>1974</v>
      </c>
      <c r="F141" s="338">
        <v>2729.69</v>
      </c>
      <c r="G141" s="338">
        <v>2729.69</v>
      </c>
      <c r="H141" s="338">
        <v>12.4</v>
      </c>
      <c r="I141" s="127">
        <f t="shared" si="73"/>
        <v>12.4</v>
      </c>
      <c r="J141" s="128">
        <v>9.6</v>
      </c>
      <c r="K141" s="127">
        <f t="shared" si="74"/>
        <v>5.668000000000001</v>
      </c>
      <c r="L141" s="127">
        <f t="shared" si="75"/>
        <v>5.999602000000001</v>
      </c>
      <c r="M141" s="339">
        <v>132</v>
      </c>
      <c r="N141" s="128">
        <f t="shared" si="76"/>
        <v>6.731999999999999</v>
      </c>
      <c r="O141" s="340">
        <v>125.49799999999999</v>
      </c>
      <c r="P141" s="127">
        <f t="shared" si="77"/>
        <v>6.400397999999999</v>
      </c>
      <c r="Q141" s="126">
        <f t="shared" si="78"/>
        <v>160</v>
      </c>
      <c r="R141" s="126">
        <f t="shared" si="79"/>
        <v>94.46666666666668</v>
      </c>
      <c r="S141" s="126">
        <f t="shared" si="80"/>
        <v>99.99336666666667</v>
      </c>
      <c r="T141" s="127">
        <f t="shared" si="81"/>
        <v>-3.6003979999999984</v>
      </c>
      <c r="U141" s="127">
        <f t="shared" si="82"/>
        <v>0.3316020000000002</v>
      </c>
      <c r="V141" s="129">
        <f t="shared" si="83"/>
        <v>-6.5020000000000095</v>
      </c>
    </row>
    <row r="142" spans="1:22" ht="12.75">
      <c r="A142" s="386"/>
      <c r="B142" s="11">
        <v>138</v>
      </c>
      <c r="C142" s="158" t="s">
        <v>111</v>
      </c>
      <c r="D142" s="337">
        <v>60</v>
      </c>
      <c r="E142" s="18">
        <v>1975</v>
      </c>
      <c r="F142" s="338">
        <v>2706.9700000000003</v>
      </c>
      <c r="G142" s="338">
        <v>2706.9700000000003</v>
      </c>
      <c r="H142" s="338">
        <v>11.5</v>
      </c>
      <c r="I142" s="127">
        <f t="shared" si="73"/>
        <v>11.5</v>
      </c>
      <c r="J142" s="126">
        <v>9.51</v>
      </c>
      <c r="K142" s="127">
        <f t="shared" si="74"/>
        <v>5.635000000000001</v>
      </c>
      <c r="L142" s="127">
        <f t="shared" si="75"/>
        <v>6.247000000000001</v>
      </c>
      <c r="M142" s="339">
        <v>115</v>
      </c>
      <c r="N142" s="128">
        <f t="shared" si="76"/>
        <v>5.864999999999999</v>
      </c>
      <c r="O142" s="340">
        <v>103</v>
      </c>
      <c r="P142" s="127">
        <f t="shared" si="77"/>
        <v>5.252999999999999</v>
      </c>
      <c r="Q142" s="126">
        <f t="shared" si="78"/>
        <v>158.5</v>
      </c>
      <c r="R142" s="126">
        <f t="shared" si="79"/>
        <v>93.91666666666669</v>
      </c>
      <c r="S142" s="126">
        <f t="shared" si="80"/>
        <v>104.11666666666669</v>
      </c>
      <c r="T142" s="127">
        <f t="shared" si="81"/>
        <v>-3.262999999999999</v>
      </c>
      <c r="U142" s="127">
        <f t="shared" si="82"/>
        <v>0.6120000000000001</v>
      </c>
      <c r="V142" s="129">
        <f t="shared" si="83"/>
        <v>-12</v>
      </c>
    </row>
    <row r="143" spans="1:22" ht="12.75">
      <c r="A143" s="386"/>
      <c r="B143" s="11">
        <v>139</v>
      </c>
      <c r="C143" s="158" t="s">
        <v>110</v>
      </c>
      <c r="D143" s="337">
        <v>59</v>
      </c>
      <c r="E143" s="18">
        <v>1991</v>
      </c>
      <c r="F143" s="338">
        <v>2439.79</v>
      </c>
      <c r="G143" s="338">
        <v>2439.79</v>
      </c>
      <c r="H143" s="338">
        <v>10.3</v>
      </c>
      <c r="I143" s="127">
        <f t="shared" si="73"/>
        <v>10.3</v>
      </c>
      <c r="J143" s="126">
        <v>9.44</v>
      </c>
      <c r="K143" s="127">
        <f t="shared" si="74"/>
        <v>5.404000000000001</v>
      </c>
      <c r="L143" s="127">
        <f t="shared" si="75"/>
        <v>6.500500000000001</v>
      </c>
      <c r="M143" s="339">
        <v>96</v>
      </c>
      <c r="N143" s="128">
        <f t="shared" si="76"/>
        <v>4.896</v>
      </c>
      <c r="O143" s="340">
        <v>74.5</v>
      </c>
      <c r="P143" s="127">
        <f t="shared" si="77"/>
        <v>3.7994999999999997</v>
      </c>
      <c r="Q143" s="126">
        <f t="shared" si="78"/>
        <v>160</v>
      </c>
      <c r="R143" s="126">
        <f t="shared" si="79"/>
        <v>91.59322033898307</v>
      </c>
      <c r="S143" s="126">
        <f t="shared" si="80"/>
        <v>110.17796610169493</v>
      </c>
      <c r="T143" s="127">
        <f t="shared" si="81"/>
        <v>-2.939499999999999</v>
      </c>
      <c r="U143" s="127">
        <f t="shared" si="82"/>
        <v>1.0965000000000003</v>
      </c>
      <c r="V143" s="129">
        <f t="shared" si="83"/>
        <v>-21.5</v>
      </c>
    </row>
    <row r="144" spans="1:22" ht="12.75">
      <c r="A144" s="386"/>
      <c r="B144" s="11">
        <v>140</v>
      </c>
      <c r="C144" s="158" t="s">
        <v>114</v>
      </c>
      <c r="D144" s="337">
        <v>52</v>
      </c>
      <c r="E144" s="18">
        <v>1973</v>
      </c>
      <c r="F144" s="338">
        <v>2557.44</v>
      </c>
      <c r="G144" s="338">
        <v>2528.84</v>
      </c>
      <c r="H144" s="338">
        <v>9.76</v>
      </c>
      <c r="I144" s="127">
        <f t="shared" si="73"/>
        <v>9.76</v>
      </c>
      <c r="J144" s="126">
        <v>7.84</v>
      </c>
      <c r="K144" s="127">
        <f t="shared" si="74"/>
        <v>5.323</v>
      </c>
      <c r="L144" s="127">
        <f t="shared" si="75"/>
        <v>5.527</v>
      </c>
      <c r="M144" s="339">
        <v>87</v>
      </c>
      <c r="N144" s="128">
        <f t="shared" si="76"/>
        <v>4.436999999999999</v>
      </c>
      <c r="O144" s="340">
        <v>83</v>
      </c>
      <c r="P144" s="127">
        <f t="shared" si="77"/>
        <v>4.233</v>
      </c>
      <c r="Q144" s="126">
        <f t="shared" si="78"/>
        <v>150.76923076923077</v>
      </c>
      <c r="R144" s="126">
        <f t="shared" si="79"/>
        <v>102.36538461538461</v>
      </c>
      <c r="S144" s="126">
        <f t="shared" si="80"/>
        <v>106.28846153846153</v>
      </c>
      <c r="T144" s="127">
        <f t="shared" si="81"/>
        <v>-2.3129999999999997</v>
      </c>
      <c r="U144" s="127">
        <f t="shared" si="82"/>
        <v>0.20399999999999974</v>
      </c>
      <c r="V144" s="129">
        <f t="shared" si="83"/>
        <v>-4</v>
      </c>
    </row>
    <row r="145" spans="1:22" ht="12.75">
      <c r="A145" s="386"/>
      <c r="B145" s="11">
        <v>141</v>
      </c>
      <c r="C145" s="158" t="s">
        <v>472</v>
      </c>
      <c r="D145" s="337">
        <v>41</v>
      </c>
      <c r="E145" s="18">
        <v>1990</v>
      </c>
      <c r="F145" s="338">
        <v>2295.46</v>
      </c>
      <c r="G145" s="338">
        <v>2295.46</v>
      </c>
      <c r="H145" s="338">
        <v>9.4</v>
      </c>
      <c r="I145" s="127">
        <f t="shared" si="73"/>
        <v>9.4</v>
      </c>
      <c r="J145" s="126">
        <v>6.4</v>
      </c>
      <c r="K145" s="127">
        <f t="shared" si="74"/>
        <v>5.626000000000001</v>
      </c>
      <c r="L145" s="127">
        <f t="shared" si="75"/>
        <v>4.453</v>
      </c>
      <c r="M145" s="339">
        <v>74</v>
      </c>
      <c r="N145" s="128">
        <f t="shared" si="76"/>
        <v>3.7739999999999996</v>
      </c>
      <c r="O145" s="340">
        <v>97</v>
      </c>
      <c r="P145" s="127">
        <f t="shared" si="77"/>
        <v>4.947</v>
      </c>
      <c r="Q145" s="126">
        <f t="shared" si="78"/>
        <v>156.09756097560975</v>
      </c>
      <c r="R145" s="126">
        <f t="shared" si="79"/>
        <v>137.21951219512198</v>
      </c>
      <c r="S145" s="126">
        <f t="shared" si="80"/>
        <v>108.60975609756098</v>
      </c>
      <c r="T145" s="127">
        <f t="shared" si="81"/>
        <v>-1.947</v>
      </c>
      <c r="U145" s="127">
        <f t="shared" si="82"/>
        <v>-1.1730000000000005</v>
      </c>
      <c r="V145" s="129">
        <f t="shared" si="83"/>
        <v>23</v>
      </c>
    </row>
    <row r="146" spans="1:22" ht="12.75">
      <c r="A146" s="386"/>
      <c r="B146" s="11">
        <v>142</v>
      </c>
      <c r="C146" s="158" t="s">
        <v>473</v>
      </c>
      <c r="D146" s="337">
        <v>30</v>
      </c>
      <c r="E146" s="18">
        <v>1979</v>
      </c>
      <c r="F146" s="338">
        <v>1717.94</v>
      </c>
      <c r="G146" s="338">
        <v>1717.94</v>
      </c>
      <c r="H146" s="338">
        <v>6.1</v>
      </c>
      <c r="I146" s="127">
        <f t="shared" si="73"/>
        <v>6.1</v>
      </c>
      <c r="J146" s="128">
        <v>4.8</v>
      </c>
      <c r="K146" s="127">
        <f t="shared" si="74"/>
        <v>3.55</v>
      </c>
      <c r="L146" s="127">
        <f t="shared" si="75"/>
        <v>3.601</v>
      </c>
      <c r="M146" s="339">
        <v>50</v>
      </c>
      <c r="N146" s="128">
        <f t="shared" si="76"/>
        <v>2.55</v>
      </c>
      <c r="O146" s="340">
        <v>49</v>
      </c>
      <c r="P146" s="127">
        <f t="shared" si="77"/>
        <v>2.4989999999999997</v>
      </c>
      <c r="Q146" s="126">
        <f t="shared" si="78"/>
        <v>160</v>
      </c>
      <c r="R146" s="126">
        <f t="shared" si="79"/>
        <v>118.33333333333333</v>
      </c>
      <c r="S146" s="126">
        <f t="shared" si="80"/>
        <v>120.03333333333333</v>
      </c>
      <c r="T146" s="127">
        <f t="shared" si="81"/>
        <v>-1.1989999999999998</v>
      </c>
      <c r="U146" s="127">
        <f t="shared" si="82"/>
        <v>0.051000000000000156</v>
      </c>
      <c r="V146" s="129">
        <f t="shared" si="83"/>
        <v>-1</v>
      </c>
    </row>
    <row r="147" spans="1:22" ht="12.75">
      <c r="A147" s="386"/>
      <c r="B147" s="11">
        <v>143</v>
      </c>
      <c r="C147" s="158" t="s">
        <v>474</v>
      </c>
      <c r="D147" s="337">
        <v>30</v>
      </c>
      <c r="E147" s="18">
        <v>1974</v>
      </c>
      <c r="F147" s="338">
        <v>1748.57</v>
      </c>
      <c r="G147" s="338">
        <v>1748.57</v>
      </c>
      <c r="H147" s="338">
        <v>7.3</v>
      </c>
      <c r="I147" s="127">
        <f t="shared" si="73"/>
        <v>7.3</v>
      </c>
      <c r="J147" s="127">
        <v>4.8</v>
      </c>
      <c r="K147" s="127">
        <f t="shared" si="74"/>
        <v>3.934</v>
      </c>
      <c r="L147" s="127">
        <f t="shared" si="75"/>
        <v>3.628</v>
      </c>
      <c r="M147" s="339">
        <v>66</v>
      </c>
      <c r="N147" s="128">
        <f t="shared" si="76"/>
        <v>3.3659999999999997</v>
      </c>
      <c r="O147" s="340">
        <v>72</v>
      </c>
      <c r="P147" s="127">
        <f t="shared" si="77"/>
        <v>3.6719999999999997</v>
      </c>
      <c r="Q147" s="126">
        <f t="shared" si="78"/>
        <v>160</v>
      </c>
      <c r="R147" s="126">
        <f t="shared" si="79"/>
        <v>131.13333333333333</v>
      </c>
      <c r="S147" s="126">
        <f t="shared" si="80"/>
        <v>120.93333333333334</v>
      </c>
      <c r="T147" s="127">
        <f t="shared" si="81"/>
        <v>-1.1719999999999997</v>
      </c>
      <c r="U147" s="127">
        <f t="shared" si="82"/>
        <v>-0.30600000000000005</v>
      </c>
      <c r="V147" s="129">
        <f t="shared" si="83"/>
        <v>6</v>
      </c>
    </row>
    <row r="148" spans="1:22" ht="12.75">
      <c r="A148" s="386"/>
      <c r="B148" s="11">
        <v>144</v>
      </c>
      <c r="C148" s="158" t="s">
        <v>475</v>
      </c>
      <c r="D148" s="337">
        <v>51</v>
      </c>
      <c r="E148" s="18">
        <v>1972</v>
      </c>
      <c r="F148" s="338">
        <v>2608.15</v>
      </c>
      <c r="G148" s="338">
        <v>2608.15</v>
      </c>
      <c r="H148" s="338">
        <v>11.6</v>
      </c>
      <c r="I148" s="127">
        <f t="shared" si="73"/>
        <v>11.6</v>
      </c>
      <c r="J148" s="127">
        <v>8</v>
      </c>
      <c r="K148" s="127">
        <f t="shared" si="74"/>
        <v>6.398</v>
      </c>
      <c r="L148" s="127">
        <f t="shared" si="75"/>
        <v>6.143</v>
      </c>
      <c r="M148" s="339">
        <v>102</v>
      </c>
      <c r="N148" s="128">
        <f t="shared" si="76"/>
        <v>5.202</v>
      </c>
      <c r="O148" s="340">
        <v>107</v>
      </c>
      <c r="P148" s="127">
        <f t="shared" si="77"/>
        <v>5.457</v>
      </c>
      <c r="Q148" s="126">
        <f t="shared" si="78"/>
        <v>156.86274509803923</v>
      </c>
      <c r="R148" s="126">
        <f t="shared" si="79"/>
        <v>125.45098039215686</v>
      </c>
      <c r="S148" s="126">
        <f t="shared" si="80"/>
        <v>120.45098039215686</v>
      </c>
      <c r="T148" s="127">
        <f t="shared" si="81"/>
        <v>-1.8570000000000002</v>
      </c>
      <c r="U148" s="127">
        <f t="shared" si="82"/>
        <v>-0.2549999999999999</v>
      </c>
      <c r="V148" s="129">
        <f t="shared" si="83"/>
        <v>5</v>
      </c>
    </row>
    <row r="149" spans="1:22" ht="12.75">
      <c r="A149" s="386"/>
      <c r="B149" s="11">
        <v>145</v>
      </c>
      <c r="C149" s="158" t="s">
        <v>172</v>
      </c>
      <c r="D149" s="337">
        <v>40</v>
      </c>
      <c r="E149" s="18">
        <v>1985</v>
      </c>
      <c r="F149" s="338">
        <v>2285.42</v>
      </c>
      <c r="G149" s="338">
        <v>2285.42</v>
      </c>
      <c r="H149" s="338">
        <v>9.7</v>
      </c>
      <c r="I149" s="127">
        <f t="shared" si="73"/>
        <v>9.7</v>
      </c>
      <c r="J149" s="127">
        <v>6.4</v>
      </c>
      <c r="K149" s="127">
        <f t="shared" si="74"/>
        <v>5.058999999999999</v>
      </c>
      <c r="L149" s="127">
        <f t="shared" si="75"/>
        <v>5.058999999999999</v>
      </c>
      <c r="M149" s="339">
        <v>91</v>
      </c>
      <c r="N149" s="128">
        <f t="shared" si="76"/>
        <v>4.641</v>
      </c>
      <c r="O149" s="340">
        <v>91</v>
      </c>
      <c r="P149" s="127">
        <f t="shared" si="77"/>
        <v>4.641</v>
      </c>
      <c r="Q149" s="126">
        <f t="shared" si="78"/>
        <v>160</v>
      </c>
      <c r="R149" s="126">
        <f t="shared" si="79"/>
        <v>126.47499999999998</v>
      </c>
      <c r="S149" s="126">
        <f t="shared" si="80"/>
        <v>126.47499999999998</v>
      </c>
      <c r="T149" s="127">
        <f t="shared" si="81"/>
        <v>-1.341000000000001</v>
      </c>
      <c r="U149" s="127">
        <f t="shared" si="82"/>
        <v>0</v>
      </c>
      <c r="V149" s="129">
        <f t="shared" si="83"/>
        <v>0</v>
      </c>
    </row>
    <row r="150" spans="1:22" ht="12.75">
      <c r="A150" s="386"/>
      <c r="B150" s="11">
        <v>146</v>
      </c>
      <c r="C150" s="158" t="s">
        <v>476</v>
      </c>
      <c r="D150" s="337">
        <v>9</v>
      </c>
      <c r="E150" s="18">
        <v>1977</v>
      </c>
      <c r="F150" s="338">
        <v>526.66</v>
      </c>
      <c r="G150" s="338">
        <v>526.66</v>
      </c>
      <c r="H150" s="338">
        <v>2.11</v>
      </c>
      <c r="I150" s="127">
        <f t="shared" si="73"/>
        <v>2.11</v>
      </c>
      <c r="J150" s="128">
        <v>1.44</v>
      </c>
      <c r="K150" s="127">
        <f t="shared" si="74"/>
        <v>1.192</v>
      </c>
      <c r="L150" s="127">
        <f t="shared" si="75"/>
        <v>1.141</v>
      </c>
      <c r="M150" s="339">
        <v>18</v>
      </c>
      <c r="N150" s="128">
        <f t="shared" si="76"/>
        <v>0.9179999999999999</v>
      </c>
      <c r="O150" s="340">
        <v>19</v>
      </c>
      <c r="P150" s="127">
        <f t="shared" si="77"/>
        <v>0.969</v>
      </c>
      <c r="Q150" s="126">
        <f t="shared" si="78"/>
        <v>160</v>
      </c>
      <c r="R150" s="126">
        <f t="shared" si="79"/>
        <v>132.44444444444446</v>
      </c>
      <c r="S150" s="126">
        <f t="shared" si="80"/>
        <v>126.77777777777777</v>
      </c>
      <c r="T150" s="127">
        <f t="shared" si="81"/>
        <v>-0.29899999999999993</v>
      </c>
      <c r="U150" s="127">
        <f t="shared" si="82"/>
        <v>-0.051000000000000045</v>
      </c>
      <c r="V150" s="129">
        <f t="shared" si="83"/>
        <v>1</v>
      </c>
    </row>
    <row r="151" spans="1:22" ht="12.75">
      <c r="A151" s="386"/>
      <c r="B151" s="11">
        <v>147</v>
      </c>
      <c r="C151" s="158" t="s">
        <v>477</v>
      </c>
      <c r="D151" s="337">
        <v>60</v>
      </c>
      <c r="E151" s="18">
        <v>1991</v>
      </c>
      <c r="F151" s="338">
        <v>2442.75</v>
      </c>
      <c r="G151" s="338">
        <v>2442.75</v>
      </c>
      <c r="H151" s="338">
        <v>11.6</v>
      </c>
      <c r="I151" s="127">
        <f t="shared" si="73"/>
        <v>11.6</v>
      </c>
      <c r="J151" s="126">
        <v>9.6</v>
      </c>
      <c r="K151" s="127">
        <f t="shared" si="74"/>
        <v>6.959</v>
      </c>
      <c r="L151" s="127">
        <f t="shared" si="75"/>
        <v>7.686805699999999</v>
      </c>
      <c r="M151" s="339">
        <v>91</v>
      </c>
      <c r="N151" s="128">
        <f t="shared" si="76"/>
        <v>4.641</v>
      </c>
      <c r="O151" s="340">
        <v>76.72930000000001</v>
      </c>
      <c r="P151" s="127">
        <f t="shared" si="77"/>
        <v>3.9131943000000002</v>
      </c>
      <c r="Q151" s="126">
        <f t="shared" si="78"/>
        <v>160</v>
      </c>
      <c r="R151" s="126">
        <f t="shared" si="79"/>
        <v>115.98333333333333</v>
      </c>
      <c r="S151" s="126">
        <f t="shared" si="80"/>
        <v>128.1134283333333</v>
      </c>
      <c r="T151" s="127">
        <f t="shared" si="81"/>
        <v>-1.9131943000000007</v>
      </c>
      <c r="U151" s="127">
        <f t="shared" si="82"/>
        <v>0.7278056999999998</v>
      </c>
      <c r="V151" s="129">
        <f t="shared" si="83"/>
        <v>-14.27069999999999</v>
      </c>
    </row>
    <row r="152" spans="1:22" ht="12.75">
      <c r="A152" s="386"/>
      <c r="B152" s="11">
        <v>148</v>
      </c>
      <c r="C152" s="158" t="s">
        <v>478</v>
      </c>
      <c r="D152" s="337">
        <v>49</v>
      </c>
      <c r="E152" s="18">
        <v>1969</v>
      </c>
      <c r="F152" s="338">
        <v>2600.39</v>
      </c>
      <c r="G152" s="338">
        <v>2528.6</v>
      </c>
      <c r="H152" s="338">
        <v>10.7</v>
      </c>
      <c r="I152" s="127">
        <f t="shared" si="73"/>
        <v>10.7</v>
      </c>
      <c r="J152" s="126">
        <v>7.84</v>
      </c>
      <c r="K152" s="127">
        <f t="shared" si="74"/>
        <v>5.5489999999999995</v>
      </c>
      <c r="L152" s="127">
        <f t="shared" si="75"/>
        <v>6.4159999999999995</v>
      </c>
      <c r="M152" s="339">
        <v>101</v>
      </c>
      <c r="N152" s="128">
        <f t="shared" si="76"/>
        <v>5.151</v>
      </c>
      <c r="O152" s="340">
        <v>84</v>
      </c>
      <c r="P152" s="127">
        <f t="shared" si="77"/>
        <v>4.284</v>
      </c>
      <c r="Q152" s="126">
        <f t="shared" si="78"/>
        <v>160</v>
      </c>
      <c r="R152" s="126">
        <f t="shared" si="79"/>
        <v>113.24489795918366</v>
      </c>
      <c r="S152" s="126">
        <f t="shared" si="80"/>
        <v>130.93877551020407</v>
      </c>
      <c r="T152" s="127">
        <f t="shared" si="81"/>
        <v>-1.4240000000000004</v>
      </c>
      <c r="U152" s="127">
        <f t="shared" si="82"/>
        <v>0.867</v>
      </c>
      <c r="V152" s="129">
        <f t="shared" si="83"/>
        <v>-17</v>
      </c>
    </row>
    <row r="153" spans="1:22" ht="12.75">
      <c r="A153" s="386"/>
      <c r="B153" s="11">
        <v>149</v>
      </c>
      <c r="C153" s="158" t="s">
        <v>479</v>
      </c>
      <c r="D153" s="337">
        <v>50</v>
      </c>
      <c r="E153" s="18">
        <v>1971</v>
      </c>
      <c r="F153" s="338">
        <v>2564.8</v>
      </c>
      <c r="G153" s="338">
        <v>2564.8</v>
      </c>
      <c r="H153" s="338">
        <v>11.9</v>
      </c>
      <c r="I153" s="127">
        <f t="shared" si="73"/>
        <v>11.9</v>
      </c>
      <c r="J153" s="126">
        <v>8</v>
      </c>
      <c r="K153" s="127">
        <f t="shared" si="74"/>
        <v>7.463000000000001</v>
      </c>
      <c r="L153" s="127">
        <f t="shared" si="75"/>
        <v>6.468500000000001</v>
      </c>
      <c r="M153" s="339">
        <v>87</v>
      </c>
      <c r="N153" s="128">
        <f t="shared" si="76"/>
        <v>4.436999999999999</v>
      </c>
      <c r="O153" s="340">
        <v>106.5</v>
      </c>
      <c r="P153" s="127">
        <f t="shared" si="77"/>
        <v>5.4315</v>
      </c>
      <c r="Q153" s="126">
        <f t="shared" si="78"/>
        <v>160</v>
      </c>
      <c r="R153" s="126">
        <f t="shared" si="79"/>
        <v>149.26000000000002</v>
      </c>
      <c r="S153" s="126">
        <f t="shared" si="80"/>
        <v>129.37</v>
      </c>
      <c r="T153" s="127">
        <f t="shared" si="81"/>
        <v>-1.5314999999999994</v>
      </c>
      <c r="U153" s="127">
        <f t="shared" si="82"/>
        <v>-0.9945000000000004</v>
      </c>
      <c r="V153" s="129">
        <f t="shared" si="83"/>
        <v>19.5</v>
      </c>
    </row>
    <row r="154" spans="1:22" ht="12.75">
      <c r="A154" s="386"/>
      <c r="B154" s="11">
        <v>150</v>
      </c>
      <c r="C154" s="158" t="s">
        <v>115</v>
      </c>
      <c r="D154" s="337">
        <v>40</v>
      </c>
      <c r="E154" s="18">
        <v>1986</v>
      </c>
      <c r="F154" s="338">
        <v>2285.9500000000003</v>
      </c>
      <c r="G154" s="338">
        <v>2285.9500000000003</v>
      </c>
      <c r="H154" s="338">
        <v>8.9</v>
      </c>
      <c r="I154" s="127">
        <f t="shared" si="73"/>
        <v>8.9</v>
      </c>
      <c r="J154" s="126">
        <v>6.4</v>
      </c>
      <c r="K154" s="127">
        <f t="shared" si="74"/>
        <v>4.82</v>
      </c>
      <c r="L154" s="127">
        <f t="shared" si="75"/>
        <v>5.202500000000001</v>
      </c>
      <c r="M154" s="339">
        <v>80</v>
      </c>
      <c r="N154" s="128">
        <f t="shared" si="76"/>
        <v>4.08</v>
      </c>
      <c r="O154" s="340">
        <v>72.5</v>
      </c>
      <c r="P154" s="127">
        <f t="shared" si="77"/>
        <v>3.6975</v>
      </c>
      <c r="Q154" s="126">
        <f t="shared" si="78"/>
        <v>160</v>
      </c>
      <c r="R154" s="126">
        <f t="shared" si="79"/>
        <v>120.5</v>
      </c>
      <c r="S154" s="126">
        <f t="shared" si="80"/>
        <v>130.06250000000003</v>
      </c>
      <c r="T154" s="127">
        <f t="shared" si="81"/>
        <v>-1.1974999999999998</v>
      </c>
      <c r="U154" s="127">
        <f t="shared" si="82"/>
        <v>0.3825000000000003</v>
      </c>
      <c r="V154" s="129">
        <f t="shared" si="83"/>
        <v>-7.5</v>
      </c>
    </row>
    <row r="155" spans="1:22" ht="12.75">
      <c r="A155" s="386"/>
      <c r="B155" s="11">
        <v>151</v>
      </c>
      <c r="C155" s="158" t="s">
        <v>480</v>
      </c>
      <c r="D155" s="337">
        <v>35</v>
      </c>
      <c r="E155" s="18">
        <v>1968</v>
      </c>
      <c r="F155" s="338">
        <v>1948.21</v>
      </c>
      <c r="G155" s="338">
        <v>1898.51</v>
      </c>
      <c r="H155" s="338">
        <v>8</v>
      </c>
      <c r="I155" s="127">
        <f t="shared" si="73"/>
        <v>8</v>
      </c>
      <c r="J155" s="127">
        <v>5.44</v>
      </c>
      <c r="K155" s="127">
        <f t="shared" si="74"/>
        <v>4.43</v>
      </c>
      <c r="L155" s="127">
        <f t="shared" si="75"/>
        <v>4.583</v>
      </c>
      <c r="M155" s="339">
        <v>70</v>
      </c>
      <c r="N155" s="128">
        <f t="shared" si="76"/>
        <v>3.57</v>
      </c>
      <c r="O155" s="340">
        <v>67</v>
      </c>
      <c r="P155" s="127">
        <f t="shared" si="77"/>
        <v>3.417</v>
      </c>
      <c r="Q155" s="126">
        <f t="shared" si="78"/>
        <v>155.42857142857142</v>
      </c>
      <c r="R155" s="126">
        <f t="shared" si="79"/>
        <v>126.57142857142857</v>
      </c>
      <c r="S155" s="126">
        <f t="shared" si="80"/>
        <v>130.94285714285715</v>
      </c>
      <c r="T155" s="127">
        <f t="shared" si="81"/>
        <v>-0.8570000000000002</v>
      </c>
      <c r="U155" s="127">
        <f t="shared" si="82"/>
        <v>0.15300000000000002</v>
      </c>
      <c r="V155" s="129">
        <f t="shared" si="83"/>
        <v>-3</v>
      </c>
    </row>
    <row r="156" spans="1:22" ht="12.75">
      <c r="A156" s="386"/>
      <c r="B156" s="11">
        <v>152</v>
      </c>
      <c r="C156" s="184" t="s">
        <v>488</v>
      </c>
      <c r="D156" s="320">
        <v>120</v>
      </c>
      <c r="E156" s="321" t="s">
        <v>25</v>
      </c>
      <c r="F156" s="322">
        <v>5688.93</v>
      </c>
      <c r="G156" s="322">
        <v>5688.93</v>
      </c>
      <c r="H156" s="185">
        <v>21.03</v>
      </c>
      <c r="I156" s="186">
        <v>21.03</v>
      </c>
      <c r="J156" s="187">
        <v>19.04</v>
      </c>
      <c r="K156" s="186">
        <v>8.70663</v>
      </c>
      <c r="L156" s="186">
        <v>9.7924617</v>
      </c>
      <c r="M156" s="185">
        <v>233</v>
      </c>
      <c r="N156" s="188">
        <v>12.32337</v>
      </c>
      <c r="O156" s="341">
        <v>212.47</v>
      </c>
      <c r="P156" s="186">
        <v>11.2375383</v>
      </c>
      <c r="Q156" s="187">
        <v>158.66666666666666</v>
      </c>
      <c r="R156" s="187">
        <v>72.55525000000002</v>
      </c>
      <c r="S156" s="187">
        <v>81.6038475</v>
      </c>
      <c r="T156" s="186">
        <v>-9.247538299999999</v>
      </c>
      <c r="U156" s="186">
        <v>1.0858317</v>
      </c>
      <c r="V156" s="363">
        <v>-20.53</v>
      </c>
    </row>
    <row r="157" spans="1:22" ht="12.75">
      <c r="A157" s="386"/>
      <c r="B157" s="11">
        <v>153</v>
      </c>
      <c r="C157" s="184" t="s">
        <v>489</v>
      </c>
      <c r="D157" s="320">
        <v>20</v>
      </c>
      <c r="E157" s="321" t="s">
        <v>25</v>
      </c>
      <c r="F157" s="322">
        <v>899.93</v>
      </c>
      <c r="G157" s="322">
        <v>899.93</v>
      </c>
      <c r="H157" s="185">
        <v>3.19</v>
      </c>
      <c r="I157" s="186">
        <v>3.19</v>
      </c>
      <c r="J157" s="187">
        <v>3.2</v>
      </c>
      <c r="K157" s="186">
        <v>2.02642</v>
      </c>
      <c r="L157" s="186">
        <v>1.86775</v>
      </c>
      <c r="M157" s="185">
        <v>22</v>
      </c>
      <c r="N157" s="188">
        <v>1.16358</v>
      </c>
      <c r="O157" s="341">
        <v>25</v>
      </c>
      <c r="P157" s="186">
        <v>1.32225</v>
      </c>
      <c r="Q157" s="187">
        <v>160</v>
      </c>
      <c r="R157" s="187">
        <v>101.321</v>
      </c>
      <c r="S157" s="187">
        <v>93.3875</v>
      </c>
      <c r="T157" s="186">
        <v>-1.3322500000000002</v>
      </c>
      <c r="U157" s="186">
        <v>-0.15866999999999987</v>
      </c>
      <c r="V157" s="363">
        <v>3</v>
      </c>
    </row>
    <row r="158" spans="1:22" ht="12.75">
      <c r="A158" s="386"/>
      <c r="B158" s="11">
        <v>154</v>
      </c>
      <c r="C158" s="184" t="s">
        <v>490</v>
      </c>
      <c r="D158" s="320">
        <v>45</v>
      </c>
      <c r="E158" s="321" t="s">
        <v>25</v>
      </c>
      <c r="F158" s="322">
        <v>2319.88</v>
      </c>
      <c r="G158" s="322">
        <v>2319.88</v>
      </c>
      <c r="H158" s="185">
        <v>9.54</v>
      </c>
      <c r="I158" s="186">
        <v>9.54</v>
      </c>
      <c r="J158" s="187">
        <v>7.2</v>
      </c>
      <c r="K158" s="186">
        <v>4.462559999999999</v>
      </c>
      <c r="L158" s="186">
        <v>4.485831599999999</v>
      </c>
      <c r="M158" s="185">
        <v>96</v>
      </c>
      <c r="N158" s="188">
        <v>5.07744</v>
      </c>
      <c r="O158" s="341">
        <v>95.56</v>
      </c>
      <c r="P158" s="186">
        <v>5.0541684</v>
      </c>
      <c r="Q158" s="187">
        <v>160</v>
      </c>
      <c r="R158" s="187">
        <v>99.16799999999996</v>
      </c>
      <c r="S158" s="187">
        <v>99.68514666666665</v>
      </c>
      <c r="T158" s="186">
        <v>-2.714168400000001</v>
      </c>
      <c r="U158" s="186">
        <v>0.02327160000000017</v>
      </c>
      <c r="V158" s="363">
        <v>-0.4399999999999977</v>
      </c>
    </row>
    <row r="159" spans="1:22" ht="12.75">
      <c r="A159" s="386"/>
      <c r="B159" s="11">
        <v>155</v>
      </c>
      <c r="C159" s="184" t="s">
        <v>491</v>
      </c>
      <c r="D159" s="320">
        <v>45</v>
      </c>
      <c r="E159" s="321" t="s">
        <v>25</v>
      </c>
      <c r="F159" s="322">
        <v>2339.15</v>
      </c>
      <c r="G159" s="322">
        <v>2339.15</v>
      </c>
      <c r="H159" s="185">
        <v>9.62</v>
      </c>
      <c r="I159" s="186">
        <v>9.62</v>
      </c>
      <c r="J159" s="187">
        <v>7.2</v>
      </c>
      <c r="K159" s="186">
        <v>4.648339999999999</v>
      </c>
      <c r="L159" s="186">
        <v>4.801721</v>
      </c>
      <c r="M159" s="185">
        <v>94</v>
      </c>
      <c r="N159" s="188">
        <v>4.97166</v>
      </c>
      <c r="O159" s="341">
        <v>91.1</v>
      </c>
      <c r="P159" s="186">
        <v>4.8182789999999995</v>
      </c>
      <c r="Q159" s="187">
        <v>160</v>
      </c>
      <c r="R159" s="187">
        <v>103.29644444444443</v>
      </c>
      <c r="S159" s="187">
        <v>106.7049111111111</v>
      </c>
      <c r="T159" s="186">
        <v>-2.3982790000000005</v>
      </c>
      <c r="U159" s="186">
        <v>0.15338100000000043</v>
      </c>
      <c r="V159" s="363">
        <v>-2.9000000000000057</v>
      </c>
    </row>
    <row r="160" spans="1:22" ht="12.75">
      <c r="A160" s="386"/>
      <c r="B160" s="11">
        <v>156</v>
      </c>
      <c r="C160" s="184" t="s">
        <v>492</v>
      </c>
      <c r="D160" s="320">
        <v>61</v>
      </c>
      <c r="E160" s="321" t="s">
        <v>25</v>
      </c>
      <c r="F160" s="322">
        <v>2737.01</v>
      </c>
      <c r="G160" s="322">
        <v>2737.01</v>
      </c>
      <c r="H160" s="185">
        <v>11.63</v>
      </c>
      <c r="I160" s="186">
        <v>11.63</v>
      </c>
      <c r="J160" s="187">
        <v>9.6</v>
      </c>
      <c r="K160" s="186">
        <v>6.235220000000001</v>
      </c>
      <c r="L160" s="186">
        <v>6.684785000000001</v>
      </c>
      <c r="M160" s="185">
        <v>102</v>
      </c>
      <c r="N160" s="188">
        <v>5.39478</v>
      </c>
      <c r="O160" s="341">
        <v>93.5</v>
      </c>
      <c r="P160" s="186">
        <v>4.945215</v>
      </c>
      <c r="Q160" s="187">
        <v>157.37704918032787</v>
      </c>
      <c r="R160" s="187">
        <v>102.21672131147542</v>
      </c>
      <c r="S160" s="187">
        <v>109.58663934426231</v>
      </c>
      <c r="T160" s="186">
        <v>-2.915214999999999</v>
      </c>
      <c r="U160" s="186">
        <v>0.44956499999999977</v>
      </c>
      <c r="V160" s="363">
        <v>-8.5</v>
      </c>
    </row>
    <row r="161" spans="1:22" ht="12.75">
      <c r="A161" s="386"/>
      <c r="B161" s="11">
        <v>157</v>
      </c>
      <c r="C161" s="184" t="s">
        <v>493</v>
      </c>
      <c r="D161" s="320">
        <v>30</v>
      </c>
      <c r="E161" s="321" t="s">
        <v>25</v>
      </c>
      <c r="F161" s="322">
        <v>1498.7</v>
      </c>
      <c r="G161" s="322">
        <v>1498.7</v>
      </c>
      <c r="H161" s="185">
        <v>7.04</v>
      </c>
      <c r="I161" s="186">
        <v>7.04</v>
      </c>
      <c r="J161" s="187">
        <v>4.8</v>
      </c>
      <c r="K161" s="186">
        <v>3.60215</v>
      </c>
      <c r="L161" s="186">
        <v>3.60215</v>
      </c>
      <c r="M161" s="185">
        <v>65</v>
      </c>
      <c r="N161" s="188">
        <v>3.43785</v>
      </c>
      <c r="O161" s="185">
        <v>65</v>
      </c>
      <c r="P161" s="186">
        <v>3.43785</v>
      </c>
      <c r="Q161" s="187">
        <v>160</v>
      </c>
      <c r="R161" s="187">
        <v>120.07166666666667</v>
      </c>
      <c r="S161" s="187">
        <v>120.07166666666667</v>
      </c>
      <c r="T161" s="186">
        <v>-1.1978499999999999</v>
      </c>
      <c r="U161" s="186">
        <v>0</v>
      </c>
      <c r="V161" s="363">
        <v>0</v>
      </c>
    </row>
    <row r="162" spans="1:22" ht="12.75">
      <c r="A162" s="386"/>
      <c r="B162" s="11">
        <v>158</v>
      </c>
      <c r="C162" s="184" t="s">
        <v>494</v>
      </c>
      <c r="D162" s="320">
        <v>101</v>
      </c>
      <c r="E162" s="321" t="s">
        <v>25</v>
      </c>
      <c r="F162" s="322">
        <v>4440.66</v>
      </c>
      <c r="G162" s="322">
        <v>4440.66</v>
      </c>
      <c r="H162" s="185">
        <v>21</v>
      </c>
      <c r="I162" s="186">
        <v>21</v>
      </c>
      <c r="J162" s="187">
        <v>16</v>
      </c>
      <c r="K162" s="186">
        <v>11.26824</v>
      </c>
      <c r="L162" s="186">
        <v>12.5312532</v>
      </c>
      <c r="M162" s="185">
        <v>184</v>
      </c>
      <c r="N162" s="188">
        <v>9.73176</v>
      </c>
      <c r="O162" s="185">
        <v>160.12</v>
      </c>
      <c r="P162" s="186">
        <v>8.4687468</v>
      </c>
      <c r="Q162" s="187">
        <v>158.41584158415841</v>
      </c>
      <c r="R162" s="187">
        <v>111.56673267326732</v>
      </c>
      <c r="S162" s="187">
        <v>124.07181386138613</v>
      </c>
      <c r="T162" s="186">
        <v>-3.4687468</v>
      </c>
      <c r="U162" s="186">
        <v>1.2630131999999996</v>
      </c>
      <c r="V162" s="363">
        <v>-23.879999999999995</v>
      </c>
    </row>
    <row r="163" spans="1:22" ht="12.75">
      <c r="A163" s="386"/>
      <c r="B163" s="11">
        <v>159</v>
      </c>
      <c r="C163" s="184" t="s">
        <v>495</v>
      </c>
      <c r="D163" s="320">
        <v>55</v>
      </c>
      <c r="E163" s="321" t="s">
        <v>25</v>
      </c>
      <c r="F163" s="322">
        <v>2960.34</v>
      </c>
      <c r="G163" s="322">
        <v>2960.34</v>
      </c>
      <c r="H163" s="185">
        <v>13.61</v>
      </c>
      <c r="I163" s="186">
        <v>13.61</v>
      </c>
      <c r="J163" s="187">
        <v>8.8</v>
      </c>
      <c r="K163" s="186">
        <v>7.63343</v>
      </c>
      <c r="L163" s="186">
        <v>7.464181999999999</v>
      </c>
      <c r="M163" s="185">
        <v>113</v>
      </c>
      <c r="N163" s="188">
        <v>5.97657</v>
      </c>
      <c r="O163" s="185">
        <v>116.2</v>
      </c>
      <c r="P163" s="186">
        <v>6.145818</v>
      </c>
      <c r="Q163" s="187">
        <v>160</v>
      </c>
      <c r="R163" s="187">
        <v>138.78963636363636</v>
      </c>
      <c r="S163" s="187">
        <v>135.71239999999997</v>
      </c>
      <c r="T163" s="186">
        <v>-1.3358180000000015</v>
      </c>
      <c r="U163" s="186">
        <v>-0.1692480000000005</v>
      </c>
      <c r="V163" s="363">
        <v>3.200000000000003</v>
      </c>
    </row>
    <row r="164" spans="1:22" ht="12.75">
      <c r="A164" s="386"/>
      <c r="B164" s="11">
        <v>160</v>
      </c>
      <c r="C164" s="184" t="s">
        <v>496</v>
      </c>
      <c r="D164" s="320">
        <v>45</v>
      </c>
      <c r="E164" s="321" t="s">
        <v>25</v>
      </c>
      <c r="F164" s="322">
        <v>2313.97</v>
      </c>
      <c r="G164" s="322">
        <v>2313.97</v>
      </c>
      <c r="H164" s="185">
        <v>9.69</v>
      </c>
      <c r="I164" s="186">
        <v>9.69</v>
      </c>
      <c r="J164" s="187">
        <v>7.2</v>
      </c>
      <c r="K164" s="186">
        <v>5.61747</v>
      </c>
      <c r="L164" s="186">
        <v>6.30504</v>
      </c>
      <c r="M164" s="185">
        <v>77</v>
      </c>
      <c r="N164" s="188">
        <v>4.0725299999999995</v>
      </c>
      <c r="O164" s="185">
        <v>64</v>
      </c>
      <c r="P164" s="186">
        <v>3.38496</v>
      </c>
      <c r="Q164" s="187">
        <v>160</v>
      </c>
      <c r="R164" s="187">
        <v>124.83266666666667</v>
      </c>
      <c r="S164" s="187">
        <v>140.112</v>
      </c>
      <c r="T164" s="186">
        <v>-0.8949600000000002</v>
      </c>
      <c r="U164" s="186">
        <v>0.6875699999999996</v>
      </c>
      <c r="V164" s="363">
        <v>-13</v>
      </c>
    </row>
    <row r="165" spans="1:22" ht="12.75">
      <c r="A165" s="386"/>
      <c r="B165" s="11">
        <v>161</v>
      </c>
      <c r="C165" s="184" t="s">
        <v>497</v>
      </c>
      <c r="D165" s="320">
        <v>44</v>
      </c>
      <c r="E165" s="321" t="s">
        <v>25</v>
      </c>
      <c r="F165" s="322">
        <v>2249.78</v>
      </c>
      <c r="G165" s="322">
        <v>2249.78</v>
      </c>
      <c r="H165" s="185">
        <v>10.33</v>
      </c>
      <c r="I165" s="186">
        <v>10.33</v>
      </c>
      <c r="J165" s="187">
        <v>7.04</v>
      </c>
      <c r="K165" s="186">
        <v>6.31036</v>
      </c>
      <c r="L165" s="186">
        <v>6.6187087</v>
      </c>
      <c r="M165" s="185">
        <v>76</v>
      </c>
      <c r="N165" s="188">
        <v>4.01964</v>
      </c>
      <c r="O165" s="185">
        <v>70.17</v>
      </c>
      <c r="P165" s="186">
        <v>3.7112913</v>
      </c>
      <c r="Q165" s="187">
        <v>160</v>
      </c>
      <c r="R165" s="187">
        <v>143.41727272727275</v>
      </c>
      <c r="S165" s="187">
        <v>150.42519772727272</v>
      </c>
      <c r="T165" s="186">
        <v>-0.42129130000000004</v>
      </c>
      <c r="U165" s="186">
        <v>0.3083486999999998</v>
      </c>
      <c r="V165" s="363">
        <v>-5.829999999999998</v>
      </c>
    </row>
    <row r="166" spans="1:22" ht="12.75">
      <c r="A166" s="386"/>
      <c r="B166" s="11">
        <v>162</v>
      </c>
      <c r="C166" s="189" t="s">
        <v>498</v>
      </c>
      <c r="D166" s="323">
        <v>100</v>
      </c>
      <c r="E166" s="324" t="s">
        <v>25</v>
      </c>
      <c r="F166" s="325">
        <v>4483.74</v>
      </c>
      <c r="G166" s="325">
        <v>4483.74</v>
      </c>
      <c r="H166" s="190">
        <v>18.69</v>
      </c>
      <c r="I166" s="191">
        <v>18.69</v>
      </c>
      <c r="J166" s="191">
        <v>16</v>
      </c>
      <c r="K166" s="191">
        <v>6.948420000000002</v>
      </c>
      <c r="L166" s="191">
        <v>7.430247900000001</v>
      </c>
      <c r="M166" s="192">
        <v>222</v>
      </c>
      <c r="N166" s="193">
        <v>11.741579999999999</v>
      </c>
      <c r="O166" s="190">
        <v>212.89</v>
      </c>
      <c r="P166" s="191">
        <v>11.2597521</v>
      </c>
      <c r="Q166" s="194">
        <v>160</v>
      </c>
      <c r="R166" s="194">
        <v>69.48420000000002</v>
      </c>
      <c r="S166" s="194">
        <v>74.302479</v>
      </c>
      <c r="T166" s="191">
        <v>-8.569752099999999</v>
      </c>
      <c r="U166" s="191">
        <v>0.481827899999999</v>
      </c>
      <c r="V166" s="364">
        <v>-9.110000000000014</v>
      </c>
    </row>
    <row r="167" spans="1:22" ht="12.75">
      <c r="A167" s="386"/>
      <c r="B167" s="11">
        <v>163</v>
      </c>
      <c r="C167" s="189" t="s">
        <v>499</v>
      </c>
      <c r="D167" s="323">
        <v>119</v>
      </c>
      <c r="E167" s="324" t="s">
        <v>25</v>
      </c>
      <c r="F167" s="325">
        <v>5732.68</v>
      </c>
      <c r="G167" s="325">
        <v>5732.68</v>
      </c>
      <c r="H167" s="190">
        <v>21.84</v>
      </c>
      <c r="I167" s="191">
        <v>21.84</v>
      </c>
      <c r="J167" s="194">
        <v>19</v>
      </c>
      <c r="K167" s="191">
        <v>9.35796</v>
      </c>
      <c r="L167" s="191">
        <v>9.2193882</v>
      </c>
      <c r="M167" s="192">
        <v>236</v>
      </c>
      <c r="N167" s="193">
        <v>12.48204</v>
      </c>
      <c r="O167" s="190">
        <v>238.62</v>
      </c>
      <c r="P167" s="191">
        <v>12.6206118</v>
      </c>
      <c r="Q167" s="194">
        <v>159.6638655462185</v>
      </c>
      <c r="R167" s="194">
        <v>78.6383193277311</v>
      </c>
      <c r="S167" s="194">
        <v>77.47385042016806</v>
      </c>
      <c r="T167" s="191">
        <v>-9.7806118</v>
      </c>
      <c r="U167" s="191">
        <v>-0.13857180000000113</v>
      </c>
      <c r="V167" s="364">
        <v>2.6200000000000045</v>
      </c>
    </row>
    <row r="168" spans="1:22" ht="12.75">
      <c r="A168" s="386"/>
      <c r="B168" s="11">
        <v>164</v>
      </c>
      <c r="C168" s="189" t="s">
        <v>500</v>
      </c>
      <c r="D168" s="323">
        <v>75</v>
      </c>
      <c r="E168" s="324" t="s">
        <v>25</v>
      </c>
      <c r="F168" s="325">
        <v>3966.62</v>
      </c>
      <c r="G168" s="325">
        <v>3941.34</v>
      </c>
      <c r="H168" s="190">
        <v>15.87</v>
      </c>
      <c r="I168" s="191">
        <v>15.87</v>
      </c>
      <c r="J168" s="191">
        <v>12</v>
      </c>
      <c r="K168" s="191">
        <v>7.354709999999999</v>
      </c>
      <c r="L168" s="191">
        <v>6.733781399999998</v>
      </c>
      <c r="M168" s="192">
        <v>161</v>
      </c>
      <c r="N168" s="193">
        <v>8.51529</v>
      </c>
      <c r="O168" s="190">
        <v>172.74</v>
      </c>
      <c r="P168" s="191">
        <v>9.136218600000001</v>
      </c>
      <c r="Q168" s="194">
        <v>160</v>
      </c>
      <c r="R168" s="194">
        <v>98.06279999999998</v>
      </c>
      <c r="S168" s="194">
        <v>89.78375199999998</v>
      </c>
      <c r="T168" s="191">
        <v>-5.266218600000002</v>
      </c>
      <c r="U168" s="191">
        <v>-0.6209286000000009</v>
      </c>
      <c r="V168" s="364">
        <v>11.740000000000009</v>
      </c>
    </row>
    <row r="169" spans="1:22" ht="12.75">
      <c r="A169" s="386"/>
      <c r="B169" s="11">
        <v>165</v>
      </c>
      <c r="C169" s="189" t="s">
        <v>501</v>
      </c>
      <c r="D169" s="323">
        <v>100</v>
      </c>
      <c r="E169" s="324" t="s">
        <v>25</v>
      </c>
      <c r="F169" s="325">
        <v>4437.03</v>
      </c>
      <c r="G169" s="325">
        <v>4388.03</v>
      </c>
      <c r="H169" s="190">
        <v>16.84</v>
      </c>
      <c r="I169" s="191">
        <v>16.84</v>
      </c>
      <c r="J169" s="193">
        <v>15.8</v>
      </c>
      <c r="K169" s="191">
        <v>8.16604</v>
      </c>
      <c r="L169" s="191">
        <v>9.440688999999999</v>
      </c>
      <c r="M169" s="192">
        <v>164</v>
      </c>
      <c r="N169" s="193">
        <v>8.67396</v>
      </c>
      <c r="O169" s="190">
        <v>139.9</v>
      </c>
      <c r="P169" s="191">
        <v>7.399311</v>
      </c>
      <c r="Q169" s="194">
        <v>158</v>
      </c>
      <c r="R169" s="194">
        <v>81.66040000000001</v>
      </c>
      <c r="S169" s="194">
        <v>94.40688999999999</v>
      </c>
      <c r="T169" s="191">
        <v>-6.359311000000002</v>
      </c>
      <c r="U169" s="191">
        <v>1.2746489999999993</v>
      </c>
      <c r="V169" s="364">
        <v>-24.099999999999994</v>
      </c>
    </row>
    <row r="170" spans="1:22" ht="12.75">
      <c r="A170" s="386"/>
      <c r="B170" s="11">
        <v>166</v>
      </c>
      <c r="C170" s="189" t="s">
        <v>502</v>
      </c>
      <c r="D170" s="323">
        <v>55</v>
      </c>
      <c r="E170" s="324" t="s">
        <v>25</v>
      </c>
      <c r="F170" s="325">
        <v>3008.62</v>
      </c>
      <c r="G170" s="325">
        <v>3008.62</v>
      </c>
      <c r="H170" s="190">
        <v>12</v>
      </c>
      <c r="I170" s="191">
        <v>12</v>
      </c>
      <c r="J170" s="191">
        <v>8.48</v>
      </c>
      <c r="K170" s="191">
        <v>5.70609</v>
      </c>
      <c r="L170" s="191">
        <v>5.274507600000001</v>
      </c>
      <c r="M170" s="192">
        <v>119</v>
      </c>
      <c r="N170" s="193">
        <v>6.29391</v>
      </c>
      <c r="O170" s="190">
        <v>127.16</v>
      </c>
      <c r="P170" s="191">
        <v>6.725492399999999</v>
      </c>
      <c r="Q170" s="194">
        <v>154.1818181818182</v>
      </c>
      <c r="R170" s="194">
        <v>103.7470909090909</v>
      </c>
      <c r="S170" s="194">
        <v>95.90013818181819</v>
      </c>
      <c r="T170" s="191">
        <v>-3.2054924</v>
      </c>
      <c r="U170" s="191">
        <v>-0.43158239999999903</v>
      </c>
      <c r="V170" s="364">
        <v>8.159999999999997</v>
      </c>
    </row>
    <row r="171" spans="1:22" ht="12.75">
      <c r="A171" s="386"/>
      <c r="B171" s="11">
        <v>167</v>
      </c>
      <c r="C171" s="189" t="s">
        <v>503</v>
      </c>
      <c r="D171" s="323">
        <v>119</v>
      </c>
      <c r="E171" s="324" t="s">
        <v>25</v>
      </c>
      <c r="F171" s="325">
        <v>5779.79</v>
      </c>
      <c r="G171" s="325">
        <v>5779.79</v>
      </c>
      <c r="H171" s="190">
        <v>22.97</v>
      </c>
      <c r="I171" s="191">
        <v>22.97</v>
      </c>
      <c r="J171" s="193">
        <v>19</v>
      </c>
      <c r="K171" s="191">
        <v>11.22842</v>
      </c>
      <c r="L171" s="191">
        <v>12.0212411</v>
      </c>
      <c r="M171" s="192">
        <v>222</v>
      </c>
      <c r="N171" s="193">
        <v>11.741579999999999</v>
      </c>
      <c r="O171" s="190">
        <v>207.01</v>
      </c>
      <c r="P171" s="191">
        <v>10.9487589</v>
      </c>
      <c r="Q171" s="194">
        <v>159.6638655462185</v>
      </c>
      <c r="R171" s="194">
        <v>94.3564705882353</v>
      </c>
      <c r="S171" s="194">
        <v>101.01883277310924</v>
      </c>
      <c r="T171" s="191">
        <v>-6.978758900000001</v>
      </c>
      <c r="U171" s="191">
        <v>0.7928210999999994</v>
      </c>
      <c r="V171" s="364">
        <v>-14.990000000000009</v>
      </c>
    </row>
    <row r="172" spans="1:22" ht="12.75">
      <c r="A172" s="386"/>
      <c r="B172" s="11">
        <v>168</v>
      </c>
      <c r="C172" s="189" t="s">
        <v>504</v>
      </c>
      <c r="D172" s="323">
        <v>100</v>
      </c>
      <c r="E172" s="324" t="s">
        <v>25</v>
      </c>
      <c r="F172" s="325">
        <v>4438.9</v>
      </c>
      <c r="G172" s="325">
        <v>4438.9</v>
      </c>
      <c r="H172" s="190">
        <v>19.4</v>
      </c>
      <c r="I172" s="191">
        <v>19.4</v>
      </c>
      <c r="J172" s="194">
        <v>16</v>
      </c>
      <c r="K172" s="191">
        <v>10.355809999999998</v>
      </c>
      <c r="L172" s="191">
        <v>10.706470699999999</v>
      </c>
      <c r="M172" s="192">
        <v>171</v>
      </c>
      <c r="N172" s="193">
        <v>9.04419</v>
      </c>
      <c r="O172" s="190">
        <v>164.37</v>
      </c>
      <c r="P172" s="191">
        <v>8.6935293</v>
      </c>
      <c r="Q172" s="194">
        <v>160</v>
      </c>
      <c r="R172" s="194">
        <v>103.55809999999998</v>
      </c>
      <c r="S172" s="194">
        <v>107.06470699999998</v>
      </c>
      <c r="T172" s="191">
        <v>-5.293529300000001</v>
      </c>
      <c r="U172" s="191">
        <v>0.3506607000000006</v>
      </c>
      <c r="V172" s="364">
        <v>-6.6299999999999955</v>
      </c>
    </row>
    <row r="173" spans="1:22" ht="12.75">
      <c r="A173" s="386"/>
      <c r="B173" s="11">
        <v>169</v>
      </c>
      <c r="C173" s="189" t="s">
        <v>505</v>
      </c>
      <c r="D173" s="323">
        <v>75</v>
      </c>
      <c r="E173" s="324" t="s">
        <v>25</v>
      </c>
      <c r="F173" s="325">
        <v>3968.65</v>
      </c>
      <c r="G173" s="325">
        <v>3968.65</v>
      </c>
      <c r="H173" s="190">
        <v>17.35</v>
      </c>
      <c r="I173" s="191">
        <v>17.35</v>
      </c>
      <c r="J173" s="194">
        <v>11.9</v>
      </c>
      <c r="K173" s="191">
        <v>8.993380000000002</v>
      </c>
      <c r="L173" s="191">
        <v>8.959001500000001</v>
      </c>
      <c r="M173" s="192">
        <v>158</v>
      </c>
      <c r="N173" s="193">
        <v>8.35662</v>
      </c>
      <c r="O173" s="190">
        <v>158.65</v>
      </c>
      <c r="P173" s="191">
        <v>8.3909985</v>
      </c>
      <c r="Q173" s="194">
        <v>158.66666666666666</v>
      </c>
      <c r="R173" s="194">
        <v>119.91173333333334</v>
      </c>
      <c r="S173" s="194">
        <v>119.45335333333334</v>
      </c>
      <c r="T173" s="191">
        <v>-2.940998499999999</v>
      </c>
      <c r="U173" s="191">
        <v>-0.034378500000000756</v>
      </c>
      <c r="V173" s="364">
        <v>0.6500000000000057</v>
      </c>
    </row>
    <row r="174" spans="1:22" ht="12.75">
      <c r="A174" s="386"/>
      <c r="B174" s="11">
        <v>170</v>
      </c>
      <c r="C174" s="189" t="s">
        <v>506</v>
      </c>
      <c r="D174" s="323">
        <v>100</v>
      </c>
      <c r="E174" s="324" t="s">
        <v>25</v>
      </c>
      <c r="F174" s="325">
        <v>4434.25</v>
      </c>
      <c r="G174" s="325">
        <v>4434.25</v>
      </c>
      <c r="H174" s="190">
        <v>19.3</v>
      </c>
      <c r="I174" s="191">
        <v>19.3</v>
      </c>
      <c r="J174" s="191">
        <v>17.3</v>
      </c>
      <c r="K174" s="191">
        <v>11.260720000000001</v>
      </c>
      <c r="L174" s="191">
        <v>12.070994800000001</v>
      </c>
      <c r="M174" s="192">
        <v>152</v>
      </c>
      <c r="N174" s="193">
        <v>8.03928</v>
      </c>
      <c r="O174" s="190">
        <v>136.68</v>
      </c>
      <c r="P174" s="191">
        <v>7.2290052000000005</v>
      </c>
      <c r="Q174" s="194">
        <v>173</v>
      </c>
      <c r="R174" s="194">
        <v>112.6072</v>
      </c>
      <c r="S174" s="194">
        <v>120.709948</v>
      </c>
      <c r="T174" s="191">
        <v>-5.2290052</v>
      </c>
      <c r="U174" s="191">
        <v>0.8102747999999993</v>
      </c>
      <c r="V174" s="364">
        <v>-15.319999999999993</v>
      </c>
    </row>
    <row r="175" spans="1:22" ht="12.75">
      <c r="A175" s="386"/>
      <c r="B175" s="11">
        <v>171</v>
      </c>
      <c r="C175" s="189" t="s">
        <v>507</v>
      </c>
      <c r="D175" s="323">
        <v>76</v>
      </c>
      <c r="E175" s="324" t="s">
        <v>25</v>
      </c>
      <c r="F175" s="325">
        <v>3969.65</v>
      </c>
      <c r="G175" s="325">
        <v>3969.65</v>
      </c>
      <c r="H175" s="190">
        <v>17.94</v>
      </c>
      <c r="I175" s="191">
        <v>17.94</v>
      </c>
      <c r="J175" s="194">
        <v>12</v>
      </c>
      <c r="K175" s="191">
        <v>9.424710000000001</v>
      </c>
      <c r="L175" s="191">
        <v>11.136759300000001</v>
      </c>
      <c r="M175" s="192">
        <v>161</v>
      </c>
      <c r="N175" s="193">
        <v>8.51529</v>
      </c>
      <c r="O175" s="190">
        <v>128.63</v>
      </c>
      <c r="P175" s="191">
        <v>6.8032407</v>
      </c>
      <c r="Q175" s="194">
        <v>157.89473684210526</v>
      </c>
      <c r="R175" s="194">
        <v>124.00934210526317</v>
      </c>
      <c r="S175" s="194">
        <v>146.53630657894738</v>
      </c>
      <c r="T175" s="191">
        <v>-0.8632406999999986</v>
      </c>
      <c r="U175" s="191">
        <v>1.7120493000000003</v>
      </c>
      <c r="V175" s="364">
        <v>-32.370000000000005</v>
      </c>
    </row>
    <row r="176" spans="1:22" ht="12.75">
      <c r="A176" s="386"/>
      <c r="B176" s="11">
        <v>172</v>
      </c>
      <c r="C176" s="195" t="s">
        <v>259</v>
      </c>
      <c r="D176" s="196">
        <v>21</v>
      </c>
      <c r="E176" s="197" t="s">
        <v>25</v>
      </c>
      <c r="F176" s="198">
        <v>1648.62</v>
      </c>
      <c r="G176" s="198">
        <v>1648.62</v>
      </c>
      <c r="H176" s="198">
        <v>5.41</v>
      </c>
      <c r="I176" s="198">
        <v>5.41</v>
      </c>
      <c r="J176" s="187">
        <v>3.2</v>
      </c>
      <c r="K176" s="199">
        <v>2.50105</v>
      </c>
      <c r="L176" s="199">
        <v>2.601541</v>
      </c>
      <c r="M176" s="198">
        <v>55</v>
      </c>
      <c r="N176" s="200">
        <v>2.90895</v>
      </c>
      <c r="O176" s="198">
        <v>53.1</v>
      </c>
      <c r="P176" s="199">
        <v>2.808459</v>
      </c>
      <c r="Q176" s="201">
        <v>152.38095238095238</v>
      </c>
      <c r="R176" s="201">
        <v>119.09761904761906</v>
      </c>
      <c r="S176" s="201">
        <v>123.88290476190477</v>
      </c>
      <c r="T176" s="199">
        <v>-0.5984590000000001</v>
      </c>
      <c r="U176" s="199">
        <v>0.10049099999999989</v>
      </c>
      <c r="V176" s="365">
        <v>-1.8999999999999986</v>
      </c>
    </row>
    <row r="177" spans="1:22" ht="12.75">
      <c r="A177" s="386"/>
      <c r="B177" s="11">
        <v>173</v>
      </c>
      <c r="C177" s="195" t="s">
        <v>257</v>
      </c>
      <c r="D177" s="196">
        <v>40</v>
      </c>
      <c r="E177" s="197" t="s">
        <v>25</v>
      </c>
      <c r="F177" s="198">
        <v>1779.99</v>
      </c>
      <c r="G177" s="198">
        <v>1779.99</v>
      </c>
      <c r="H177" s="198">
        <v>8.03</v>
      </c>
      <c r="I177" s="198">
        <v>8.03</v>
      </c>
      <c r="J177" s="187">
        <v>6.3</v>
      </c>
      <c r="K177" s="199">
        <v>4.90949</v>
      </c>
      <c r="L177" s="199">
        <v>5.313569599999999</v>
      </c>
      <c r="M177" s="198">
        <v>59</v>
      </c>
      <c r="N177" s="200">
        <v>3.12051</v>
      </c>
      <c r="O177" s="198">
        <v>51.36</v>
      </c>
      <c r="P177" s="199">
        <v>2.7164304</v>
      </c>
      <c r="Q177" s="201">
        <v>157.5</v>
      </c>
      <c r="R177" s="201">
        <v>122.73724999999999</v>
      </c>
      <c r="S177" s="201">
        <v>132.83923999999996</v>
      </c>
      <c r="T177" s="199">
        <v>-0.9864304000000006</v>
      </c>
      <c r="U177" s="199">
        <v>0.40407959999999976</v>
      </c>
      <c r="V177" s="365">
        <v>-7.640000000000001</v>
      </c>
    </row>
    <row r="178" spans="1:22" ht="12.75">
      <c r="A178" s="386"/>
      <c r="B178" s="11">
        <v>174</v>
      </c>
      <c r="C178" s="195" t="s">
        <v>508</v>
      </c>
      <c r="D178" s="196">
        <v>61</v>
      </c>
      <c r="E178" s="197" t="s">
        <v>25</v>
      </c>
      <c r="F178" s="198">
        <v>2738.25</v>
      </c>
      <c r="G178" s="198">
        <v>2738.25</v>
      </c>
      <c r="H178" s="198">
        <v>12.3</v>
      </c>
      <c r="I178" s="198">
        <v>12.3</v>
      </c>
      <c r="J178" s="187">
        <v>9.6</v>
      </c>
      <c r="K178" s="199">
        <v>8.22747</v>
      </c>
      <c r="L178" s="199">
        <v>8.651647800000001</v>
      </c>
      <c r="M178" s="198">
        <v>77</v>
      </c>
      <c r="N178" s="200">
        <v>4.0725299999999995</v>
      </c>
      <c r="O178" s="198">
        <v>68.98</v>
      </c>
      <c r="P178" s="199">
        <v>3.6483522</v>
      </c>
      <c r="Q178" s="201">
        <v>157.37704918032787</v>
      </c>
      <c r="R178" s="201">
        <v>134.8765573770492</v>
      </c>
      <c r="S178" s="201">
        <v>141.8302918032787</v>
      </c>
      <c r="T178" s="199">
        <v>-0.9483521999999986</v>
      </c>
      <c r="U178" s="199">
        <v>0.4241777999999994</v>
      </c>
      <c r="V178" s="365">
        <v>-8.019999999999996</v>
      </c>
    </row>
    <row r="179" spans="1:22" ht="12.75">
      <c r="A179" s="386"/>
      <c r="B179" s="11">
        <v>175</v>
      </c>
      <c r="C179" s="195" t="s">
        <v>256</v>
      </c>
      <c r="D179" s="196">
        <v>48</v>
      </c>
      <c r="E179" s="197" t="s">
        <v>25</v>
      </c>
      <c r="F179" s="198">
        <v>1926.39</v>
      </c>
      <c r="G179" s="198">
        <v>1926.39</v>
      </c>
      <c r="H179" s="198">
        <v>10.16</v>
      </c>
      <c r="I179" s="198">
        <v>10.16</v>
      </c>
      <c r="J179" s="187">
        <v>7.6</v>
      </c>
      <c r="K179" s="199">
        <v>6.5105900000000005</v>
      </c>
      <c r="L179" s="199">
        <v>6.8422103000000005</v>
      </c>
      <c r="M179" s="198">
        <v>69</v>
      </c>
      <c r="N179" s="200">
        <v>3.64941</v>
      </c>
      <c r="O179" s="198">
        <v>62.73</v>
      </c>
      <c r="P179" s="199">
        <v>3.3177896999999996</v>
      </c>
      <c r="Q179" s="201">
        <v>158.33333333333334</v>
      </c>
      <c r="R179" s="201">
        <v>135.63729166666667</v>
      </c>
      <c r="S179" s="201">
        <v>142.54604791666668</v>
      </c>
      <c r="T179" s="199">
        <v>-0.7577896999999991</v>
      </c>
      <c r="U179" s="199">
        <v>0.3316203000000004</v>
      </c>
      <c r="V179" s="365">
        <v>-6.270000000000003</v>
      </c>
    </row>
    <row r="180" spans="1:22" ht="12.75">
      <c r="A180" s="386"/>
      <c r="B180" s="11">
        <v>176</v>
      </c>
      <c r="C180" s="195" t="s">
        <v>253</v>
      </c>
      <c r="D180" s="196">
        <v>50</v>
      </c>
      <c r="E180" s="197" t="s">
        <v>25</v>
      </c>
      <c r="F180" s="198">
        <v>2608.65</v>
      </c>
      <c r="G180" s="198">
        <v>2608.65</v>
      </c>
      <c r="H180" s="198">
        <v>11.73</v>
      </c>
      <c r="I180" s="198">
        <v>11.73</v>
      </c>
      <c r="J180" s="187">
        <v>8</v>
      </c>
      <c r="K180" s="199">
        <v>7.4459100000000005</v>
      </c>
      <c r="L180" s="199">
        <v>7.170882000000001</v>
      </c>
      <c r="M180" s="198">
        <v>81</v>
      </c>
      <c r="N180" s="200">
        <v>4.28409</v>
      </c>
      <c r="O180" s="198">
        <v>86.2</v>
      </c>
      <c r="P180" s="199">
        <v>4.559118</v>
      </c>
      <c r="Q180" s="201">
        <v>160</v>
      </c>
      <c r="R180" s="201">
        <v>148.9182</v>
      </c>
      <c r="S180" s="201">
        <v>143.41764</v>
      </c>
      <c r="T180" s="199">
        <v>-0.8291179999999994</v>
      </c>
      <c r="U180" s="199">
        <v>-0.27502799999999983</v>
      </c>
      <c r="V180" s="365">
        <v>5.200000000000003</v>
      </c>
    </row>
    <row r="181" spans="1:22" ht="12.75">
      <c r="A181" s="386"/>
      <c r="B181" s="11">
        <v>177</v>
      </c>
      <c r="C181" s="195" t="s">
        <v>254</v>
      </c>
      <c r="D181" s="196">
        <v>108</v>
      </c>
      <c r="E181" s="197" t="s">
        <v>25</v>
      </c>
      <c r="F181" s="198">
        <v>2582.45</v>
      </c>
      <c r="G181" s="198">
        <v>2582.45</v>
      </c>
      <c r="H181" s="198">
        <v>20.97</v>
      </c>
      <c r="I181" s="198">
        <v>20.97</v>
      </c>
      <c r="J181" s="187">
        <v>17.3</v>
      </c>
      <c r="K181" s="199">
        <v>15.786779999999998</v>
      </c>
      <c r="L181" s="199">
        <v>15.569402099999998</v>
      </c>
      <c r="M181" s="198">
        <v>98</v>
      </c>
      <c r="N181" s="200">
        <v>5.18322</v>
      </c>
      <c r="O181" s="198">
        <v>102.11</v>
      </c>
      <c r="P181" s="199">
        <v>5.4005979</v>
      </c>
      <c r="Q181" s="201">
        <v>160.1851851851852</v>
      </c>
      <c r="R181" s="201">
        <v>146.17388888888888</v>
      </c>
      <c r="S181" s="201">
        <v>144.16113055555553</v>
      </c>
      <c r="T181" s="199">
        <v>-1.730597900000003</v>
      </c>
      <c r="U181" s="199">
        <v>-0.2173778999999998</v>
      </c>
      <c r="V181" s="365">
        <v>4.109999999999999</v>
      </c>
    </row>
    <row r="182" spans="1:22" ht="12.75">
      <c r="A182" s="386"/>
      <c r="B182" s="11">
        <v>178</v>
      </c>
      <c r="C182" s="202" t="s">
        <v>255</v>
      </c>
      <c r="D182" s="196">
        <v>49</v>
      </c>
      <c r="E182" s="197" t="s">
        <v>25</v>
      </c>
      <c r="F182" s="198">
        <v>2572.09</v>
      </c>
      <c r="G182" s="198">
        <v>2572.09</v>
      </c>
      <c r="H182" s="198">
        <v>10.66</v>
      </c>
      <c r="I182" s="198">
        <v>10.66</v>
      </c>
      <c r="J182" s="187">
        <v>7.84</v>
      </c>
      <c r="K182" s="199">
        <v>6.21724</v>
      </c>
      <c r="L182" s="199">
        <v>7.3940425</v>
      </c>
      <c r="M182" s="198">
        <v>84</v>
      </c>
      <c r="N182" s="200">
        <v>4.44276</v>
      </c>
      <c r="O182" s="198">
        <v>61.75</v>
      </c>
      <c r="P182" s="199">
        <v>3.2659575</v>
      </c>
      <c r="Q182" s="201">
        <v>160</v>
      </c>
      <c r="R182" s="201">
        <v>126.88244897959186</v>
      </c>
      <c r="S182" s="201">
        <v>150.89882653061227</v>
      </c>
      <c r="T182" s="199">
        <v>-0.44595749999999956</v>
      </c>
      <c r="U182" s="199">
        <v>1.1768025</v>
      </c>
      <c r="V182" s="365">
        <v>-22.25</v>
      </c>
    </row>
    <row r="183" spans="1:22" ht="12.75">
      <c r="A183" s="386"/>
      <c r="B183" s="11">
        <v>179</v>
      </c>
      <c r="C183" s="202" t="s">
        <v>262</v>
      </c>
      <c r="D183" s="196">
        <v>17</v>
      </c>
      <c r="E183" s="197" t="s">
        <v>25</v>
      </c>
      <c r="F183" s="198">
        <v>880.73</v>
      </c>
      <c r="G183" s="198">
        <v>880.73</v>
      </c>
      <c r="H183" s="198">
        <v>4.19</v>
      </c>
      <c r="I183" s="199">
        <v>4.19</v>
      </c>
      <c r="J183" s="203">
        <v>2.7</v>
      </c>
      <c r="K183" s="199">
        <v>2.5504100000000003</v>
      </c>
      <c r="L183" s="199">
        <v>1.2017150000000005</v>
      </c>
      <c r="M183" s="198">
        <v>31</v>
      </c>
      <c r="N183" s="200">
        <v>1.6395899999999999</v>
      </c>
      <c r="O183" s="198">
        <v>56.5</v>
      </c>
      <c r="P183" s="199">
        <v>2.988285</v>
      </c>
      <c r="Q183" s="201">
        <v>158.8235294117647</v>
      </c>
      <c r="R183" s="201">
        <v>150.02411764705883</v>
      </c>
      <c r="S183" s="201">
        <v>70.68911764705886</v>
      </c>
      <c r="T183" s="199">
        <v>-1.4982849999999996</v>
      </c>
      <c r="U183" s="199">
        <v>-1.348695</v>
      </c>
      <c r="V183" s="365">
        <v>25.5</v>
      </c>
    </row>
    <row r="184" spans="1:22" ht="12.75">
      <c r="A184" s="386"/>
      <c r="B184" s="11">
        <v>180</v>
      </c>
      <c r="C184" s="202" t="s">
        <v>265</v>
      </c>
      <c r="D184" s="196">
        <v>12</v>
      </c>
      <c r="E184" s="197" t="s">
        <v>25</v>
      </c>
      <c r="F184" s="198">
        <v>548.16</v>
      </c>
      <c r="G184" s="198">
        <v>548.16</v>
      </c>
      <c r="H184" s="198">
        <v>2.09</v>
      </c>
      <c r="I184" s="199">
        <v>2.09</v>
      </c>
      <c r="J184" s="188">
        <v>1.92</v>
      </c>
      <c r="K184" s="199">
        <v>1.5610999999999997</v>
      </c>
      <c r="L184" s="199">
        <v>1.3495399999999997</v>
      </c>
      <c r="M184" s="198">
        <v>10</v>
      </c>
      <c r="N184" s="200">
        <v>0.5289</v>
      </c>
      <c r="O184" s="198">
        <v>14</v>
      </c>
      <c r="P184" s="199">
        <v>0.74046</v>
      </c>
      <c r="Q184" s="201">
        <v>160</v>
      </c>
      <c r="R184" s="201">
        <v>130.09166666666664</v>
      </c>
      <c r="S184" s="201">
        <v>112.46166666666664</v>
      </c>
      <c r="T184" s="199">
        <v>-0.5704600000000002</v>
      </c>
      <c r="U184" s="199">
        <v>-0.21155999999999997</v>
      </c>
      <c r="V184" s="365">
        <v>4</v>
      </c>
    </row>
    <row r="185" spans="1:22" ht="12.75">
      <c r="A185" s="386"/>
      <c r="B185" s="11">
        <v>181</v>
      </c>
      <c r="C185" s="202" t="s">
        <v>264</v>
      </c>
      <c r="D185" s="196">
        <v>24</v>
      </c>
      <c r="E185" s="197" t="s">
        <v>25</v>
      </c>
      <c r="F185" s="198">
        <v>1107.08</v>
      </c>
      <c r="G185" s="198">
        <v>1107.08</v>
      </c>
      <c r="H185" s="198">
        <v>5.73</v>
      </c>
      <c r="I185" s="199">
        <v>5.73</v>
      </c>
      <c r="J185" s="188">
        <v>3.84</v>
      </c>
      <c r="K185" s="199">
        <v>3.3499500000000006</v>
      </c>
      <c r="L185" s="199">
        <v>3.4388052000000005</v>
      </c>
      <c r="M185" s="198">
        <v>45</v>
      </c>
      <c r="N185" s="200">
        <v>2.3800499999999998</v>
      </c>
      <c r="O185" s="198">
        <v>43.32</v>
      </c>
      <c r="P185" s="199">
        <v>2.2911948</v>
      </c>
      <c r="Q185" s="201">
        <v>160</v>
      </c>
      <c r="R185" s="201">
        <v>139.58125000000004</v>
      </c>
      <c r="S185" s="201">
        <v>143.28355000000002</v>
      </c>
      <c r="T185" s="199">
        <v>-0.4011947999999994</v>
      </c>
      <c r="U185" s="199">
        <v>0.0888551999999998</v>
      </c>
      <c r="V185" s="365">
        <v>-1.6799999999999997</v>
      </c>
    </row>
    <row r="186" spans="1:22" ht="12.75">
      <c r="A186" s="386"/>
      <c r="B186" s="11">
        <v>182</v>
      </c>
      <c r="C186" s="147" t="s">
        <v>272</v>
      </c>
      <c r="D186" s="105">
        <v>55</v>
      </c>
      <c r="E186" s="105">
        <v>1966</v>
      </c>
      <c r="F186" s="107">
        <v>2564.02</v>
      </c>
      <c r="G186" s="107">
        <v>2564.02</v>
      </c>
      <c r="H186" s="107">
        <v>8.2</v>
      </c>
      <c r="I186" s="107">
        <v>8.2</v>
      </c>
      <c r="J186" s="106">
        <v>8.8</v>
      </c>
      <c r="K186" s="182">
        <f aca="true" t="shared" si="84" ref="K186:K201">I186-N186</f>
        <v>3.470999999999999</v>
      </c>
      <c r="L186" s="182">
        <f aca="true" t="shared" si="85" ref="L186:L201">I186-P186</f>
        <v>3.374999999999999</v>
      </c>
      <c r="M186" s="109">
        <v>84.9</v>
      </c>
      <c r="N186" s="106">
        <v>4.729</v>
      </c>
      <c r="O186" s="106">
        <v>86.63</v>
      </c>
      <c r="P186" s="182">
        <v>4.825</v>
      </c>
      <c r="Q186" s="204">
        <f>J186/D186*1000</f>
        <v>160</v>
      </c>
      <c r="R186" s="204">
        <f>K186/D186*1000</f>
        <v>63.109090909090895</v>
      </c>
      <c r="S186" s="204">
        <f>L186/D186*1000</f>
        <v>61.36363636363635</v>
      </c>
      <c r="T186" s="182">
        <f aca="true" t="shared" si="86" ref="T186:T201">L186-J186</f>
        <v>-5.425000000000002</v>
      </c>
      <c r="U186" s="106">
        <f aca="true" t="shared" si="87" ref="U186:U201">N186-P186</f>
        <v>-0.09600000000000009</v>
      </c>
      <c r="V186" s="362">
        <f aca="true" t="shared" si="88" ref="V186:V201">O186-M186</f>
        <v>1.7299999999999898</v>
      </c>
    </row>
    <row r="187" spans="1:22" ht="12.75">
      <c r="A187" s="386"/>
      <c r="B187" s="11">
        <v>183</v>
      </c>
      <c r="C187" s="147" t="s">
        <v>273</v>
      </c>
      <c r="D187" s="105">
        <v>12</v>
      </c>
      <c r="E187" s="105">
        <v>1962</v>
      </c>
      <c r="F187" s="105">
        <v>533.7</v>
      </c>
      <c r="G187" s="105">
        <v>533.7</v>
      </c>
      <c r="H187" s="107">
        <v>1.8</v>
      </c>
      <c r="I187" s="107">
        <v>1.8</v>
      </c>
      <c r="J187" s="106">
        <v>1.92</v>
      </c>
      <c r="K187" s="182">
        <f t="shared" si="84"/>
        <v>1.187</v>
      </c>
      <c r="L187" s="182">
        <f t="shared" si="85"/>
        <v>1.181</v>
      </c>
      <c r="M187" s="109">
        <v>11</v>
      </c>
      <c r="N187" s="106">
        <v>0.613</v>
      </c>
      <c r="O187" s="106">
        <v>11.12</v>
      </c>
      <c r="P187" s="182">
        <v>0.619</v>
      </c>
      <c r="Q187" s="107">
        <f aca="true" t="shared" si="89" ref="Q187:Q193">J187/D187*1000</f>
        <v>160</v>
      </c>
      <c r="R187" s="204">
        <f aca="true" t="shared" si="90" ref="R187:R193">K187/D187*1000</f>
        <v>98.91666666666667</v>
      </c>
      <c r="S187" s="204">
        <f aca="true" t="shared" si="91" ref="S187:S193">L187/D187*1000</f>
        <v>98.41666666666667</v>
      </c>
      <c r="T187" s="182">
        <f t="shared" si="86"/>
        <v>-0.7389999999999999</v>
      </c>
      <c r="U187" s="106">
        <f t="shared" si="87"/>
        <v>-0.006000000000000005</v>
      </c>
      <c r="V187" s="362">
        <f t="shared" si="88"/>
        <v>0.11999999999999922</v>
      </c>
    </row>
    <row r="188" spans="1:22" ht="12.75">
      <c r="A188" s="386"/>
      <c r="B188" s="11">
        <v>184</v>
      </c>
      <c r="C188" s="147" t="s">
        <v>274</v>
      </c>
      <c r="D188" s="105">
        <v>24</v>
      </c>
      <c r="E188" s="105">
        <v>1991</v>
      </c>
      <c r="F188" s="107">
        <v>1163.97</v>
      </c>
      <c r="G188" s="107">
        <v>1163.97</v>
      </c>
      <c r="H188" s="107">
        <v>4.12</v>
      </c>
      <c r="I188" s="107">
        <v>4.12</v>
      </c>
      <c r="J188" s="106">
        <v>3.84</v>
      </c>
      <c r="K188" s="182">
        <f t="shared" si="84"/>
        <v>2.1310000000000002</v>
      </c>
      <c r="L188" s="182">
        <f t="shared" si="85"/>
        <v>2.129</v>
      </c>
      <c r="M188" s="109">
        <v>39</v>
      </c>
      <c r="N188" s="106">
        <v>1.989</v>
      </c>
      <c r="O188" s="106">
        <v>39.03</v>
      </c>
      <c r="P188" s="106">
        <v>1.991</v>
      </c>
      <c r="Q188" s="204">
        <f t="shared" si="89"/>
        <v>160</v>
      </c>
      <c r="R188" s="204">
        <f t="shared" si="90"/>
        <v>88.79166666666667</v>
      </c>
      <c r="S188" s="204">
        <f t="shared" si="91"/>
        <v>88.70833333333333</v>
      </c>
      <c r="T188" s="182">
        <f t="shared" si="86"/>
        <v>-1.7109999999999999</v>
      </c>
      <c r="U188" s="106">
        <f t="shared" si="87"/>
        <v>-0.0020000000000000018</v>
      </c>
      <c r="V188" s="362">
        <f t="shared" si="88"/>
        <v>0.030000000000001137</v>
      </c>
    </row>
    <row r="189" spans="1:22" ht="12.75">
      <c r="A189" s="386"/>
      <c r="B189" s="11">
        <v>185</v>
      </c>
      <c r="C189" s="147" t="s">
        <v>275</v>
      </c>
      <c r="D189" s="105">
        <v>50</v>
      </c>
      <c r="E189" s="105">
        <v>1978</v>
      </c>
      <c r="F189" s="107">
        <v>2593.16</v>
      </c>
      <c r="G189" s="107">
        <v>2593.16</v>
      </c>
      <c r="H189" s="107">
        <v>8.9</v>
      </c>
      <c r="I189" s="107">
        <v>8.9</v>
      </c>
      <c r="J189" s="106">
        <v>8</v>
      </c>
      <c r="K189" s="182">
        <f t="shared" si="84"/>
        <v>4.871</v>
      </c>
      <c r="L189" s="182">
        <f t="shared" si="85"/>
        <v>4.938000000000001</v>
      </c>
      <c r="M189" s="109">
        <v>79</v>
      </c>
      <c r="N189" s="106">
        <v>4.029</v>
      </c>
      <c r="O189" s="106">
        <v>77.69</v>
      </c>
      <c r="P189" s="106">
        <v>3.962</v>
      </c>
      <c r="Q189" s="204">
        <f t="shared" si="89"/>
        <v>160</v>
      </c>
      <c r="R189" s="204">
        <f t="shared" si="90"/>
        <v>97.42</v>
      </c>
      <c r="S189" s="204">
        <f t="shared" si="91"/>
        <v>98.76000000000002</v>
      </c>
      <c r="T189" s="182">
        <f t="shared" si="86"/>
        <v>-3.0619999999999994</v>
      </c>
      <c r="U189" s="106">
        <f t="shared" si="87"/>
        <v>0.06699999999999973</v>
      </c>
      <c r="V189" s="110">
        <f t="shared" si="88"/>
        <v>-1.3100000000000023</v>
      </c>
    </row>
    <row r="190" spans="1:22" ht="12.75">
      <c r="A190" s="386"/>
      <c r="B190" s="11">
        <v>186</v>
      </c>
      <c r="C190" s="147" t="s">
        <v>276</v>
      </c>
      <c r="D190" s="105">
        <v>12</v>
      </c>
      <c r="E190" s="105">
        <v>1963</v>
      </c>
      <c r="F190" s="105">
        <v>532.45</v>
      </c>
      <c r="G190" s="105">
        <v>532.45</v>
      </c>
      <c r="H190" s="107">
        <v>1.56</v>
      </c>
      <c r="I190" s="107">
        <v>1.56</v>
      </c>
      <c r="J190" s="106">
        <v>1.92</v>
      </c>
      <c r="K190" s="182">
        <f t="shared" si="84"/>
        <v>0.78</v>
      </c>
      <c r="L190" s="182">
        <f t="shared" si="85"/>
        <v>0.389</v>
      </c>
      <c r="M190" s="109">
        <v>14</v>
      </c>
      <c r="N190" s="106">
        <v>0.78</v>
      </c>
      <c r="O190" s="107">
        <v>21.03</v>
      </c>
      <c r="P190" s="106">
        <v>1.171</v>
      </c>
      <c r="Q190" s="204">
        <f>J190/D190*1000</f>
        <v>160</v>
      </c>
      <c r="R190" s="204">
        <f t="shared" si="90"/>
        <v>65</v>
      </c>
      <c r="S190" s="204">
        <f t="shared" si="91"/>
        <v>32.41666666666667</v>
      </c>
      <c r="T190" s="182">
        <f t="shared" si="86"/>
        <v>-1.531</v>
      </c>
      <c r="U190" s="106">
        <f t="shared" si="87"/>
        <v>-0.391</v>
      </c>
      <c r="V190" s="110">
        <f t="shared" si="88"/>
        <v>7.030000000000001</v>
      </c>
    </row>
    <row r="191" spans="1:22" ht="12.75">
      <c r="A191" s="386"/>
      <c r="B191" s="11">
        <v>187</v>
      </c>
      <c r="C191" s="147" t="s">
        <v>277</v>
      </c>
      <c r="D191" s="105">
        <v>60</v>
      </c>
      <c r="E191" s="105">
        <v>1980</v>
      </c>
      <c r="F191" s="107">
        <v>3087.75</v>
      </c>
      <c r="G191" s="107">
        <v>3087.75</v>
      </c>
      <c r="H191" s="107">
        <v>18.2</v>
      </c>
      <c r="I191" s="107">
        <v>18.2</v>
      </c>
      <c r="J191" s="106">
        <v>9.6</v>
      </c>
      <c r="K191" s="182">
        <f t="shared" si="84"/>
        <v>9.567</v>
      </c>
      <c r="L191" s="182">
        <f t="shared" si="85"/>
        <v>9.511</v>
      </c>
      <c r="M191" s="109">
        <v>155</v>
      </c>
      <c r="N191" s="106">
        <v>8.633</v>
      </c>
      <c r="O191" s="109">
        <v>156</v>
      </c>
      <c r="P191" s="106">
        <v>8.689</v>
      </c>
      <c r="Q191" s="204">
        <f t="shared" si="89"/>
        <v>160</v>
      </c>
      <c r="R191" s="204">
        <f t="shared" si="90"/>
        <v>159.45000000000002</v>
      </c>
      <c r="S191" s="204">
        <f t="shared" si="91"/>
        <v>158.51666666666668</v>
      </c>
      <c r="T191" s="182">
        <f t="shared" si="86"/>
        <v>-0.08900000000000041</v>
      </c>
      <c r="U191" s="106">
        <f t="shared" si="87"/>
        <v>-0.05600000000000094</v>
      </c>
      <c r="V191" s="110">
        <f t="shared" si="88"/>
        <v>1</v>
      </c>
    </row>
    <row r="192" spans="1:22" ht="12.75">
      <c r="A192" s="386"/>
      <c r="B192" s="11">
        <v>188</v>
      </c>
      <c r="C192" s="147" t="s">
        <v>280</v>
      </c>
      <c r="D192" s="105">
        <v>30</v>
      </c>
      <c r="E192" s="105">
        <v>1985</v>
      </c>
      <c r="F192" s="105">
        <v>1555.7</v>
      </c>
      <c r="G192" s="105">
        <v>1555.7</v>
      </c>
      <c r="H192" s="107">
        <v>7.2</v>
      </c>
      <c r="I192" s="107">
        <v>7.2</v>
      </c>
      <c r="J192" s="106">
        <v>4.8</v>
      </c>
      <c r="K192" s="182">
        <f t="shared" si="84"/>
        <v>3.524</v>
      </c>
      <c r="L192" s="182">
        <f t="shared" si="85"/>
        <v>4.638</v>
      </c>
      <c r="M192" s="109">
        <v>66</v>
      </c>
      <c r="N192" s="106">
        <v>3.676</v>
      </c>
      <c r="O192" s="109">
        <v>46</v>
      </c>
      <c r="P192" s="106">
        <v>2.562</v>
      </c>
      <c r="Q192" s="204">
        <f t="shared" si="89"/>
        <v>160</v>
      </c>
      <c r="R192" s="204">
        <f t="shared" si="90"/>
        <v>117.46666666666667</v>
      </c>
      <c r="S192" s="204">
        <f t="shared" si="91"/>
        <v>154.6</v>
      </c>
      <c r="T192" s="182">
        <f t="shared" si="86"/>
        <v>-0.16199999999999992</v>
      </c>
      <c r="U192" s="106">
        <f t="shared" si="87"/>
        <v>1.1140000000000003</v>
      </c>
      <c r="V192" s="110">
        <f t="shared" si="88"/>
        <v>-20</v>
      </c>
    </row>
    <row r="193" spans="1:22" ht="12.75">
      <c r="A193" s="386"/>
      <c r="B193" s="11">
        <v>189</v>
      </c>
      <c r="C193" s="147" t="s">
        <v>280</v>
      </c>
      <c r="D193" s="105">
        <v>30</v>
      </c>
      <c r="E193" s="105">
        <v>1985</v>
      </c>
      <c r="F193" s="105">
        <v>1555.7</v>
      </c>
      <c r="G193" s="105">
        <v>1555.7</v>
      </c>
      <c r="H193" s="107">
        <v>7.2</v>
      </c>
      <c r="I193" s="107">
        <v>7.2</v>
      </c>
      <c r="J193" s="106">
        <v>4.8</v>
      </c>
      <c r="K193" s="182">
        <f t="shared" si="84"/>
        <v>3.524</v>
      </c>
      <c r="L193" s="182">
        <f t="shared" si="85"/>
        <v>4.638</v>
      </c>
      <c r="M193" s="109">
        <v>66</v>
      </c>
      <c r="N193" s="106">
        <v>3.676</v>
      </c>
      <c r="O193" s="109">
        <v>46</v>
      </c>
      <c r="P193" s="106">
        <v>2.562</v>
      </c>
      <c r="Q193" s="204">
        <f t="shared" si="89"/>
        <v>160</v>
      </c>
      <c r="R193" s="204">
        <f t="shared" si="90"/>
        <v>117.46666666666667</v>
      </c>
      <c r="S193" s="204">
        <f t="shared" si="91"/>
        <v>154.6</v>
      </c>
      <c r="T193" s="182">
        <f t="shared" si="86"/>
        <v>-0.16199999999999992</v>
      </c>
      <c r="U193" s="106">
        <f t="shared" si="87"/>
        <v>1.1140000000000003</v>
      </c>
      <c r="V193" s="110">
        <f t="shared" si="88"/>
        <v>-20</v>
      </c>
    </row>
    <row r="194" spans="1:22" ht="12.75">
      <c r="A194" s="386"/>
      <c r="B194" s="11">
        <v>190</v>
      </c>
      <c r="C194" s="104" t="s">
        <v>512</v>
      </c>
      <c r="D194" s="105">
        <v>20</v>
      </c>
      <c r="E194" s="105" t="s">
        <v>25</v>
      </c>
      <c r="F194" s="107">
        <v>1054.08</v>
      </c>
      <c r="G194" s="107">
        <v>1054.08</v>
      </c>
      <c r="H194" s="106">
        <v>4.047</v>
      </c>
      <c r="I194" s="106">
        <f aca="true" t="shared" si="92" ref="I194:I201">H194</f>
        <v>4.047</v>
      </c>
      <c r="J194" s="106">
        <v>3.2</v>
      </c>
      <c r="K194" s="106">
        <f t="shared" si="84"/>
        <v>2.4602399999999998</v>
      </c>
      <c r="L194" s="106">
        <f t="shared" si="85"/>
        <v>2.9505</v>
      </c>
      <c r="M194" s="107">
        <v>28</v>
      </c>
      <c r="N194" s="106">
        <f aca="true" t="shared" si="93" ref="N194:N201">M194*0.05667</f>
        <v>1.58676</v>
      </c>
      <c r="O194" s="107">
        <v>21.5</v>
      </c>
      <c r="P194" s="106">
        <f aca="true" t="shared" si="94" ref="P194:P201">O194*0.051</f>
        <v>1.0965</v>
      </c>
      <c r="Q194" s="106">
        <f aca="true" t="shared" si="95" ref="Q194:Q201">J194*1000/D194</f>
        <v>160</v>
      </c>
      <c r="R194" s="106">
        <f aca="true" t="shared" si="96" ref="R194:R201">K194*1000/D194</f>
        <v>123.01199999999999</v>
      </c>
      <c r="S194" s="106">
        <f aca="true" t="shared" si="97" ref="S194:S201">L194*1000/D194</f>
        <v>147.525</v>
      </c>
      <c r="T194" s="107">
        <f t="shared" si="86"/>
        <v>-0.24950000000000028</v>
      </c>
      <c r="U194" s="107">
        <f t="shared" si="87"/>
        <v>0.4902599999999999</v>
      </c>
      <c r="V194" s="362">
        <f t="shared" si="88"/>
        <v>-6.5</v>
      </c>
    </row>
    <row r="195" spans="1:22" ht="12.75">
      <c r="A195" s="386"/>
      <c r="B195" s="11">
        <v>191</v>
      </c>
      <c r="C195" s="104" t="s">
        <v>513</v>
      </c>
      <c r="D195" s="105">
        <v>8</v>
      </c>
      <c r="E195" s="105" t="s">
        <v>25</v>
      </c>
      <c r="F195" s="107">
        <v>361.07</v>
      </c>
      <c r="G195" s="107">
        <v>361.07</v>
      </c>
      <c r="H195" s="106">
        <v>0.751</v>
      </c>
      <c r="I195" s="106">
        <f t="shared" si="92"/>
        <v>0.751</v>
      </c>
      <c r="J195" s="106">
        <v>1.28</v>
      </c>
      <c r="K195" s="106">
        <f t="shared" si="84"/>
        <v>0.41098</v>
      </c>
      <c r="L195" s="106">
        <f t="shared" si="85"/>
        <v>0.645991</v>
      </c>
      <c r="M195" s="107">
        <v>6</v>
      </c>
      <c r="N195" s="106">
        <f t="shared" si="93"/>
        <v>0.34002</v>
      </c>
      <c r="O195" s="107">
        <v>2.059</v>
      </c>
      <c r="P195" s="106">
        <f t="shared" si="94"/>
        <v>0.105009</v>
      </c>
      <c r="Q195" s="106">
        <f t="shared" si="95"/>
        <v>160</v>
      </c>
      <c r="R195" s="106">
        <f t="shared" si="96"/>
        <v>51.3725</v>
      </c>
      <c r="S195" s="106">
        <f t="shared" si="97"/>
        <v>80.748875</v>
      </c>
      <c r="T195" s="107">
        <f t="shared" si="86"/>
        <v>-0.634009</v>
      </c>
      <c r="U195" s="107">
        <f t="shared" si="87"/>
        <v>0.23501099999999997</v>
      </c>
      <c r="V195" s="362">
        <f t="shared" si="88"/>
        <v>-3.941</v>
      </c>
    </row>
    <row r="196" spans="1:22" ht="12.75">
      <c r="A196" s="386"/>
      <c r="B196" s="11">
        <v>192</v>
      </c>
      <c r="C196" s="104" t="s">
        <v>514</v>
      </c>
      <c r="D196" s="105">
        <v>8</v>
      </c>
      <c r="E196" s="105" t="s">
        <v>25</v>
      </c>
      <c r="F196" s="107">
        <v>361.26</v>
      </c>
      <c r="G196" s="107">
        <v>361.26</v>
      </c>
      <c r="H196" s="106">
        <v>0.906</v>
      </c>
      <c r="I196" s="106">
        <f t="shared" si="92"/>
        <v>0.906</v>
      </c>
      <c r="J196" s="106">
        <v>1.12</v>
      </c>
      <c r="K196" s="106">
        <f t="shared" si="84"/>
        <v>0.56598</v>
      </c>
      <c r="L196" s="106">
        <f t="shared" si="85"/>
        <v>0.601785</v>
      </c>
      <c r="M196" s="107">
        <v>6</v>
      </c>
      <c r="N196" s="106">
        <f t="shared" si="93"/>
        <v>0.34002</v>
      </c>
      <c r="O196" s="107">
        <v>5.965</v>
      </c>
      <c r="P196" s="106">
        <f t="shared" si="94"/>
        <v>0.30421499999999996</v>
      </c>
      <c r="Q196" s="106">
        <f t="shared" si="95"/>
        <v>140</v>
      </c>
      <c r="R196" s="106">
        <f t="shared" si="96"/>
        <v>70.7475</v>
      </c>
      <c r="S196" s="106">
        <f t="shared" si="97"/>
        <v>75.223125</v>
      </c>
      <c r="T196" s="107">
        <f t="shared" si="86"/>
        <v>-0.5182150000000001</v>
      </c>
      <c r="U196" s="107">
        <f t="shared" si="87"/>
        <v>0.03580500000000003</v>
      </c>
      <c r="V196" s="362">
        <f t="shared" si="88"/>
        <v>-0.03500000000000014</v>
      </c>
    </row>
    <row r="197" spans="1:22" ht="12.75">
      <c r="A197" s="386"/>
      <c r="B197" s="11">
        <v>193</v>
      </c>
      <c r="C197" s="104" t="s">
        <v>291</v>
      </c>
      <c r="D197" s="105">
        <v>12</v>
      </c>
      <c r="E197" s="105" t="s">
        <v>25</v>
      </c>
      <c r="F197" s="107">
        <v>532.1</v>
      </c>
      <c r="G197" s="107">
        <v>532.1</v>
      </c>
      <c r="H197" s="106">
        <v>0.9</v>
      </c>
      <c r="I197" s="106">
        <f t="shared" si="92"/>
        <v>0.9</v>
      </c>
      <c r="J197" s="106">
        <v>1.6</v>
      </c>
      <c r="K197" s="106">
        <f t="shared" si="84"/>
        <v>0.55998</v>
      </c>
      <c r="L197" s="106">
        <f t="shared" si="85"/>
        <v>1.5164879999999998</v>
      </c>
      <c r="M197" s="107">
        <v>6</v>
      </c>
      <c r="N197" s="106">
        <f t="shared" si="93"/>
        <v>0.34002</v>
      </c>
      <c r="O197" s="107">
        <v>-12.088</v>
      </c>
      <c r="P197" s="106">
        <f t="shared" si="94"/>
        <v>-0.6164879999999999</v>
      </c>
      <c r="Q197" s="106">
        <f t="shared" si="95"/>
        <v>133.33333333333334</v>
      </c>
      <c r="R197" s="106">
        <f t="shared" si="96"/>
        <v>46.665</v>
      </c>
      <c r="S197" s="106">
        <f t="shared" si="97"/>
        <v>126.37399999999998</v>
      </c>
      <c r="T197" s="107">
        <f t="shared" si="86"/>
        <v>-0.08351200000000025</v>
      </c>
      <c r="U197" s="107">
        <f t="shared" si="87"/>
        <v>0.9565079999999999</v>
      </c>
      <c r="V197" s="362">
        <f t="shared" si="88"/>
        <v>-18.088</v>
      </c>
    </row>
    <row r="198" spans="1:22" ht="12.75">
      <c r="A198" s="386"/>
      <c r="B198" s="11">
        <v>194</v>
      </c>
      <c r="C198" s="104" t="s">
        <v>290</v>
      </c>
      <c r="D198" s="105">
        <v>40</v>
      </c>
      <c r="E198" s="105" t="s">
        <v>25</v>
      </c>
      <c r="F198" s="107">
        <v>1960.74</v>
      </c>
      <c r="G198" s="107">
        <v>1913.69</v>
      </c>
      <c r="H198" s="106">
        <v>10.424</v>
      </c>
      <c r="I198" s="106">
        <f t="shared" si="92"/>
        <v>10.424</v>
      </c>
      <c r="J198" s="106">
        <v>6.4</v>
      </c>
      <c r="K198" s="106">
        <f t="shared" si="84"/>
        <v>6.00374</v>
      </c>
      <c r="L198" s="106">
        <f t="shared" si="85"/>
        <v>5.299519999999999</v>
      </c>
      <c r="M198" s="107">
        <v>78</v>
      </c>
      <c r="N198" s="106">
        <f t="shared" si="93"/>
        <v>4.42026</v>
      </c>
      <c r="O198" s="107">
        <v>100.48</v>
      </c>
      <c r="P198" s="106">
        <f t="shared" si="94"/>
        <v>5.12448</v>
      </c>
      <c r="Q198" s="106">
        <f t="shared" si="95"/>
        <v>160</v>
      </c>
      <c r="R198" s="106">
        <f t="shared" si="96"/>
        <v>150.0935</v>
      </c>
      <c r="S198" s="106">
        <f t="shared" si="97"/>
        <v>132.488</v>
      </c>
      <c r="T198" s="107">
        <f t="shared" si="86"/>
        <v>-1.100480000000001</v>
      </c>
      <c r="U198" s="107">
        <f t="shared" si="87"/>
        <v>-0.7042200000000003</v>
      </c>
      <c r="V198" s="362">
        <f t="shared" si="88"/>
        <v>22.480000000000004</v>
      </c>
    </row>
    <row r="199" spans="1:22" ht="12.75">
      <c r="A199" s="386"/>
      <c r="B199" s="11">
        <v>195</v>
      </c>
      <c r="C199" s="104" t="s">
        <v>515</v>
      </c>
      <c r="D199" s="105">
        <v>12</v>
      </c>
      <c r="E199" s="105" t="s">
        <v>25</v>
      </c>
      <c r="F199" s="107">
        <v>519.16</v>
      </c>
      <c r="G199" s="107">
        <v>519.16</v>
      </c>
      <c r="H199" s="106">
        <v>0.943</v>
      </c>
      <c r="I199" s="106">
        <f t="shared" si="92"/>
        <v>0.943</v>
      </c>
      <c r="J199" s="106">
        <v>1.6</v>
      </c>
      <c r="K199" s="106">
        <f t="shared" si="84"/>
        <v>0.60298</v>
      </c>
      <c r="L199" s="106">
        <f t="shared" si="85"/>
        <v>0.700291</v>
      </c>
      <c r="M199" s="107">
        <v>6</v>
      </c>
      <c r="N199" s="106">
        <f t="shared" si="93"/>
        <v>0.34002</v>
      </c>
      <c r="O199" s="107">
        <v>4.759</v>
      </c>
      <c r="P199" s="106">
        <f t="shared" si="94"/>
        <v>0.242709</v>
      </c>
      <c r="Q199" s="106">
        <f t="shared" si="95"/>
        <v>133.33333333333334</v>
      </c>
      <c r="R199" s="106">
        <f t="shared" si="96"/>
        <v>50.24833333333333</v>
      </c>
      <c r="S199" s="106">
        <f t="shared" si="97"/>
        <v>58.35758333333333</v>
      </c>
      <c r="T199" s="107">
        <f t="shared" si="86"/>
        <v>-0.8997090000000001</v>
      </c>
      <c r="U199" s="107">
        <f t="shared" si="87"/>
        <v>0.09731099999999998</v>
      </c>
      <c r="V199" s="362">
        <f t="shared" si="88"/>
        <v>-1.2409999999999997</v>
      </c>
    </row>
    <row r="200" spans="1:22" ht="12.75">
      <c r="A200" s="386"/>
      <c r="B200" s="11">
        <v>196</v>
      </c>
      <c r="C200" s="104" t="s">
        <v>516</v>
      </c>
      <c r="D200" s="105">
        <v>12</v>
      </c>
      <c r="E200" s="105" t="s">
        <v>25</v>
      </c>
      <c r="F200" s="107">
        <v>533.08</v>
      </c>
      <c r="G200" s="107">
        <v>533.08</v>
      </c>
      <c r="H200" s="106">
        <v>0.61</v>
      </c>
      <c r="I200" s="106">
        <f t="shared" si="92"/>
        <v>0.61</v>
      </c>
      <c r="J200" s="106">
        <v>1.52</v>
      </c>
      <c r="K200" s="106">
        <f t="shared" si="84"/>
        <v>0.15664</v>
      </c>
      <c r="L200" s="106">
        <f t="shared" si="85"/>
        <v>0.13218100000000005</v>
      </c>
      <c r="M200" s="107">
        <v>8</v>
      </c>
      <c r="N200" s="106">
        <f t="shared" si="93"/>
        <v>0.45336</v>
      </c>
      <c r="O200" s="107">
        <v>9.369</v>
      </c>
      <c r="P200" s="106">
        <f t="shared" si="94"/>
        <v>0.47781899999999994</v>
      </c>
      <c r="Q200" s="106">
        <f t="shared" si="95"/>
        <v>126.66666666666667</v>
      </c>
      <c r="R200" s="106">
        <f t="shared" si="96"/>
        <v>13.053333333333335</v>
      </c>
      <c r="S200" s="106">
        <f t="shared" si="97"/>
        <v>11.015083333333337</v>
      </c>
      <c r="T200" s="107">
        <f t="shared" si="86"/>
        <v>-1.387819</v>
      </c>
      <c r="U200" s="107">
        <f t="shared" si="87"/>
        <v>-0.024458999999999953</v>
      </c>
      <c r="V200" s="362">
        <f t="shared" si="88"/>
        <v>1.3689999999999998</v>
      </c>
    </row>
    <row r="201" spans="1:22" ht="12.75">
      <c r="A201" s="386"/>
      <c r="B201" s="11">
        <v>197</v>
      </c>
      <c r="C201" s="104" t="s">
        <v>517</v>
      </c>
      <c r="D201" s="105">
        <v>22</v>
      </c>
      <c r="E201" s="105" t="s">
        <v>25</v>
      </c>
      <c r="F201" s="107">
        <v>1229.1</v>
      </c>
      <c r="G201" s="107">
        <v>1229.1</v>
      </c>
      <c r="H201" s="106">
        <v>5.913</v>
      </c>
      <c r="I201" s="106">
        <f t="shared" si="92"/>
        <v>5.913</v>
      </c>
      <c r="J201" s="106">
        <v>3.36</v>
      </c>
      <c r="K201" s="106">
        <f t="shared" si="84"/>
        <v>3.1928400000000003</v>
      </c>
      <c r="L201" s="106">
        <f t="shared" si="85"/>
        <v>2.1723540000000003</v>
      </c>
      <c r="M201" s="107">
        <v>48</v>
      </c>
      <c r="N201" s="106">
        <f t="shared" si="93"/>
        <v>2.72016</v>
      </c>
      <c r="O201" s="107">
        <v>73.346</v>
      </c>
      <c r="P201" s="106">
        <f t="shared" si="94"/>
        <v>3.740646</v>
      </c>
      <c r="Q201" s="106">
        <f t="shared" si="95"/>
        <v>152.72727272727272</v>
      </c>
      <c r="R201" s="106">
        <f t="shared" si="96"/>
        <v>145.1290909090909</v>
      </c>
      <c r="S201" s="106">
        <f t="shared" si="97"/>
        <v>98.74336363636365</v>
      </c>
      <c r="T201" s="107">
        <f t="shared" si="86"/>
        <v>-1.1876459999999995</v>
      </c>
      <c r="U201" s="107">
        <f t="shared" si="87"/>
        <v>-1.020486</v>
      </c>
      <c r="V201" s="362">
        <f t="shared" si="88"/>
        <v>25.346000000000004</v>
      </c>
    </row>
    <row r="202" spans="1:22" ht="12.75">
      <c r="A202" s="386"/>
      <c r="B202" s="11">
        <v>198</v>
      </c>
      <c r="C202" s="104" t="s">
        <v>296</v>
      </c>
      <c r="D202" s="105">
        <v>45</v>
      </c>
      <c r="E202" s="105">
        <v>1974</v>
      </c>
      <c r="F202" s="107">
        <v>2276.56</v>
      </c>
      <c r="G202" s="107">
        <v>2276.56</v>
      </c>
      <c r="H202" s="107">
        <v>8.305</v>
      </c>
      <c r="I202" s="107">
        <f>H202</f>
        <v>8.305</v>
      </c>
      <c r="J202" s="107">
        <v>7.2</v>
      </c>
      <c r="K202" s="107">
        <f>I202-N202</f>
        <v>3.46</v>
      </c>
      <c r="L202" s="107">
        <f>I202-P202</f>
        <v>3.46</v>
      </c>
      <c r="M202" s="109">
        <v>95</v>
      </c>
      <c r="N202" s="106">
        <f>M202*0.051</f>
        <v>4.845</v>
      </c>
      <c r="O202" s="109">
        <v>95</v>
      </c>
      <c r="P202" s="107">
        <f>O202*0.051</f>
        <v>4.845</v>
      </c>
      <c r="Q202" s="109">
        <f>J202*1000/D202</f>
        <v>160</v>
      </c>
      <c r="R202" s="109">
        <f>K202*1000/D202</f>
        <v>76.88888888888889</v>
      </c>
      <c r="S202" s="109">
        <f>L202*1000/D202</f>
        <v>76.88888888888889</v>
      </c>
      <c r="T202" s="107">
        <f>L202-J202</f>
        <v>-3.74</v>
      </c>
      <c r="U202" s="107">
        <f>N202-P202</f>
        <v>0</v>
      </c>
      <c r="V202" s="110">
        <f>O202-M202</f>
        <v>0</v>
      </c>
    </row>
    <row r="203" spans="1:22" ht="12.75">
      <c r="A203" s="386"/>
      <c r="B203" s="11">
        <v>199</v>
      </c>
      <c r="C203" s="104" t="s">
        <v>533</v>
      </c>
      <c r="D203" s="105">
        <v>30</v>
      </c>
      <c r="E203" s="105">
        <v>1974</v>
      </c>
      <c r="F203" s="107">
        <v>1655.38</v>
      </c>
      <c r="G203" s="107">
        <f aca="true" t="shared" si="98" ref="G203:G210">F203</f>
        <v>1655.38</v>
      </c>
      <c r="H203" s="106">
        <v>6.493</v>
      </c>
      <c r="I203" s="107">
        <f aca="true" t="shared" si="99" ref="I203:I216">H203</f>
        <v>6.493</v>
      </c>
      <c r="J203" s="106">
        <v>4.8</v>
      </c>
      <c r="K203" s="107">
        <f aca="true" t="shared" si="100" ref="K203:K216">I203-N203</f>
        <v>3.4840000000000004</v>
      </c>
      <c r="L203" s="107">
        <f aca="true" t="shared" si="101" ref="L203:L216">I203-P203</f>
        <v>2.4130000000000003</v>
      </c>
      <c r="M203" s="107">
        <v>59</v>
      </c>
      <c r="N203" s="106">
        <f aca="true" t="shared" si="102" ref="N203:N216">M203*0.051</f>
        <v>3.009</v>
      </c>
      <c r="O203" s="106">
        <v>80</v>
      </c>
      <c r="P203" s="107">
        <f aca="true" t="shared" si="103" ref="P203:P216">O203*0.051</f>
        <v>4.08</v>
      </c>
      <c r="Q203" s="109">
        <f aca="true" t="shared" si="104" ref="Q203:Q216">J203*1000/D203</f>
        <v>160</v>
      </c>
      <c r="R203" s="109">
        <f aca="true" t="shared" si="105" ref="R203:R216">K203*1000/D203</f>
        <v>116.13333333333335</v>
      </c>
      <c r="S203" s="109">
        <f aca="true" t="shared" si="106" ref="S203:S216">L203*1000/D203</f>
        <v>80.43333333333335</v>
      </c>
      <c r="T203" s="107">
        <f aca="true" t="shared" si="107" ref="T203:T216">L203-J203</f>
        <v>-2.3869999999999996</v>
      </c>
      <c r="U203" s="107">
        <f aca="true" t="shared" si="108" ref="U203:U216">N203-P203</f>
        <v>-1.0710000000000002</v>
      </c>
      <c r="V203" s="110">
        <f aca="true" t="shared" si="109" ref="V203:V216">O203-M203</f>
        <v>21</v>
      </c>
    </row>
    <row r="204" spans="1:22" ht="12.75">
      <c r="A204" s="386"/>
      <c r="B204" s="11">
        <v>200</v>
      </c>
      <c r="C204" s="104" t="s">
        <v>534</v>
      </c>
      <c r="D204" s="105">
        <v>25</v>
      </c>
      <c r="E204" s="105">
        <v>1989</v>
      </c>
      <c r="F204" s="105">
        <v>711.24</v>
      </c>
      <c r="G204" s="107">
        <f t="shared" si="98"/>
        <v>711.24</v>
      </c>
      <c r="H204" s="106">
        <v>6.243</v>
      </c>
      <c r="I204" s="107">
        <f t="shared" si="99"/>
        <v>6.243</v>
      </c>
      <c r="J204" s="106">
        <v>4</v>
      </c>
      <c r="K204" s="107">
        <f t="shared" si="100"/>
        <v>3.6420000000000003</v>
      </c>
      <c r="L204" s="107">
        <f t="shared" si="101"/>
        <v>2.071200000000001</v>
      </c>
      <c r="M204" s="107">
        <v>51</v>
      </c>
      <c r="N204" s="106">
        <f t="shared" si="102"/>
        <v>2.601</v>
      </c>
      <c r="O204" s="107">
        <v>81.8</v>
      </c>
      <c r="P204" s="107">
        <f t="shared" si="103"/>
        <v>4.171799999999999</v>
      </c>
      <c r="Q204" s="109">
        <f t="shared" si="104"/>
        <v>160</v>
      </c>
      <c r="R204" s="109">
        <f t="shared" si="105"/>
        <v>145.68</v>
      </c>
      <c r="S204" s="109">
        <f t="shared" si="106"/>
        <v>82.84800000000004</v>
      </c>
      <c r="T204" s="107">
        <f t="shared" si="107"/>
        <v>-1.928799999999999</v>
      </c>
      <c r="U204" s="107">
        <f t="shared" si="108"/>
        <v>-1.5707999999999993</v>
      </c>
      <c r="V204" s="110">
        <f t="shared" si="109"/>
        <v>30.799999999999997</v>
      </c>
    </row>
    <row r="205" spans="1:22" ht="12.75">
      <c r="A205" s="386"/>
      <c r="B205" s="11">
        <v>201</v>
      </c>
      <c r="C205" s="104" t="s">
        <v>535</v>
      </c>
      <c r="D205" s="105">
        <v>45</v>
      </c>
      <c r="E205" s="105">
        <v>1989</v>
      </c>
      <c r="F205" s="107">
        <v>2351.5</v>
      </c>
      <c r="G205" s="107">
        <f t="shared" si="98"/>
        <v>2351.5</v>
      </c>
      <c r="H205" s="106">
        <v>10.026</v>
      </c>
      <c r="I205" s="107">
        <f t="shared" si="99"/>
        <v>10.026</v>
      </c>
      <c r="J205" s="106">
        <v>7.2</v>
      </c>
      <c r="K205" s="107">
        <f t="shared" si="100"/>
        <v>5.64</v>
      </c>
      <c r="L205" s="107">
        <f t="shared" si="101"/>
        <v>3.9672</v>
      </c>
      <c r="M205" s="107">
        <v>86</v>
      </c>
      <c r="N205" s="106">
        <f t="shared" si="102"/>
        <v>4.386</v>
      </c>
      <c r="O205" s="107">
        <v>118.8</v>
      </c>
      <c r="P205" s="107">
        <f t="shared" si="103"/>
        <v>6.0588</v>
      </c>
      <c r="Q205" s="109">
        <f t="shared" si="104"/>
        <v>160</v>
      </c>
      <c r="R205" s="109">
        <f t="shared" si="105"/>
        <v>125.33333333333333</v>
      </c>
      <c r="S205" s="109">
        <f t="shared" si="106"/>
        <v>88.16000000000001</v>
      </c>
      <c r="T205" s="107">
        <f t="shared" si="107"/>
        <v>-3.2328</v>
      </c>
      <c r="U205" s="107">
        <f t="shared" si="108"/>
        <v>-1.6727999999999996</v>
      </c>
      <c r="V205" s="110">
        <f t="shared" si="109"/>
        <v>32.8</v>
      </c>
    </row>
    <row r="206" spans="1:22" ht="12.75">
      <c r="A206" s="386"/>
      <c r="B206" s="11">
        <v>202</v>
      </c>
      <c r="C206" s="104" t="s">
        <v>297</v>
      </c>
      <c r="D206" s="105">
        <v>75</v>
      </c>
      <c r="E206" s="105">
        <v>1973</v>
      </c>
      <c r="F206" s="105">
        <v>4007.78</v>
      </c>
      <c r="G206" s="105">
        <f t="shared" si="98"/>
        <v>4007.78</v>
      </c>
      <c r="H206" s="106">
        <v>16.606</v>
      </c>
      <c r="I206" s="107">
        <f t="shared" si="99"/>
        <v>16.606</v>
      </c>
      <c r="J206" s="106">
        <v>12</v>
      </c>
      <c r="K206" s="107">
        <f t="shared" si="100"/>
        <v>9.160000000000002</v>
      </c>
      <c r="L206" s="107">
        <f t="shared" si="101"/>
        <v>9.772000000000002</v>
      </c>
      <c r="M206" s="107">
        <v>146</v>
      </c>
      <c r="N206" s="106">
        <f t="shared" si="102"/>
        <v>7.446</v>
      </c>
      <c r="O206" s="107">
        <v>134</v>
      </c>
      <c r="P206" s="107">
        <f t="shared" si="103"/>
        <v>6.834</v>
      </c>
      <c r="Q206" s="109">
        <f t="shared" si="104"/>
        <v>160</v>
      </c>
      <c r="R206" s="109">
        <f t="shared" si="105"/>
        <v>122.13333333333335</v>
      </c>
      <c r="S206" s="109">
        <f t="shared" si="106"/>
        <v>130.29333333333335</v>
      </c>
      <c r="T206" s="107">
        <f t="shared" si="107"/>
        <v>-2.227999999999998</v>
      </c>
      <c r="U206" s="107">
        <f t="shared" si="108"/>
        <v>0.6120000000000001</v>
      </c>
      <c r="V206" s="110">
        <f t="shared" si="109"/>
        <v>-12</v>
      </c>
    </row>
    <row r="207" spans="1:22" ht="12.75">
      <c r="A207" s="386"/>
      <c r="B207" s="11">
        <v>203</v>
      </c>
      <c r="C207" s="104" t="s">
        <v>536</v>
      </c>
      <c r="D207" s="105">
        <v>45</v>
      </c>
      <c r="E207" s="105">
        <v>1975</v>
      </c>
      <c r="F207" s="105">
        <v>2311.28</v>
      </c>
      <c r="G207" s="105">
        <f t="shared" si="98"/>
        <v>2311.28</v>
      </c>
      <c r="H207" s="106">
        <v>9.828</v>
      </c>
      <c r="I207" s="107">
        <f t="shared" si="99"/>
        <v>9.828</v>
      </c>
      <c r="J207" s="107">
        <v>7.2</v>
      </c>
      <c r="K207" s="107">
        <f t="shared" si="100"/>
        <v>5.85</v>
      </c>
      <c r="L207" s="107">
        <f t="shared" si="101"/>
        <v>5.7989999999999995</v>
      </c>
      <c r="M207" s="109">
        <v>78</v>
      </c>
      <c r="N207" s="106">
        <f t="shared" si="102"/>
        <v>3.9779999999999998</v>
      </c>
      <c r="O207" s="109">
        <v>79</v>
      </c>
      <c r="P207" s="107">
        <f t="shared" si="103"/>
        <v>4.029</v>
      </c>
      <c r="Q207" s="109">
        <f t="shared" si="104"/>
        <v>160</v>
      </c>
      <c r="R207" s="109">
        <f t="shared" si="105"/>
        <v>130</v>
      </c>
      <c r="S207" s="109">
        <f t="shared" si="106"/>
        <v>128.86666666666665</v>
      </c>
      <c r="T207" s="107">
        <f t="shared" si="107"/>
        <v>-1.4010000000000007</v>
      </c>
      <c r="U207" s="107">
        <f t="shared" si="108"/>
        <v>-0.051000000000000156</v>
      </c>
      <c r="V207" s="110">
        <f t="shared" si="109"/>
        <v>1</v>
      </c>
    </row>
    <row r="208" spans="1:22" ht="12.75">
      <c r="A208" s="386"/>
      <c r="B208" s="11">
        <v>204</v>
      </c>
      <c r="C208" s="104" t="s">
        <v>537</v>
      </c>
      <c r="D208" s="105">
        <v>32</v>
      </c>
      <c r="E208" s="105">
        <v>1969</v>
      </c>
      <c r="F208" s="105">
        <v>1212.98</v>
      </c>
      <c r="G208" s="105">
        <f t="shared" si="98"/>
        <v>1212.98</v>
      </c>
      <c r="H208" s="106">
        <v>5.918</v>
      </c>
      <c r="I208" s="107">
        <f t="shared" si="99"/>
        <v>5.918</v>
      </c>
      <c r="J208" s="107">
        <v>5.12</v>
      </c>
      <c r="K208" s="107">
        <f t="shared" si="100"/>
        <v>4.133</v>
      </c>
      <c r="L208" s="107">
        <f t="shared" si="101"/>
        <v>4.082000000000001</v>
      </c>
      <c r="M208" s="109">
        <v>35</v>
      </c>
      <c r="N208" s="106">
        <f t="shared" si="102"/>
        <v>1.785</v>
      </c>
      <c r="O208" s="109">
        <v>36</v>
      </c>
      <c r="P208" s="107">
        <f t="shared" si="103"/>
        <v>1.8359999999999999</v>
      </c>
      <c r="Q208" s="109">
        <f t="shared" si="104"/>
        <v>160</v>
      </c>
      <c r="R208" s="109">
        <f t="shared" si="105"/>
        <v>129.15625</v>
      </c>
      <c r="S208" s="109">
        <f t="shared" si="106"/>
        <v>127.56250000000003</v>
      </c>
      <c r="T208" s="107">
        <f t="shared" si="107"/>
        <v>-1.0379999999999994</v>
      </c>
      <c r="U208" s="107">
        <f t="shared" si="108"/>
        <v>-0.050999999999999934</v>
      </c>
      <c r="V208" s="110">
        <f t="shared" si="109"/>
        <v>1</v>
      </c>
    </row>
    <row r="209" spans="1:22" ht="12.75">
      <c r="A209" s="386"/>
      <c r="B209" s="11">
        <v>205</v>
      </c>
      <c r="C209" s="104" t="s">
        <v>538</v>
      </c>
      <c r="D209" s="105">
        <v>32</v>
      </c>
      <c r="E209" s="105">
        <v>1964</v>
      </c>
      <c r="F209" s="105">
        <v>1219.69</v>
      </c>
      <c r="G209" s="105">
        <f t="shared" si="98"/>
        <v>1219.69</v>
      </c>
      <c r="H209" s="106">
        <v>6.437</v>
      </c>
      <c r="I209" s="107">
        <f t="shared" si="99"/>
        <v>6.437</v>
      </c>
      <c r="J209" s="107">
        <v>5.12</v>
      </c>
      <c r="K209" s="107">
        <f t="shared" si="100"/>
        <v>4.244</v>
      </c>
      <c r="L209" s="107">
        <f t="shared" si="101"/>
        <v>4.142</v>
      </c>
      <c r="M209" s="109">
        <v>43</v>
      </c>
      <c r="N209" s="106">
        <f t="shared" si="102"/>
        <v>2.193</v>
      </c>
      <c r="O209" s="109">
        <v>45</v>
      </c>
      <c r="P209" s="107">
        <f t="shared" si="103"/>
        <v>2.295</v>
      </c>
      <c r="Q209" s="109">
        <f t="shared" si="104"/>
        <v>160</v>
      </c>
      <c r="R209" s="109">
        <f t="shared" si="105"/>
        <v>132.625</v>
      </c>
      <c r="S209" s="109">
        <f t="shared" si="106"/>
        <v>129.4375</v>
      </c>
      <c r="T209" s="107">
        <f t="shared" si="107"/>
        <v>-0.9779999999999998</v>
      </c>
      <c r="U209" s="107">
        <f t="shared" si="108"/>
        <v>-0.10199999999999987</v>
      </c>
      <c r="V209" s="110">
        <f t="shared" si="109"/>
        <v>2</v>
      </c>
    </row>
    <row r="210" spans="1:22" ht="12.75">
      <c r="A210" s="386"/>
      <c r="B210" s="11">
        <v>206</v>
      </c>
      <c r="C210" s="104" t="s">
        <v>540</v>
      </c>
      <c r="D210" s="105">
        <v>12</v>
      </c>
      <c r="E210" s="105">
        <v>1990</v>
      </c>
      <c r="F210" s="105">
        <v>709.14</v>
      </c>
      <c r="G210" s="168">
        <f t="shared" si="98"/>
        <v>709.14</v>
      </c>
      <c r="H210" s="109">
        <v>3.027</v>
      </c>
      <c r="I210" s="107">
        <f t="shared" si="99"/>
        <v>3.027</v>
      </c>
      <c r="J210" s="109">
        <v>1.92</v>
      </c>
      <c r="K210" s="107">
        <f t="shared" si="100"/>
        <v>1.6500000000000001</v>
      </c>
      <c r="L210" s="107">
        <f t="shared" si="101"/>
        <v>1.8030000000000002</v>
      </c>
      <c r="M210" s="109">
        <v>27</v>
      </c>
      <c r="N210" s="106">
        <f t="shared" si="102"/>
        <v>1.377</v>
      </c>
      <c r="O210" s="111">
        <v>24</v>
      </c>
      <c r="P210" s="107">
        <f t="shared" si="103"/>
        <v>1.224</v>
      </c>
      <c r="Q210" s="109">
        <f t="shared" si="104"/>
        <v>160</v>
      </c>
      <c r="R210" s="109">
        <f t="shared" si="105"/>
        <v>137.50000000000003</v>
      </c>
      <c r="S210" s="109">
        <f t="shared" si="106"/>
        <v>150.25000000000003</v>
      </c>
      <c r="T210" s="107">
        <f t="shared" si="107"/>
        <v>-0.11699999999999977</v>
      </c>
      <c r="U210" s="107">
        <f t="shared" si="108"/>
        <v>0.15300000000000002</v>
      </c>
      <c r="V210" s="110">
        <f t="shared" si="109"/>
        <v>-3</v>
      </c>
    </row>
    <row r="211" spans="1:22" ht="12.75">
      <c r="A211" s="386"/>
      <c r="B211" s="11">
        <v>207</v>
      </c>
      <c r="C211" s="104" t="s">
        <v>548</v>
      </c>
      <c r="D211" s="105">
        <v>20</v>
      </c>
      <c r="E211" s="105">
        <v>1984</v>
      </c>
      <c r="F211" s="105">
        <v>728.56</v>
      </c>
      <c r="G211" s="105">
        <v>646.4</v>
      </c>
      <c r="H211" s="106">
        <v>3.865</v>
      </c>
      <c r="I211" s="107">
        <f t="shared" si="99"/>
        <v>3.865</v>
      </c>
      <c r="J211" s="106">
        <f>0.16*D211</f>
        <v>3.2</v>
      </c>
      <c r="K211" s="107">
        <f t="shared" si="100"/>
        <v>2.641</v>
      </c>
      <c r="L211" s="107">
        <f t="shared" si="101"/>
        <v>2.692</v>
      </c>
      <c r="M211" s="106">
        <v>24</v>
      </c>
      <c r="N211" s="106">
        <f t="shared" si="102"/>
        <v>1.224</v>
      </c>
      <c r="O211" s="106">
        <v>23</v>
      </c>
      <c r="P211" s="107">
        <f t="shared" si="103"/>
        <v>1.1729999999999998</v>
      </c>
      <c r="Q211" s="109">
        <f t="shared" si="104"/>
        <v>160</v>
      </c>
      <c r="R211" s="109">
        <f t="shared" si="105"/>
        <v>132.05</v>
      </c>
      <c r="S211" s="109">
        <f t="shared" si="106"/>
        <v>134.6</v>
      </c>
      <c r="T211" s="107">
        <f t="shared" si="107"/>
        <v>-0.508</v>
      </c>
      <c r="U211" s="107">
        <f t="shared" si="108"/>
        <v>0.051000000000000156</v>
      </c>
      <c r="V211" s="110">
        <f t="shared" si="109"/>
        <v>-1</v>
      </c>
    </row>
    <row r="212" spans="1:22" ht="12.75">
      <c r="A212" s="386"/>
      <c r="B212" s="11">
        <v>208</v>
      </c>
      <c r="C212" s="104" t="s">
        <v>549</v>
      </c>
      <c r="D212" s="105">
        <v>20</v>
      </c>
      <c r="E212" s="105">
        <v>1979</v>
      </c>
      <c r="F212" s="105">
        <v>964.06</v>
      </c>
      <c r="G212" s="105">
        <v>964.06</v>
      </c>
      <c r="H212" s="106">
        <v>4.517</v>
      </c>
      <c r="I212" s="107">
        <f t="shared" si="99"/>
        <v>4.517</v>
      </c>
      <c r="J212" s="106">
        <f>0.16*D212</f>
        <v>3.2</v>
      </c>
      <c r="K212" s="107">
        <f t="shared" si="100"/>
        <v>3.1910000000000007</v>
      </c>
      <c r="L212" s="107">
        <f t="shared" si="101"/>
        <v>2.7433220000000005</v>
      </c>
      <c r="M212" s="106">
        <v>26</v>
      </c>
      <c r="N212" s="106">
        <f t="shared" si="102"/>
        <v>1.3259999999999998</v>
      </c>
      <c r="O212" s="106">
        <v>34.778</v>
      </c>
      <c r="P212" s="107">
        <f t="shared" si="103"/>
        <v>1.7736779999999999</v>
      </c>
      <c r="Q212" s="109">
        <f t="shared" si="104"/>
        <v>160</v>
      </c>
      <c r="R212" s="109">
        <f t="shared" si="105"/>
        <v>159.55000000000004</v>
      </c>
      <c r="S212" s="109">
        <f t="shared" si="106"/>
        <v>137.16610000000003</v>
      </c>
      <c r="T212" s="107">
        <f t="shared" si="107"/>
        <v>-0.4566779999999997</v>
      </c>
      <c r="U212" s="107">
        <f t="shared" si="108"/>
        <v>-0.447678</v>
      </c>
      <c r="V212" s="110">
        <f t="shared" si="109"/>
        <v>8.777999999999999</v>
      </c>
    </row>
    <row r="213" spans="1:22" ht="12.75">
      <c r="A213" s="386"/>
      <c r="B213" s="11">
        <v>209</v>
      </c>
      <c r="C213" s="104" t="s">
        <v>550</v>
      </c>
      <c r="D213" s="105">
        <v>12</v>
      </c>
      <c r="E213" s="105">
        <v>1963</v>
      </c>
      <c r="F213" s="105">
        <v>538.22</v>
      </c>
      <c r="G213" s="105">
        <v>497.34</v>
      </c>
      <c r="H213" s="106">
        <v>3.263</v>
      </c>
      <c r="I213" s="107">
        <f t="shared" si="99"/>
        <v>3.263</v>
      </c>
      <c r="J213" s="106">
        <f>0.16*D213</f>
        <v>1.92</v>
      </c>
      <c r="K213" s="107">
        <f t="shared" si="100"/>
        <v>1.478</v>
      </c>
      <c r="L213" s="107">
        <f t="shared" si="101"/>
        <v>1.69424</v>
      </c>
      <c r="M213" s="106">
        <v>35</v>
      </c>
      <c r="N213" s="106">
        <f t="shared" si="102"/>
        <v>1.785</v>
      </c>
      <c r="O213" s="106">
        <v>30.76</v>
      </c>
      <c r="P213" s="107">
        <f t="shared" si="103"/>
        <v>1.56876</v>
      </c>
      <c r="Q213" s="109">
        <f t="shared" si="104"/>
        <v>160</v>
      </c>
      <c r="R213" s="109">
        <f t="shared" si="105"/>
        <v>123.16666666666667</v>
      </c>
      <c r="S213" s="109">
        <f t="shared" si="106"/>
        <v>141.18666666666667</v>
      </c>
      <c r="T213" s="107">
        <f t="shared" si="107"/>
        <v>-0.22575999999999996</v>
      </c>
      <c r="U213" s="107">
        <f t="shared" si="108"/>
        <v>0.21624</v>
      </c>
      <c r="V213" s="110">
        <f t="shared" si="109"/>
        <v>-4.239999999999998</v>
      </c>
    </row>
    <row r="214" spans="1:22" ht="12.75">
      <c r="A214" s="386"/>
      <c r="B214" s="11">
        <v>210</v>
      </c>
      <c r="C214" s="104" t="s">
        <v>551</v>
      </c>
      <c r="D214" s="105">
        <v>20</v>
      </c>
      <c r="E214" s="105">
        <v>1974</v>
      </c>
      <c r="F214" s="107">
        <v>1410.72</v>
      </c>
      <c r="G214" s="107">
        <v>1410.72</v>
      </c>
      <c r="H214" s="106">
        <v>4.685</v>
      </c>
      <c r="I214" s="107">
        <f t="shared" si="99"/>
        <v>4.685</v>
      </c>
      <c r="J214" s="106">
        <f>0.16*D214</f>
        <v>3.2</v>
      </c>
      <c r="K214" s="107">
        <f t="shared" si="100"/>
        <v>2.798</v>
      </c>
      <c r="L214" s="107">
        <f t="shared" si="101"/>
        <v>2.996951</v>
      </c>
      <c r="M214" s="106">
        <v>37</v>
      </c>
      <c r="N214" s="106">
        <f t="shared" si="102"/>
        <v>1.8869999999999998</v>
      </c>
      <c r="O214" s="106">
        <v>33.099</v>
      </c>
      <c r="P214" s="107">
        <f t="shared" si="103"/>
        <v>1.6880489999999997</v>
      </c>
      <c r="Q214" s="109">
        <f t="shared" si="104"/>
        <v>160</v>
      </c>
      <c r="R214" s="109">
        <f t="shared" si="105"/>
        <v>139.9</v>
      </c>
      <c r="S214" s="109">
        <f t="shared" si="106"/>
        <v>149.84755</v>
      </c>
      <c r="T214" s="107">
        <f t="shared" si="107"/>
        <v>-0.20304900000000004</v>
      </c>
      <c r="U214" s="107">
        <f t="shared" si="108"/>
        <v>0.1989510000000001</v>
      </c>
      <c r="V214" s="110">
        <f t="shared" si="109"/>
        <v>-3.9010000000000034</v>
      </c>
    </row>
    <row r="215" spans="1:22" ht="12.75">
      <c r="A215" s="386"/>
      <c r="B215" s="11">
        <v>211</v>
      </c>
      <c r="C215" s="104" t="s">
        <v>607</v>
      </c>
      <c r="D215" s="105">
        <v>20</v>
      </c>
      <c r="E215" s="105">
        <v>1976</v>
      </c>
      <c r="F215" s="105"/>
      <c r="G215" s="105">
        <v>1064.72</v>
      </c>
      <c r="H215" s="107">
        <v>3.85</v>
      </c>
      <c r="I215" s="107">
        <f t="shared" si="99"/>
        <v>3.85</v>
      </c>
      <c r="J215" s="107">
        <v>2.56</v>
      </c>
      <c r="K215" s="107">
        <f t="shared" si="100"/>
        <v>2.473</v>
      </c>
      <c r="L215" s="107">
        <f t="shared" si="101"/>
        <v>2.473</v>
      </c>
      <c r="M215" s="109">
        <v>27</v>
      </c>
      <c r="N215" s="106">
        <f t="shared" si="102"/>
        <v>1.377</v>
      </c>
      <c r="O215" s="109">
        <v>27</v>
      </c>
      <c r="P215" s="107">
        <f t="shared" si="103"/>
        <v>1.377</v>
      </c>
      <c r="Q215" s="109">
        <f t="shared" si="104"/>
        <v>128</v>
      </c>
      <c r="R215" s="109">
        <f t="shared" si="105"/>
        <v>123.65</v>
      </c>
      <c r="S215" s="109">
        <f t="shared" si="106"/>
        <v>123.65</v>
      </c>
      <c r="T215" s="107">
        <f t="shared" si="107"/>
        <v>-0.08700000000000019</v>
      </c>
      <c r="U215" s="107">
        <f t="shared" si="108"/>
        <v>0</v>
      </c>
      <c r="V215" s="110">
        <f t="shared" si="109"/>
        <v>0</v>
      </c>
    </row>
    <row r="216" spans="1:22" ht="12.75">
      <c r="A216" s="386"/>
      <c r="B216" s="11">
        <v>212</v>
      </c>
      <c r="C216" s="104" t="s">
        <v>608</v>
      </c>
      <c r="D216" s="105">
        <v>12</v>
      </c>
      <c r="E216" s="105">
        <v>1973</v>
      </c>
      <c r="F216" s="105"/>
      <c r="G216" s="105">
        <v>497.23</v>
      </c>
      <c r="H216" s="107">
        <v>2.296</v>
      </c>
      <c r="I216" s="107">
        <f t="shared" si="99"/>
        <v>2.296</v>
      </c>
      <c r="J216" s="107">
        <v>1.92</v>
      </c>
      <c r="K216" s="107">
        <f t="shared" si="100"/>
        <v>1.7349999999999999</v>
      </c>
      <c r="L216" s="107">
        <f t="shared" si="101"/>
        <v>1.7859999999999998</v>
      </c>
      <c r="M216" s="109">
        <v>11</v>
      </c>
      <c r="N216" s="106">
        <f t="shared" si="102"/>
        <v>0.5609999999999999</v>
      </c>
      <c r="O216" s="109">
        <v>10</v>
      </c>
      <c r="P216" s="107">
        <f t="shared" si="103"/>
        <v>0.51</v>
      </c>
      <c r="Q216" s="109">
        <f t="shared" si="104"/>
        <v>160</v>
      </c>
      <c r="R216" s="109">
        <f t="shared" si="105"/>
        <v>144.58333333333331</v>
      </c>
      <c r="S216" s="109">
        <f t="shared" si="106"/>
        <v>148.83333333333331</v>
      </c>
      <c r="T216" s="107">
        <f t="shared" si="107"/>
        <v>-0.13400000000000012</v>
      </c>
      <c r="U216" s="107">
        <f t="shared" si="108"/>
        <v>0.050999999999999934</v>
      </c>
      <c r="V216" s="110">
        <f t="shared" si="109"/>
        <v>-1</v>
      </c>
    </row>
    <row r="217" spans="1:22" ht="12.75">
      <c r="A217" s="386"/>
      <c r="B217" s="11">
        <v>214</v>
      </c>
      <c r="C217" s="104" t="s">
        <v>633</v>
      </c>
      <c r="D217" s="105">
        <v>40</v>
      </c>
      <c r="E217" s="105">
        <v>1993</v>
      </c>
      <c r="F217" s="107">
        <v>2229.96</v>
      </c>
      <c r="G217" s="107">
        <v>2229.96</v>
      </c>
      <c r="H217" s="107">
        <v>8.625</v>
      </c>
      <c r="I217" s="107">
        <f aca="true" t="shared" si="110" ref="I217:I244">H217</f>
        <v>8.625</v>
      </c>
      <c r="J217" s="107">
        <f>D217*0.16</f>
        <v>6.4</v>
      </c>
      <c r="K217" s="107">
        <f>I217-N217</f>
        <v>2.9639499999999996</v>
      </c>
      <c r="L217" s="107">
        <f>I217-P217</f>
        <v>2.62765</v>
      </c>
      <c r="M217" s="107">
        <v>101</v>
      </c>
      <c r="N217" s="107">
        <f>M217*0.05605</f>
        <v>5.66105</v>
      </c>
      <c r="O217" s="107">
        <v>107</v>
      </c>
      <c r="P217" s="107">
        <f>O217*0.05605</f>
        <v>5.99735</v>
      </c>
      <c r="Q217" s="107">
        <v>160</v>
      </c>
      <c r="R217" s="109">
        <f>K217*1000/D217</f>
        <v>74.09875</v>
      </c>
      <c r="S217" s="109">
        <f>L217*1000/D217</f>
        <v>65.69125</v>
      </c>
      <c r="T217" s="107">
        <f>L217-J217</f>
        <v>-3.7723500000000003</v>
      </c>
      <c r="U217" s="107">
        <f>N217-P217</f>
        <v>-0.3362999999999996</v>
      </c>
      <c r="V217" s="362">
        <f>O217-M217</f>
        <v>6</v>
      </c>
    </row>
    <row r="218" spans="1:22" ht="12.75">
      <c r="A218" s="386"/>
      <c r="B218" s="11">
        <v>215</v>
      </c>
      <c r="C218" s="104" t="s">
        <v>634</v>
      </c>
      <c r="D218" s="105">
        <v>12</v>
      </c>
      <c r="E218" s="105" t="s">
        <v>25</v>
      </c>
      <c r="F218" s="107">
        <v>706.2</v>
      </c>
      <c r="G218" s="107">
        <v>706.2</v>
      </c>
      <c r="H218" s="107">
        <v>2.615</v>
      </c>
      <c r="I218" s="107">
        <f t="shared" si="110"/>
        <v>2.615</v>
      </c>
      <c r="J218" s="107">
        <f aca="true" t="shared" si="111" ref="J218:J233">D218*0.16</f>
        <v>1.92</v>
      </c>
      <c r="K218" s="107">
        <f aca="true" t="shared" si="112" ref="K218:K244">I218-N218</f>
        <v>1.0456</v>
      </c>
      <c r="L218" s="107">
        <f aca="true" t="shared" si="113" ref="L218:L244">I218-P218</f>
        <v>0.6532500000000001</v>
      </c>
      <c r="M218" s="107">
        <v>28</v>
      </c>
      <c r="N218" s="107">
        <f aca="true" t="shared" si="114" ref="N218:N233">M218*0.05605</f>
        <v>1.5694000000000001</v>
      </c>
      <c r="O218" s="107">
        <v>35</v>
      </c>
      <c r="P218" s="107">
        <f aca="true" t="shared" si="115" ref="P218:P233">O218*0.05605</f>
        <v>1.96175</v>
      </c>
      <c r="Q218" s="107">
        <v>160</v>
      </c>
      <c r="R218" s="109">
        <f aca="true" t="shared" si="116" ref="R218:R244">K218*1000/D218</f>
        <v>87.13333333333334</v>
      </c>
      <c r="S218" s="109">
        <f aca="true" t="shared" si="117" ref="S218:S244">L218*1000/D218</f>
        <v>54.43750000000001</v>
      </c>
      <c r="T218" s="107">
        <f>L218-J218</f>
        <v>-1.2667499999999998</v>
      </c>
      <c r="U218" s="107">
        <f aca="true" t="shared" si="118" ref="U218:U244">N218-P218</f>
        <v>-0.39235</v>
      </c>
      <c r="V218" s="362">
        <f aca="true" t="shared" si="119" ref="V218:V244">O218-M218</f>
        <v>7</v>
      </c>
    </row>
    <row r="219" spans="1:22" ht="12.75">
      <c r="A219" s="386"/>
      <c r="B219" s="11">
        <v>216</v>
      </c>
      <c r="C219" s="104" t="s">
        <v>635</v>
      </c>
      <c r="D219" s="105">
        <v>19.5</v>
      </c>
      <c r="E219" s="105" t="s">
        <v>25</v>
      </c>
      <c r="F219" s="107">
        <v>1666.34</v>
      </c>
      <c r="G219" s="107">
        <v>1666.34</v>
      </c>
      <c r="H219" s="107">
        <v>3.867</v>
      </c>
      <c r="I219" s="107">
        <f t="shared" si="110"/>
        <v>3.867</v>
      </c>
      <c r="J219" s="107">
        <f t="shared" si="111"/>
        <v>3.12</v>
      </c>
      <c r="K219" s="107">
        <f t="shared" si="112"/>
        <v>1.9052499999999999</v>
      </c>
      <c r="L219" s="107">
        <f t="shared" si="113"/>
        <v>1.709075</v>
      </c>
      <c r="M219" s="107">
        <v>35</v>
      </c>
      <c r="N219" s="107">
        <f t="shared" si="114"/>
        <v>1.96175</v>
      </c>
      <c r="O219" s="107">
        <v>38.5</v>
      </c>
      <c r="P219" s="107">
        <f t="shared" si="115"/>
        <v>2.157925</v>
      </c>
      <c r="Q219" s="107">
        <v>160</v>
      </c>
      <c r="R219" s="109">
        <f t="shared" si="116"/>
        <v>97.7051282051282</v>
      </c>
      <c r="S219" s="109">
        <f t="shared" si="117"/>
        <v>87.64487179487179</v>
      </c>
      <c r="T219" s="107">
        <f aca="true" t="shared" si="120" ref="T219:T244">L219-J219</f>
        <v>-1.4109250000000002</v>
      </c>
      <c r="U219" s="107">
        <f t="shared" si="118"/>
        <v>-0.196175</v>
      </c>
      <c r="V219" s="362">
        <f t="shared" si="119"/>
        <v>3.5</v>
      </c>
    </row>
    <row r="220" spans="1:22" ht="12.75">
      <c r="A220" s="386"/>
      <c r="B220" s="11">
        <v>217</v>
      </c>
      <c r="C220" s="104" t="s">
        <v>636</v>
      </c>
      <c r="D220" s="105">
        <v>12</v>
      </c>
      <c r="E220" s="105" t="s">
        <v>25</v>
      </c>
      <c r="F220" s="107">
        <v>705.64</v>
      </c>
      <c r="G220" s="107">
        <v>705.64</v>
      </c>
      <c r="H220" s="107">
        <v>2.509</v>
      </c>
      <c r="I220" s="107">
        <f t="shared" si="110"/>
        <v>2.509</v>
      </c>
      <c r="J220" s="107">
        <f t="shared" si="111"/>
        <v>1.92</v>
      </c>
      <c r="K220" s="107">
        <f t="shared" si="112"/>
        <v>0.9395999999999998</v>
      </c>
      <c r="L220" s="107">
        <f t="shared" si="113"/>
        <v>0.9956499999999999</v>
      </c>
      <c r="M220" s="107">
        <v>28</v>
      </c>
      <c r="N220" s="107">
        <f t="shared" si="114"/>
        <v>1.5694000000000001</v>
      </c>
      <c r="O220" s="107">
        <v>27</v>
      </c>
      <c r="P220" s="107">
        <f t="shared" si="115"/>
        <v>1.51335</v>
      </c>
      <c r="Q220" s="107">
        <v>160</v>
      </c>
      <c r="R220" s="109">
        <f t="shared" si="116"/>
        <v>78.29999999999998</v>
      </c>
      <c r="S220" s="109">
        <f t="shared" si="117"/>
        <v>82.97083333333333</v>
      </c>
      <c r="T220" s="107">
        <f t="shared" si="120"/>
        <v>-0.92435</v>
      </c>
      <c r="U220" s="107">
        <f t="shared" si="118"/>
        <v>0.056050000000000155</v>
      </c>
      <c r="V220" s="362">
        <f t="shared" si="119"/>
        <v>-1</v>
      </c>
    </row>
    <row r="221" spans="1:22" ht="12.75">
      <c r="A221" s="386"/>
      <c r="B221" s="11">
        <v>218</v>
      </c>
      <c r="C221" s="104" t="s">
        <v>637</v>
      </c>
      <c r="D221" s="105">
        <v>55</v>
      </c>
      <c r="E221" s="105" t="s">
        <v>25</v>
      </c>
      <c r="F221" s="107">
        <v>2545.12</v>
      </c>
      <c r="G221" s="107">
        <v>2545.12</v>
      </c>
      <c r="H221" s="107">
        <v>9.978</v>
      </c>
      <c r="I221" s="107">
        <f t="shared" si="110"/>
        <v>9.978</v>
      </c>
      <c r="J221" s="107">
        <f t="shared" si="111"/>
        <v>8.8</v>
      </c>
      <c r="K221" s="107">
        <f t="shared" si="112"/>
        <v>4.7093</v>
      </c>
      <c r="L221" s="107">
        <f t="shared" si="113"/>
        <v>5.045599999999999</v>
      </c>
      <c r="M221" s="107">
        <v>94</v>
      </c>
      <c r="N221" s="107">
        <f t="shared" si="114"/>
        <v>5.2687</v>
      </c>
      <c r="O221" s="107">
        <v>88</v>
      </c>
      <c r="P221" s="107">
        <f t="shared" si="115"/>
        <v>4.9324</v>
      </c>
      <c r="Q221" s="107">
        <v>160</v>
      </c>
      <c r="R221" s="109">
        <f t="shared" si="116"/>
        <v>85.62363636363636</v>
      </c>
      <c r="S221" s="109">
        <f t="shared" si="117"/>
        <v>91.73818181818181</v>
      </c>
      <c r="T221" s="107">
        <f t="shared" si="120"/>
        <v>-3.7544000000000013</v>
      </c>
      <c r="U221" s="107">
        <f t="shared" si="118"/>
        <v>0.3362999999999996</v>
      </c>
      <c r="V221" s="362">
        <f t="shared" si="119"/>
        <v>-6</v>
      </c>
    </row>
    <row r="222" spans="1:22" ht="12.75">
      <c r="A222" s="386"/>
      <c r="B222" s="11">
        <v>219</v>
      </c>
      <c r="C222" s="27" t="s">
        <v>638</v>
      </c>
      <c r="D222" s="18">
        <v>12</v>
      </c>
      <c r="E222" s="105" t="s">
        <v>25</v>
      </c>
      <c r="F222" s="127">
        <v>706.92</v>
      </c>
      <c r="G222" s="127">
        <v>706.92</v>
      </c>
      <c r="H222" s="107">
        <v>2.602</v>
      </c>
      <c r="I222" s="107">
        <f t="shared" si="110"/>
        <v>2.602</v>
      </c>
      <c r="J222" s="107">
        <f t="shared" si="111"/>
        <v>1.92</v>
      </c>
      <c r="K222" s="107">
        <f t="shared" si="112"/>
        <v>1.2007499999999998</v>
      </c>
      <c r="L222" s="107">
        <f t="shared" si="113"/>
        <v>1.0325999999999997</v>
      </c>
      <c r="M222" s="107">
        <v>25</v>
      </c>
      <c r="N222" s="107">
        <f t="shared" si="114"/>
        <v>1.40125</v>
      </c>
      <c r="O222" s="177">
        <v>28</v>
      </c>
      <c r="P222" s="107">
        <f t="shared" si="115"/>
        <v>1.5694000000000001</v>
      </c>
      <c r="Q222" s="107">
        <v>160</v>
      </c>
      <c r="R222" s="109">
        <f t="shared" si="116"/>
        <v>100.06249999999999</v>
      </c>
      <c r="S222" s="109">
        <f t="shared" si="117"/>
        <v>86.04999999999997</v>
      </c>
      <c r="T222" s="107">
        <f t="shared" si="120"/>
        <v>-0.8874000000000002</v>
      </c>
      <c r="U222" s="107">
        <f t="shared" si="118"/>
        <v>-0.16815000000000002</v>
      </c>
      <c r="V222" s="362">
        <f t="shared" si="119"/>
        <v>3</v>
      </c>
    </row>
    <row r="223" spans="1:22" ht="12.75">
      <c r="A223" s="386"/>
      <c r="B223" s="11">
        <v>220</v>
      </c>
      <c r="C223" s="27" t="s">
        <v>639</v>
      </c>
      <c r="D223" s="18">
        <v>30</v>
      </c>
      <c r="E223" s="105" t="s">
        <v>25</v>
      </c>
      <c r="F223" s="127">
        <v>1709.2</v>
      </c>
      <c r="G223" s="127">
        <v>1709.2</v>
      </c>
      <c r="H223" s="107">
        <v>5.937</v>
      </c>
      <c r="I223" s="107">
        <f t="shared" si="110"/>
        <v>5.937</v>
      </c>
      <c r="J223" s="107">
        <f t="shared" si="111"/>
        <v>4.8</v>
      </c>
      <c r="K223" s="107">
        <f t="shared" si="112"/>
        <v>2.40585</v>
      </c>
      <c r="L223" s="107">
        <f t="shared" si="113"/>
        <v>3.07845</v>
      </c>
      <c r="M223" s="107">
        <v>63</v>
      </c>
      <c r="N223" s="107">
        <f t="shared" si="114"/>
        <v>3.5311500000000002</v>
      </c>
      <c r="O223" s="177">
        <v>51</v>
      </c>
      <c r="P223" s="107">
        <f t="shared" si="115"/>
        <v>2.85855</v>
      </c>
      <c r="Q223" s="107">
        <v>160</v>
      </c>
      <c r="R223" s="109">
        <f t="shared" si="116"/>
        <v>80.195</v>
      </c>
      <c r="S223" s="109">
        <f t="shared" si="117"/>
        <v>102.61500000000001</v>
      </c>
      <c r="T223" s="107">
        <f t="shared" si="120"/>
        <v>-1.7215499999999997</v>
      </c>
      <c r="U223" s="107">
        <f t="shared" si="118"/>
        <v>0.6726000000000001</v>
      </c>
      <c r="V223" s="362">
        <f t="shared" si="119"/>
        <v>-12</v>
      </c>
    </row>
    <row r="224" spans="1:22" ht="12.75">
      <c r="A224" s="386"/>
      <c r="B224" s="11">
        <v>221</v>
      </c>
      <c r="C224" s="27" t="s">
        <v>640</v>
      </c>
      <c r="D224" s="18">
        <v>22</v>
      </c>
      <c r="E224" s="105" t="s">
        <v>25</v>
      </c>
      <c r="F224" s="127">
        <v>1148.35</v>
      </c>
      <c r="G224" s="127">
        <v>1148.35</v>
      </c>
      <c r="H224" s="107">
        <v>5.046</v>
      </c>
      <c r="I224" s="107">
        <f t="shared" si="110"/>
        <v>5.046</v>
      </c>
      <c r="J224" s="107">
        <f t="shared" si="111"/>
        <v>3.52</v>
      </c>
      <c r="K224" s="107">
        <f t="shared" si="112"/>
        <v>1.96325</v>
      </c>
      <c r="L224" s="107">
        <f t="shared" si="113"/>
        <v>2.2435</v>
      </c>
      <c r="M224" s="107">
        <v>55</v>
      </c>
      <c r="N224" s="107">
        <f t="shared" si="114"/>
        <v>3.0827500000000003</v>
      </c>
      <c r="O224" s="177">
        <v>50</v>
      </c>
      <c r="P224" s="107">
        <f t="shared" si="115"/>
        <v>2.8025</v>
      </c>
      <c r="Q224" s="107">
        <v>160</v>
      </c>
      <c r="R224" s="109">
        <f t="shared" si="116"/>
        <v>89.23863636363636</v>
      </c>
      <c r="S224" s="109">
        <f t="shared" si="117"/>
        <v>101.97727272727273</v>
      </c>
      <c r="T224" s="107">
        <f t="shared" si="120"/>
        <v>-1.2765</v>
      </c>
      <c r="U224" s="107">
        <f t="shared" si="118"/>
        <v>0.2802500000000001</v>
      </c>
      <c r="V224" s="362">
        <f t="shared" si="119"/>
        <v>-5</v>
      </c>
    </row>
    <row r="225" spans="1:22" ht="12.75">
      <c r="A225" s="386"/>
      <c r="B225" s="11">
        <v>222</v>
      </c>
      <c r="C225" s="27" t="s">
        <v>641</v>
      </c>
      <c r="D225" s="18">
        <v>12</v>
      </c>
      <c r="E225" s="105" t="s">
        <v>25</v>
      </c>
      <c r="F225" s="127">
        <v>706.43</v>
      </c>
      <c r="G225" s="127">
        <v>706.43</v>
      </c>
      <c r="H225" s="107">
        <v>3.711</v>
      </c>
      <c r="I225" s="107">
        <f t="shared" si="110"/>
        <v>3.711</v>
      </c>
      <c r="J225" s="107">
        <f t="shared" si="111"/>
        <v>1.92</v>
      </c>
      <c r="K225" s="107">
        <f t="shared" si="112"/>
        <v>1.0766499999999999</v>
      </c>
      <c r="L225" s="107">
        <f t="shared" si="113"/>
        <v>1.0766499999999999</v>
      </c>
      <c r="M225" s="107">
        <v>47</v>
      </c>
      <c r="N225" s="107">
        <f t="shared" si="114"/>
        <v>2.63435</v>
      </c>
      <c r="O225" s="177">
        <v>47</v>
      </c>
      <c r="P225" s="107">
        <f t="shared" si="115"/>
        <v>2.63435</v>
      </c>
      <c r="Q225" s="107">
        <v>160</v>
      </c>
      <c r="R225" s="109">
        <f t="shared" si="116"/>
        <v>89.72083333333332</v>
      </c>
      <c r="S225" s="109">
        <f t="shared" si="117"/>
        <v>89.72083333333332</v>
      </c>
      <c r="T225" s="107">
        <f t="shared" si="120"/>
        <v>-0.84335</v>
      </c>
      <c r="U225" s="107">
        <f t="shared" si="118"/>
        <v>0</v>
      </c>
      <c r="V225" s="362">
        <f t="shared" si="119"/>
        <v>0</v>
      </c>
    </row>
    <row r="226" spans="1:22" ht="12.75">
      <c r="A226" s="386"/>
      <c r="B226" s="11">
        <v>223</v>
      </c>
      <c r="C226" s="27" t="s">
        <v>642</v>
      </c>
      <c r="D226" s="205">
        <v>30</v>
      </c>
      <c r="E226" s="105" t="s">
        <v>25</v>
      </c>
      <c r="F226" s="127">
        <v>1726.08</v>
      </c>
      <c r="G226" s="127">
        <v>1726.08</v>
      </c>
      <c r="H226" s="107">
        <v>6.55</v>
      </c>
      <c r="I226" s="107">
        <f t="shared" si="110"/>
        <v>6.55</v>
      </c>
      <c r="J226" s="107">
        <f t="shared" si="111"/>
        <v>4.8</v>
      </c>
      <c r="K226" s="107">
        <f t="shared" si="112"/>
        <v>3.2430499999999998</v>
      </c>
      <c r="L226" s="107">
        <f t="shared" si="113"/>
        <v>3.1309499999999995</v>
      </c>
      <c r="M226" s="107">
        <v>59</v>
      </c>
      <c r="N226" s="107">
        <f t="shared" si="114"/>
        <v>3.30695</v>
      </c>
      <c r="O226" s="177">
        <v>61</v>
      </c>
      <c r="P226" s="107">
        <f t="shared" si="115"/>
        <v>3.4190500000000004</v>
      </c>
      <c r="Q226" s="107">
        <v>160</v>
      </c>
      <c r="R226" s="109">
        <f t="shared" si="116"/>
        <v>108.10166666666666</v>
      </c>
      <c r="S226" s="109">
        <f t="shared" si="117"/>
        <v>104.36499999999998</v>
      </c>
      <c r="T226" s="107">
        <f t="shared" si="120"/>
        <v>-1.6690500000000004</v>
      </c>
      <c r="U226" s="107">
        <f t="shared" si="118"/>
        <v>-0.11210000000000031</v>
      </c>
      <c r="V226" s="362">
        <f t="shared" si="119"/>
        <v>2</v>
      </c>
    </row>
    <row r="227" spans="1:22" ht="12.75">
      <c r="A227" s="386"/>
      <c r="B227" s="11">
        <v>224</v>
      </c>
      <c r="C227" s="104" t="s">
        <v>643</v>
      </c>
      <c r="D227" s="105">
        <v>40</v>
      </c>
      <c r="E227" s="105" t="s">
        <v>25</v>
      </c>
      <c r="F227" s="107">
        <v>2225.42</v>
      </c>
      <c r="G227" s="107">
        <v>2225.42</v>
      </c>
      <c r="H227" s="107">
        <v>11.644</v>
      </c>
      <c r="I227" s="107">
        <f t="shared" si="110"/>
        <v>11.644</v>
      </c>
      <c r="J227" s="107">
        <f t="shared" si="111"/>
        <v>6.4</v>
      </c>
      <c r="K227" s="107">
        <f t="shared" si="112"/>
        <v>6.09505</v>
      </c>
      <c r="L227" s="107">
        <f t="shared" si="113"/>
        <v>6.1511</v>
      </c>
      <c r="M227" s="107">
        <v>99</v>
      </c>
      <c r="N227" s="107">
        <f t="shared" si="114"/>
        <v>5.5489500000000005</v>
      </c>
      <c r="O227" s="107">
        <v>98</v>
      </c>
      <c r="P227" s="107">
        <f t="shared" si="115"/>
        <v>5.492900000000001</v>
      </c>
      <c r="Q227" s="107">
        <v>160</v>
      </c>
      <c r="R227" s="109">
        <f t="shared" si="116"/>
        <v>152.37624999999997</v>
      </c>
      <c r="S227" s="109">
        <f t="shared" si="117"/>
        <v>153.77749999999997</v>
      </c>
      <c r="T227" s="107">
        <f t="shared" si="120"/>
        <v>-0.2489000000000008</v>
      </c>
      <c r="U227" s="107">
        <f t="shared" si="118"/>
        <v>0.05604999999999993</v>
      </c>
      <c r="V227" s="362">
        <f t="shared" si="119"/>
        <v>-1</v>
      </c>
    </row>
    <row r="228" spans="1:22" ht="12.75">
      <c r="A228" s="386"/>
      <c r="B228" s="11">
        <v>225</v>
      </c>
      <c r="C228" s="104" t="s">
        <v>644</v>
      </c>
      <c r="D228" s="105">
        <v>22</v>
      </c>
      <c r="E228" s="105" t="s">
        <v>25</v>
      </c>
      <c r="F228" s="107">
        <v>1210.94</v>
      </c>
      <c r="G228" s="107">
        <v>1210.94</v>
      </c>
      <c r="H228" s="107">
        <v>5.58</v>
      </c>
      <c r="I228" s="107">
        <f t="shared" si="110"/>
        <v>5.58</v>
      </c>
      <c r="J228" s="107">
        <f t="shared" si="111"/>
        <v>3.52</v>
      </c>
      <c r="K228" s="107">
        <f t="shared" si="112"/>
        <v>3.1138</v>
      </c>
      <c r="L228" s="107">
        <f t="shared" si="113"/>
        <v>3.39405</v>
      </c>
      <c r="M228" s="107">
        <v>44</v>
      </c>
      <c r="N228" s="107">
        <f t="shared" si="114"/>
        <v>2.4662</v>
      </c>
      <c r="O228" s="107">
        <v>39</v>
      </c>
      <c r="P228" s="107">
        <f t="shared" si="115"/>
        <v>2.18595</v>
      </c>
      <c r="Q228" s="107">
        <v>160</v>
      </c>
      <c r="R228" s="109">
        <f t="shared" si="116"/>
        <v>141.53636363636363</v>
      </c>
      <c r="S228" s="109">
        <f t="shared" si="117"/>
        <v>154.275</v>
      </c>
      <c r="T228" s="107">
        <f t="shared" si="120"/>
        <v>-0.12595</v>
      </c>
      <c r="U228" s="107">
        <f t="shared" si="118"/>
        <v>0.2802500000000001</v>
      </c>
      <c r="V228" s="362">
        <f t="shared" si="119"/>
        <v>-5</v>
      </c>
    </row>
    <row r="229" spans="1:22" ht="12.75">
      <c r="A229" s="386"/>
      <c r="B229" s="11">
        <v>226</v>
      </c>
      <c r="C229" s="104" t="s">
        <v>645</v>
      </c>
      <c r="D229" s="105">
        <v>15</v>
      </c>
      <c r="E229" s="105" t="s">
        <v>25</v>
      </c>
      <c r="F229" s="107">
        <v>920.99</v>
      </c>
      <c r="G229" s="107">
        <v>920.99</v>
      </c>
      <c r="H229" s="107">
        <v>4.216</v>
      </c>
      <c r="I229" s="107">
        <f t="shared" si="110"/>
        <v>4.216</v>
      </c>
      <c r="J229" s="107">
        <f t="shared" si="111"/>
        <v>2.4</v>
      </c>
      <c r="K229" s="107">
        <f t="shared" si="112"/>
        <v>2.1982</v>
      </c>
      <c r="L229" s="107">
        <f t="shared" si="113"/>
        <v>2.315905</v>
      </c>
      <c r="M229" s="107">
        <v>36</v>
      </c>
      <c r="N229" s="107">
        <f t="shared" si="114"/>
        <v>2.0178000000000003</v>
      </c>
      <c r="O229" s="107">
        <v>33.9</v>
      </c>
      <c r="P229" s="107">
        <f t="shared" si="115"/>
        <v>1.900095</v>
      </c>
      <c r="Q229" s="107">
        <v>160</v>
      </c>
      <c r="R229" s="109">
        <f t="shared" si="116"/>
        <v>146.54666666666665</v>
      </c>
      <c r="S229" s="109">
        <f t="shared" si="117"/>
        <v>154.39366666666666</v>
      </c>
      <c r="T229" s="107">
        <f t="shared" si="120"/>
        <v>-0.08409500000000003</v>
      </c>
      <c r="U229" s="107">
        <f t="shared" si="118"/>
        <v>0.11770500000000017</v>
      </c>
      <c r="V229" s="362">
        <f t="shared" si="119"/>
        <v>-2.1000000000000014</v>
      </c>
    </row>
    <row r="230" spans="1:22" ht="12.75">
      <c r="A230" s="386"/>
      <c r="B230" s="11">
        <v>227</v>
      </c>
      <c r="C230" s="104" t="s">
        <v>646</v>
      </c>
      <c r="D230" s="105">
        <v>20</v>
      </c>
      <c r="E230" s="105" t="s">
        <v>25</v>
      </c>
      <c r="F230" s="107">
        <v>1105.9</v>
      </c>
      <c r="G230" s="107">
        <v>1105.9</v>
      </c>
      <c r="H230" s="107">
        <v>5.085</v>
      </c>
      <c r="I230" s="107">
        <f t="shared" si="110"/>
        <v>5.085</v>
      </c>
      <c r="J230" s="107">
        <f t="shared" si="111"/>
        <v>3.2</v>
      </c>
      <c r="K230" s="107">
        <f t="shared" si="112"/>
        <v>2.843</v>
      </c>
      <c r="L230" s="107">
        <f t="shared" si="113"/>
        <v>3.151275</v>
      </c>
      <c r="M230" s="107">
        <v>40</v>
      </c>
      <c r="N230" s="107">
        <f t="shared" si="114"/>
        <v>2.242</v>
      </c>
      <c r="O230" s="107">
        <v>34.5</v>
      </c>
      <c r="P230" s="107">
        <f t="shared" si="115"/>
        <v>1.9337250000000001</v>
      </c>
      <c r="Q230" s="107">
        <v>160</v>
      </c>
      <c r="R230" s="109">
        <f t="shared" si="116"/>
        <v>142.15</v>
      </c>
      <c r="S230" s="109">
        <f t="shared" si="117"/>
        <v>157.56375</v>
      </c>
      <c r="T230" s="107">
        <f t="shared" si="120"/>
        <v>-0.04872500000000013</v>
      </c>
      <c r="U230" s="107">
        <f t="shared" si="118"/>
        <v>0.30827499999999985</v>
      </c>
      <c r="V230" s="362">
        <f t="shared" si="119"/>
        <v>-5.5</v>
      </c>
    </row>
    <row r="231" spans="1:22" ht="12.75">
      <c r="A231" s="386"/>
      <c r="B231" s="11">
        <v>228</v>
      </c>
      <c r="C231" s="104" t="s">
        <v>647</v>
      </c>
      <c r="D231" s="105">
        <v>40</v>
      </c>
      <c r="E231" s="105" t="s">
        <v>25</v>
      </c>
      <c r="F231" s="107">
        <v>2236.75</v>
      </c>
      <c r="G231" s="107">
        <v>2236.75</v>
      </c>
      <c r="H231" s="107">
        <v>9.888</v>
      </c>
      <c r="I231" s="107">
        <f t="shared" si="110"/>
        <v>9.888</v>
      </c>
      <c r="J231" s="107">
        <f t="shared" si="111"/>
        <v>6.4</v>
      </c>
      <c r="K231" s="107">
        <f t="shared" si="112"/>
        <v>5.067699999999999</v>
      </c>
      <c r="L231" s="107">
        <f t="shared" si="113"/>
        <v>6.306405</v>
      </c>
      <c r="M231" s="107">
        <v>86</v>
      </c>
      <c r="N231" s="107">
        <f t="shared" si="114"/>
        <v>4.8203000000000005</v>
      </c>
      <c r="O231" s="107">
        <v>63.9</v>
      </c>
      <c r="P231" s="107">
        <f t="shared" si="115"/>
        <v>3.581595</v>
      </c>
      <c r="Q231" s="107">
        <v>160</v>
      </c>
      <c r="R231" s="109">
        <f t="shared" si="116"/>
        <v>126.6925</v>
      </c>
      <c r="S231" s="109">
        <f t="shared" si="117"/>
        <v>157.660125</v>
      </c>
      <c r="T231" s="107">
        <f t="shared" si="120"/>
        <v>-0.09359500000000054</v>
      </c>
      <c r="U231" s="107">
        <f t="shared" si="118"/>
        <v>1.2387050000000004</v>
      </c>
      <c r="V231" s="362">
        <f t="shared" si="119"/>
        <v>-22.1</v>
      </c>
    </row>
    <row r="232" spans="1:22" ht="12.75">
      <c r="A232" s="386"/>
      <c r="B232" s="11">
        <v>229</v>
      </c>
      <c r="C232" s="104" t="s">
        <v>648</v>
      </c>
      <c r="D232" s="105">
        <v>22</v>
      </c>
      <c r="E232" s="105" t="s">
        <v>25</v>
      </c>
      <c r="F232" s="107">
        <v>1285.12</v>
      </c>
      <c r="G232" s="107">
        <v>1285.12</v>
      </c>
      <c r="H232" s="107">
        <v>6.07</v>
      </c>
      <c r="I232" s="107">
        <f t="shared" si="110"/>
        <v>6.07</v>
      </c>
      <c r="J232" s="107">
        <f t="shared" si="111"/>
        <v>3.52</v>
      </c>
      <c r="K232" s="107">
        <f t="shared" si="112"/>
        <v>3.0993500000000003</v>
      </c>
      <c r="L232" s="107">
        <f t="shared" si="113"/>
        <v>3.4748850000000004</v>
      </c>
      <c r="M232" s="107">
        <v>53</v>
      </c>
      <c r="N232" s="107">
        <f t="shared" si="114"/>
        <v>2.97065</v>
      </c>
      <c r="O232" s="107">
        <v>46.3</v>
      </c>
      <c r="P232" s="107">
        <f t="shared" si="115"/>
        <v>2.595115</v>
      </c>
      <c r="Q232" s="107">
        <v>160</v>
      </c>
      <c r="R232" s="109">
        <f t="shared" si="116"/>
        <v>140.87954545454548</v>
      </c>
      <c r="S232" s="109">
        <f t="shared" si="117"/>
        <v>157.9493181818182</v>
      </c>
      <c r="T232" s="107">
        <f t="shared" si="120"/>
        <v>-0.04511499999999957</v>
      </c>
      <c r="U232" s="107">
        <f t="shared" si="118"/>
        <v>0.3755350000000002</v>
      </c>
      <c r="V232" s="362">
        <f t="shared" si="119"/>
        <v>-6.700000000000003</v>
      </c>
    </row>
    <row r="233" spans="1:22" ht="12.75">
      <c r="A233" s="386"/>
      <c r="B233" s="11">
        <v>230</v>
      </c>
      <c r="C233" s="104" t="s">
        <v>650</v>
      </c>
      <c r="D233" s="105">
        <v>85</v>
      </c>
      <c r="E233" s="105" t="s">
        <v>25</v>
      </c>
      <c r="F233" s="107">
        <v>3768.84</v>
      </c>
      <c r="G233" s="107">
        <v>2684</v>
      </c>
      <c r="H233" s="107">
        <v>21.32</v>
      </c>
      <c r="I233" s="107">
        <f t="shared" si="110"/>
        <v>21.32</v>
      </c>
      <c r="J233" s="107">
        <f t="shared" si="111"/>
        <v>13.6</v>
      </c>
      <c r="K233" s="107">
        <f t="shared" si="112"/>
        <v>13.52905</v>
      </c>
      <c r="L233" s="107">
        <f t="shared" si="113"/>
        <v>13.57389</v>
      </c>
      <c r="M233" s="107">
        <v>139</v>
      </c>
      <c r="N233" s="107">
        <f t="shared" si="114"/>
        <v>7.7909500000000005</v>
      </c>
      <c r="O233" s="107">
        <v>138.2</v>
      </c>
      <c r="P233" s="107">
        <f t="shared" si="115"/>
        <v>7.74611</v>
      </c>
      <c r="Q233" s="107">
        <v>160</v>
      </c>
      <c r="R233" s="109">
        <f t="shared" si="116"/>
        <v>159.16529411764705</v>
      </c>
      <c r="S233" s="109">
        <f t="shared" si="117"/>
        <v>159.69282352941178</v>
      </c>
      <c r="T233" s="107">
        <f t="shared" si="120"/>
        <v>-0.02610999999999919</v>
      </c>
      <c r="U233" s="107">
        <f t="shared" si="118"/>
        <v>0.04484000000000066</v>
      </c>
      <c r="V233" s="362">
        <f t="shared" si="119"/>
        <v>-0.8000000000000114</v>
      </c>
    </row>
    <row r="234" spans="1:22" ht="12.75">
      <c r="A234" s="386"/>
      <c r="B234" s="11">
        <v>231</v>
      </c>
      <c r="C234" s="104" t="s">
        <v>673</v>
      </c>
      <c r="D234" s="105">
        <v>30</v>
      </c>
      <c r="E234" s="105"/>
      <c r="F234" s="107">
        <v>1590.54</v>
      </c>
      <c r="G234" s="107">
        <v>1590.54</v>
      </c>
      <c r="H234" s="106">
        <v>6.148</v>
      </c>
      <c r="I234" s="107">
        <f t="shared" si="110"/>
        <v>6.148</v>
      </c>
      <c r="J234" s="106">
        <v>4.8</v>
      </c>
      <c r="K234" s="107">
        <f t="shared" si="112"/>
        <v>2.476</v>
      </c>
      <c r="L234" s="107">
        <f t="shared" si="113"/>
        <v>2.527</v>
      </c>
      <c r="M234" s="107">
        <v>72</v>
      </c>
      <c r="N234" s="106">
        <f aca="true" t="shared" si="121" ref="N234:N244">M234*0.051</f>
        <v>3.6719999999999997</v>
      </c>
      <c r="O234" s="106">
        <v>71</v>
      </c>
      <c r="P234" s="107">
        <f aca="true" t="shared" si="122" ref="P234:P244">O234*0.051</f>
        <v>3.6209999999999996</v>
      </c>
      <c r="Q234" s="109">
        <f aca="true" t="shared" si="123" ref="Q234:Q244">J234*1000/D234</f>
        <v>160</v>
      </c>
      <c r="R234" s="109">
        <f t="shared" si="116"/>
        <v>82.53333333333333</v>
      </c>
      <c r="S234" s="109">
        <f t="shared" si="117"/>
        <v>84.23333333333333</v>
      </c>
      <c r="T234" s="107">
        <f t="shared" si="120"/>
        <v>-2.2729999999999997</v>
      </c>
      <c r="U234" s="107">
        <f t="shared" si="118"/>
        <v>0.051000000000000156</v>
      </c>
      <c r="V234" s="110">
        <f t="shared" si="119"/>
        <v>-1</v>
      </c>
    </row>
    <row r="235" spans="1:22" ht="12.75">
      <c r="A235" s="386"/>
      <c r="B235" s="11">
        <v>232</v>
      </c>
      <c r="C235" s="104" t="s">
        <v>674</v>
      </c>
      <c r="D235" s="105">
        <v>40</v>
      </c>
      <c r="E235" s="105">
        <v>1991</v>
      </c>
      <c r="F235" s="105">
        <v>2267.52</v>
      </c>
      <c r="G235" s="105">
        <v>2267.52</v>
      </c>
      <c r="H235" s="106">
        <v>8.7</v>
      </c>
      <c r="I235" s="107">
        <f t="shared" si="110"/>
        <v>8.7</v>
      </c>
      <c r="J235" s="106">
        <v>6.4</v>
      </c>
      <c r="K235" s="107">
        <f t="shared" si="112"/>
        <v>3.5999999999999996</v>
      </c>
      <c r="L235" s="107">
        <f t="shared" si="113"/>
        <v>3.612239999999999</v>
      </c>
      <c r="M235" s="107">
        <v>100</v>
      </c>
      <c r="N235" s="106">
        <f t="shared" si="121"/>
        <v>5.1</v>
      </c>
      <c r="O235" s="107">
        <v>99.76</v>
      </c>
      <c r="P235" s="107">
        <f t="shared" si="122"/>
        <v>5.08776</v>
      </c>
      <c r="Q235" s="109">
        <f t="shared" si="123"/>
        <v>160</v>
      </c>
      <c r="R235" s="109">
        <f t="shared" si="116"/>
        <v>89.99999999999999</v>
      </c>
      <c r="S235" s="109">
        <f t="shared" si="117"/>
        <v>90.30599999999997</v>
      </c>
      <c r="T235" s="107">
        <f t="shared" si="120"/>
        <v>-2.7877600000000013</v>
      </c>
      <c r="U235" s="107">
        <f t="shared" si="118"/>
        <v>0.012239999999999363</v>
      </c>
      <c r="V235" s="110">
        <f t="shared" si="119"/>
        <v>-0.23999999999999488</v>
      </c>
    </row>
    <row r="236" spans="1:22" ht="12.75">
      <c r="A236" s="386"/>
      <c r="B236" s="11">
        <v>233</v>
      </c>
      <c r="C236" s="104" t="s">
        <v>675</v>
      </c>
      <c r="D236" s="105">
        <v>40</v>
      </c>
      <c r="E236" s="105">
        <v>1980</v>
      </c>
      <c r="F236" s="107">
        <v>2217.15</v>
      </c>
      <c r="G236" s="107">
        <v>2217.15</v>
      </c>
      <c r="H236" s="106">
        <v>8.6</v>
      </c>
      <c r="I236" s="107">
        <f t="shared" si="110"/>
        <v>8.6</v>
      </c>
      <c r="J236" s="106">
        <v>6.4</v>
      </c>
      <c r="K236" s="107">
        <f t="shared" si="112"/>
        <v>4.01</v>
      </c>
      <c r="L236" s="107">
        <f t="shared" si="113"/>
        <v>3.7295</v>
      </c>
      <c r="M236" s="107">
        <v>90</v>
      </c>
      <c r="N236" s="106">
        <f t="shared" si="121"/>
        <v>4.59</v>
      </c>
      <c r="O236" s="107">
        <v>95.5</v>
      </c>
      <c r="P236" s="107">
        <f t="shared" si="122"/>
        <v>4.8705</v>
      </c>
      <c r="Q236" s="109">
        <f t="shared" si="123"/>
        <v>160</v>
      </c>
      <c r="R236" s="109">
        <f t="shared" si="116"/>
        <v>100.25</v>
      </c>
      <c r="S236" s="109">
        <f t="shared" si="117"/>
        <v>93.2375</v>
      </c>
      <c r="T236" s="107">
        <f t="shared" si="120"/>
        <v>-2.6705000000000005</v>
      </c>
      <c r="U236" s="107">
        <f t="shared" si="118"/>
        <v>-0.28049999999999997</v>
      </c>
      <c r="V236" s="110">
        <f t="shared" si="119"/>
        <v>5.5</v>
      </c>
    </row>
    <row r="237" spans="1:22" ht="12.75">
      <c r="A237" s="386"/>
      <c r="B237" s="11">
        <v>234</v>
      </c>
      <c r="C237" s="27" t="s">
        <v>677</v>
      </c>
      <c r="D237" s="18">
        <v>40</v>
      </c>
      <c r="E237" s="18">
        <v>1977</v>
      </c>
      <c r="F237" s="18">
        <v>2208.6</v>
      </c>
      <c r="G237" s="18">
        <v>2144.54</v>
      </c>
      <c r="H237" s="109">
        <v>8.2</v>
      </c>
      <c r="I237" s="107">
        <f t="shared" si="110"/>
        <v>8.2</v>
      </c>
      <c r="J237" s="109">
        <v>6.4</v>
      </c>
      <c r="K237" s="107">
        <f t="shared" si="112"/>
        <v>4.119999999999999</v>
      </c>
      <c r="L237" s="107">
        <f t="shared" si="113"/>
        <v>4.3444</v>
      </c>
      <c r="M237" s="109">
        <v>80</v>
      </c>
      <c r="N237" s="106">
        <f t="shared" si="121"/>
        <v>4.08</v>
      </c>
      <c r="O237" s="111">
        <v>75.6</v>
      </c>
      <c r="P237" s="107">
        <f t="shared" si="122"/>
        <v>3.8555999999999995</v>
      </c>
      <c r="Q237" s="109">
        <f t="shared" si="123"/>
        <v>160</v>
      </c>
      <c r="R237" s="109">
        <f t="shared" si="116"/>
        <v>102.99999999999997</v>
      </c>
      <c r="S237" s="109">
        <f t="shared" si="117"/>
        <v>108.61000000000001</v>
      </c>
      <c r="T237" s="107">
        <f t="shared" si="120"/>
        <v>-2.0556</v>
      </c>
      <c r="U237" s="107">
        <f t="shared" si="118"/>
        <v>0.2244000000000006</v>
      </c>
      <c r="V237" s="110">
        <f t="shared" si="119"/>
        <v>-4.400000000000006</v>
      </c>
    </row>
    <row r="238" spans="1:22" ht="12.75">
      <c r="A238" s="386"/>
      <c r="B238" s="11">
        <v>235</v>
      </c>
      <c r="C238" s="27" t="s">
        <v>678</v>
      </c>
      <c r="D238" s="18">
        <v>12</v>
      </c>
      <c r="E238" s="18"/>
      <c r="F238" s="18">
        <v>749.35</v>
      </c>
      <c r="G238" s="18">
        <v>749.35</v>
      </c>
      <c r="H238" s="109">
        <v>2.6</v>
      </c>
      <c r="I238" s="107">
        <f t="shared" si="110"/>
        <v>2.6</v>
      </c>
      <c r="J238" s="109">
        <v>1.92</v>
      </c>
      <c r="K238" s="107">
        <f t="shared" si="112"/>
        <v>1.6310000000000002</v>
      </c>
      <c r="L238" s="107">
        <f t="shared" si="113"/>
        <v>1.2740000000000002</v>
      </c>
      <c r="M238" s="109">
        <v>19</v>
      </c>
      <c r="N238" s="106">
        <f t="shared" si="121"/>
        <v>0.969</v>
      </c>
      <c r="O238" s="111">
        <v>26</v>
      </c>
      <c r="P238" s="107">
        <f t="shared" si="122"/>
        <v>1.3259999999999998</v>
      </c>
      <c r="Q238" s="109">
        <f t="shared" si="123"/>
        <v>160</v>
      </c>
      <c r="R238" s="109">
        <f t="shared" si="116"/>
        <v>135.91666666666669</v>
      </c>
      <c r="S238" s="109">
        <f t="shared" si="117"/>
        <v>106.16666666666669</v>
      </c>
      <c r="T238" s="107">
        <f t="shared" si="120"/>
        <v>-0.6459999999999997</v>
      </c>
      <c r="U238" s="107">
        <f t="shared" si="118"/>
        <v>-0.3569999999999999</v>
      </c>
      <c r="V238" s="110">
        <f t="shared" si="119"/>
        <v>7</v>
      </c>
    </row>
    <row r="239" spans="1:22" ht="12.75">
      <c r="A239" s="386"/>
      <c r="B239" s="11">
        <v>236</v>
      </c>
      <c r="C239" s="27" t="s">
        <v>679</v>
      </c>
      <c r="D239" s="18">
        <v>25</v>
      </c>
      <c r="E239" s="18">
        <v>1968</v>
      </c>
      <c r="F239" s="18">
        <v>1235.36</v>
      </c>
      <c r="G239" s="18">
        <v>1235.36</v>
      </c>
      <c r="H239" s="109">
        <v>6</v>
      </c>
      <c r="I239" s="107">
        <f t="shared" si="110"/>
        <v>6</v>
      </c>
      <c r="J239" s="109">
        <v>3.84</v>
      </c>
      <c r="K239" s="107">
        <f t="shared" si="112"/>
        <v>1.4100000000000001</v>
      </c>
      <c r="L239" s="107">
        <f t="shared" si="113"/>
        <v>2.6768400000000003</v>
      </c>
      <c r="M239" s="109">
        <v>90</v>
      </c>
      <c r="N239" s="106">
        <f t="shared" si="121"/>
        <v>4.59</v>
      </c>
      <c r="O239" s="111">
        <v>65.16</v>
      </c>
      <c r="P239" s="107">
        <f t="shared" si="122"/>
        <v>3.3231599999999997</v>
      </c>
      <c r="Q239" s="109">
        <f t="shared" si="123"/>
        <v>153.6</v>
      </c>
      <c r="R239" s="109">
        <f t="shared" si="116"/>
        <v>56.400000000000006</v>
      </c>
      <c r="S239" s="109">
        <f t="shared" si="117"/>
        <v>107.0736</v>
      </c>
      <c r="T239" s="107">
        <f t="shared" si="120"/>
        <v>-1.1631599999999995</v>
      </c>
      <c r="U239" s="107">
        <f t="shared" si="118"/>
        <v>1.2668400000000002</v>
      </c>
      <c r="V239" s="110">
        <f t="shared" si="119"/>
        <v>-24.840000000000003</v>
      </c>
    </row>
    <row r="240" spans="1:22" ht="12.75">
      <c r="A240" s="386"/>
      <c r="B240" s="11">
        <v>237</v>
      </c>
      <c r="C240" s="27" t="s">
        <v>680</v>
      </c>
      <c r="D240" s="18">
        <v>50</v>
      </c>
      <c r="E240" s="18">
        <v>1969</v>
      </c>
      <c r="F240" s="18">
        <v>2594.32</v>
      </c>
      <c r="G240" s="18">
        <v>2594.32</v>
      </c>
      <c r="H240" s="109">
        <v>9.7</v>
      </c>
      <c r="I240" s="107">
        <f t="shared" si="110"/>
        <v>9.7</v>
      </c>
      <c r="J240" s="109">
        <v>6.85</v>
      </c>
      <c r="K240" s="107">
        <f t="shared" si="112"/>
        <v>3.58</v>
      </c>
      <c r="L240" s="107">
        <f t="shared" si="113"/>
        <v>5.64448</v>
      </c>
      <c r="M240" s="109">
        <v>120</v>
      </c>
      <c r="N240" s="106">
        <f t="shared" si="121"/>
        <v>6.119999999999999</v>
      </c>
      <c r="O240" s="111">
        <v>79.52</v>
      </c>
      <c r="P240" s="107">
        <f t="shared" si="122"/>
        <v>4.05552</v>
      </c>
      <c r="Q240" s="109">
        <f t="shared" si="123"/>
        <v>137</v>
      </c>
      <c r="R240" s="109">
        <f t="shared" si="116"/>
        <v>71.6</v>
      </c>
      <c r="S240" s="109">
        <f t="shared" si="117"/>
        <v>112.88959999999999</v>
      </c>
      <c r="T240" s="107">
        <f t="shared" si="120"/>
        <v>-1.20552</v>
      </c>
      <c r="U240" s="107">
        <f t="shared" si="118"/>
        <v>2.0644799999999996</v>
      </c>
      <c r="V240" s="110">
        <f t="shared" si="119"/>
        <v>-40.480000000000004</v>
      </c>
    </row>
    <row r="241" spans="1:22" ht="12.75">
      <c r="A241" s="386"/>
      <c r="B241" s="11">
        <v>238</v>
      </c>
      <c r="C241" s="27" t="s">
        <v>681</v>
      </c>
      <c r="D241" s="205">
        <v>23</v>
      </c>
      <c r="E241" s="18">
        <v>1985</v>
      </c>
      <c r="F241" s="18">
        <v>1156.52</v>
      </c>
      <c r="G241" s="18">
        <v>1156.52</v>
      </c>
      <c r="H241" s="109">
        <v>5.094</v>
      </c>
      <c r="I241" s="107">
        <f t="shared" si="110"/>
        <v>5.094</v>
      </c>
      <c r="J241" s="109">
        <v>3.52</v>
      </c>
      <c r="K241" s="107">
        <f t="shared" si="112"/>
        <v>3.1050000000000004</v>
      </c>
      <c r="L241" s="107">
        <f t="shared" si="113"/>
        <v>2.6460000000000004</v>
      </c>
      <c r="M241" s="109">
        <v>39</v>
      </c>
      <c r="N241" s="106">
        <f t="shared" si="121"/>
        <v>1.9889999999999999</v>
      </c>
      <c r="O241" s="111">
        <v>48</v>
      </c>
      <c r="P241" s="107">
        <f t="shared" si="122"/>
        <v>2.448</v>
      </c>
      <c r="Q241" s="109">
        <f t="shared" si="123"/>
        <v>153.04347826086956</v>
      </c>
      <c r="R241" s="109">
        <f t="shared" si="116"/>
        <v>135.00000000000003</v>
      </c>
      <c r="S241" s="109">
        <f t="shared" si="117"/>
        <v>115.04347826086959</v>
      </c>
      <c r="T241" s="107">
        <f t="shared" si="120"/>
        <v>-0.8739999999999997</v>
      </c>
      <c r="U241" s="107">
        <f t="shared" si="118"/>
        <v>-0.4590000000000001</v>
      </c>
      <c r="V241" s="110">
        <f t="shared" si="119"/>
        <v>9</v>
      </c>
    </row>
    <row r="242" spans="1:22" ht="12.75">
      <c r="A242" s="386"/>
      <c r="B242" s="11">
        <v>239</v>
      </c>
      <c r="C242" s="104" t="s">
        <v>682</v>
      </c>
      <c r="D242" s="105">
        <v>40</v>
      </c>
      <c r="E242" s="105"/>
      <c r="F242" s="105">
        <v>1916.2</v>
      </c>
      <c r="G242" s="105">
        <v>1916.2</v>
      </c>
      <c r="H242" s="106">
        <v>9.3</v>
      </c>
      <c r="I242" s="107">
        <f t="shared" si="110"/>
        <v>9.3</v>
      </c>
      <c r="J242" s="106">
        <v>6.4</v>
      </c>
      <c r="K242" s="107">
        <f t="shared" si="112"/>
        <v>5.373000000000001</v>
      </c>
      <c r="L242" s="107">
        <f t="shared" si="113"/>
        <v>5.358720000000001</v>
      </c>
      <c r="M242" s="107">
        <v>77</v>
      </c>
      <c r="N242" s="106">
        <f t="shared" si="121"/>
        <v>3.9269999999999996</v>
      </c>
      <c r="O242" s="107">
        <v>77.28</v>
      </c>
      <c r="P242" s="107">
        <f t="shared" si="122"/>
        <v>3.94128</v>
      </c>
      <c r="Q242" s="109">
        <f t="shared" si="123"/>
        <v>160</v>
      </c>
      <c r="R242" s="109">
        <f t="shared" si="116"/>
        <v>134.32500000000002</v>
      </c>
      <c r="S242" s="109">
        <f t="shared" si="117"/>
        <v>133.96800000000002</v>
      </c>
      <c r="T242" s="107">
        <f t="shared" si="120"/>
        <v>-1.0412799999999995</v>
      </c>
      <c r="U242" s="107">
        <f t="shared" si="118"/>
        <v>-0.014280000000000292</v>
      </c>
      <c r="V242" s="110">
        <f t="shared" si="119"/>
        <v>0.28000000000000114</v>
      </c>
    </row>
    <row r="243" spans="1:22" ht="12.75">
      <c r="A243" s="386"/>
      <c r="B243" s="11">
        <v>240</v>
      </c>
      <c r="C243" s="104" t="s">
        <v>683</v>
      </c>
      <c r="D243" s="105">
        <v>24</v>
      </c>
      <c r="E243" s="105">
        <v>1986</v>
      </c>
      <c r="F243" s="105">
        <v>1236.3</v>
      </c>
      <c r="G243" s="105">
        <v>1159.18</v>
      </c>
      <c r="H243" s="106">
        <v>6</v>
      </c>
      <c r="I243" s="107">
        <f t="shared" si="110"/>
        <v>6</v>
      </c>
      <c r="J243" s="107">
        <v>3.84</v>
      </c>
      <c r="K243" s="107">
        <f t="shared" si="112"/>
        <v>3.45</v>
      </c>
      <c r="L243" s="107">
        <f t="shared" si="113"/>
        <v>3.2215200000000004</v>
      </c>
      <c r="M243" s="109">
        <v>50</v>
      </c>
      <c r="N243" s="106">
        <f t="shared" si="121"/>
        <v>2.55</v>
      </c>
      <c r="O243" s="109">
        <v>54.48</v>
      </c>
      <c r="P243" s="107">
        <f t="shared" si="122"/>
        <v>2.7784799999999996</v>
      </c>
      <c r="Q243" s="109">
        <f t="shared" si="123"/>
        <v>160</v>
      </c>
      <c r="R243" s="109">
        <f t="shared" si="116"/>
        <v>143.75</v>
      </c>
      <c r="S243" s="109">
        <f t="shared" si="117"/>
        <v>134.23000000000002</v>
      </c>
      <c r="T243" s="107">
        <f t="shared" si="120"/>
        <v>-0.6184799999999995</v>
      </c>
      <c r="U243" s="107">
        <f t="shared" si="118"/>
        <v>-0.2284799999999998</v>
      </c>
      <c r="V243" s="110">
        <f t="shared" si="119"/>
        <v>4.479999999999997</v>
      </c>
    </row>
    <row r="244" spans="1:22" ht="12.75">
      <c r="A244" s="386"/>
      <c r="B244" s="11">
        <v>241</v>
      </c>
      <c r="C244" s="104" t="s">
        <v>684</v>
      </c>
      <c r="D244" s="105">
        <v>41</v>
      </c>
      <c r="E244" s="105">
        <v>1980</v>
      </c>
      <c r="F244" s="105">
        <v>2183.94</v>
      </c>
      <c r="G244" s="105">
        <v>2183.94</v>
      </c>
      <c r="H244" s="106">
        <v>8.778</v>
      </c>
      <c r="I244" s="107">
        <f t="shared" si="110"/>
        <v>8.778</v>
      </c>
      <c r="J244" s="107">
        <v>6.4</v>
      </c>
      <c r="K244" s="107">
        <f t="shared" si="112"/>
        <v>4.188000000000001</v>
      </c>
      <c r="L244" s="107">
        <f t="shared" si="113"/>
        <v>5.5395</v>
      </c>
      <c r="M244" s="109">
        <v>90</v>
      </c>
      <c r="N244" s="106">
        <f t="shared" si="121"/>
        <v>4.59</v>
      </c>
      <c r="O244" s="109">
        <v>63.5</v>
      </c>
      <c r="P244" s="107">
        <f t="shared" si="122"/>
        <v>3.2384999999999997</v>
      </c>
      <c r="Q244" s="109">
        <f t="shared" si="123"/>
        <v>156.09756097560975</v>
      </c>
      <c r="R244" s="109">
        <f t="shared" si="116"/>
        <v>102.14634146341466</v>
      </c>
      <c r="S244" s="109">
        <f t="shared" si="117"/>
        <v>135.109756097561</v>
      </c>
      <c r="T244" s="107">
        <f t="shared" si="120"/>
        <v>-0.8605</v>
      </c>
      <c r="U244" s="107">
        <f t="shared" si="118"/>
        <v>1.3515000000000001</v>
      </c>
      <c r="V244" s="110">
        <f t="shared" si="119"/>
        <v>-26.5</v>
      </c>
    </row>
    <row r="245" spans="1:22" ht="12.75">
      <c r="A245" s="386"/>
      <c r="B245" s="11">
        <v>242</v>
      </c>
      <c r="C245" s="104" t="s">
        <v>688</v>
      </c>
      <c r="D245" s="105">
        <v>50</v>
      </c>
      <c r="E245" s="105"/>
      <c r="F245" s="107">
        <v>2586.98</v>
      </c>
      <c r="G245" s="107">
        <v>2586.98</v>
      </c>
      <c r="H245" s="106">
        <v>10.5</v>
      </c>
      <c r="I245" s="107">
        <v>10.5</v>
      </c>
      <c r="J245" s="106">
        <v>7.84</v>
      </c>
      <c r="K245" s="107">
        <v>7.134</v>
      </c>
      <c r="L245" s="107">
        <v>7.1850000000000005</v>
      </c>
      <c r="M245" s="107">
        <v>66</v>
      </c>
      <c r="N245" s="106">
        <v>3.3659999999999997</v>
      </c>
      <c r="O245" s="107">
        <v>65</v>
      </c>
      <c r="P245" s="107">
        <v>3.315</v>
      </c>
      <c r="Q245" s="109">
        <v>156.8</v>
      </c>
      <c r="R245" s="109">
        <v>142.68</v>
      </c>
      <c r="S245" s="109">
        <v>143.70000000000002</v>
      </c>
      <c r="T245" s="107">
        <v>-0.6549999999999994</v>
      </c>
      <c r="U245" s="107">
        <v>0.05099999999999971</v>
      </c>
      <c r="V245" s="110">
        <v>-1</v>
      </c>
    </row>
    <row r="246" spans="1:22" ht="12.75">
      <c r="A246" s="386"/>
      <c r="B246" s="11">
        <v>243</v>
      </c>
      <c r="C246" s="104" t="s">
        <v>689</v>
      </c>
      <c r="D246" s="105">
        <v>22</v>
      </c>
      <c r="E246" s="105">
        <v>1980</v>
      </c>
      <c r="F246" s="105">
        <v>1210.95</v>
      </c>
      <c r="G246" s="105">
        <v>1210.95</v>
      </c>
      <c r="H246" s="109">
        <v>4.8</v>
      </c>
      <c r="I246" s="107">
        <v>4.8</v>
      </c>
      <c r="J246" s="109">
        <v>3.52</v>
      </c>
      <c r="K246" s="107">
        <v>2.658</v>
      </c>
      <c r="L246" s="107">
        <v>3.168</v>
      </c>
      <c r="M246" s="109">
        <v>42</v>
      </c>
      <c r="N246" s="106">
        <v>2.142</v>
      </c>
      <c r="O246" s="109">
        <v>32</v>
      </c>
      <c r="P246" s="107">
        <v>1.632</v>
      </c>
      <c r="Q246" s="109">
        <v>160</v>
      </c>
      <c r="R246" s="109">
        <v>120.81818181818181</v>
      </c>
      <c r="S246" s="109">
        <v>144</v>
      </c>
      <c r="T246" s="107">
        <v>-0.35199999999999987</v>
      </c>
      <c r="U246" s="107">
        <v>0.51</v>
      </c>
      <c r="V246" s="110">
        <v>-10</v>
      </c>
    </row>
    <row r="247" spans="1:22" ht="12.75">
      <c r="A247" s="386"/>
      <c r="B247" s="11">
        <v>244</v>
      </c>
      <c r="C247" s="104" t="s">
        <v>690</v>
      </c>
      <c r="D247" s="105">
        <v>50</v>
      </c>
      <c r="E247" s="105">
        <v>1975</v>
      </c>
      <c r="F247" s="105">
        <v>2581.28</v>
      </c>
      <c r="G247" s="105">
        <v>2581.28</v>
      </c>
      <c r="H247" s="109">
        <v>11.3</v>
      </c>
      <c r="I247" s="107">
        <v>11.3</v>
      </c>
      <c r="J247" s="109">
        <v>8</v>
      </c>
      <c r="K247" s="107">
        <v>6.455000000000001</v>
      </c>
      <c r="L247" s="107">
        <v>7.232240000000001</v>
      </c>
      <c r="M247" s="109">
        <v>95</v>
      </c>
      <c r="N247" s="106">
        <v>4.845</v>
      </c>
      <c r="O247" s="109">
        <v>79.76</v>
      </c>
      <c r="P247" s="107">
        <v>4.06776</v>
      </c>
      <c r="Q247" s="109">
        <v>160</v>
      </c>
      <c r="R247" s="109">
        <v>129.10000000000002</v>
      </c>
      <c r="S247" s="109">
        <v>144.6448</v>
      </c>
      <c r="T247" s="107">
        <v>-0.7677599999999991</v>
      </c>
      <c r="U247" s="107">
        <v>0.7772399999999999</v>
      </c>
      <c r="V247" s="110">
        <v>-15.239999999999995</v>
      </c>
    </row>
    <row r="248" spans="1:22" ht="12.75">
      <c r="A248" s="386"/>
      <c r="B248" s="11">
        <v>245</v>
      </c>
      <c r="C248" s="104" t="s">
        <v>691</v>
      </c>
      <c r="D248" s="105">
        <v>40</v>
      </c>
      <c r="E248" s="105">
        <v>1979</v>
      </c>
      <c r="F248" s="107">
        <v>2233.39</v>
      </c>
      <c r="G248" s="107">
        <v>2233.39</v>
      </c>
      <c r="H248" s="107">
        <v>9.5</v>
      </c>
      <c r="I248" s="107">
        <v>9.5</v>
      </c>
      <c r="J248" s="107">
        <v>6.4</v>
      </c>
      <c r="K248" s="107">
        <v>5.6240000000000006</v>
      </c>
      <c r="L248" s="107">
        <v>5.828</v>
      </c>
      <c r="M248" s="107">
        <v>76</v>
      </c>
      <c r="N248" s="106">
        <v>3.876</v>
      </c>
      <c r="O248" s="107">
        <v>72</v>
      </c>
      <c r="P248" s="107">
        <v>3.6719999999999997</v>
      </c>
      <c r="Q248" s="109">
        <v>160</v>
      </c>
      <c r="R248" s="109">
        <v>140.60000000000002</v>
      </c>
      <c r="S248" s="109">
        <v>145.7</v>
      </c>
      <c r="T248" s="107">
        <v>-0.5720000000000001</v>
      </c>
      <c r="U248" s="107">
        <v>0.20400000000000018</v>
      </c>
      <c r="V248" s="110">
        <v>-4</v>
      </c>
    </row>
    <row r="249" spans="1:22" ht="12.75">
      <c r="A249" s="386"/>
      <c r="B249" s="11">
        <v>246</v>
      </c>
      <c r="C249" s="147" t="s">
        <v>712</v>
      </c>
      <c r="D249" s="105">
        <v>116</v>
      </c>
      <c r="E249" s="105">
        <v>2007</v>
      </c>
      <c r="F249" s="127">
        <v>7057.15</v>
      </c>
      <c r="G249" s="127">
        <v>7057.15</v>
      </c>
      <c r="H249" s="18">
        <v>19</v>
      </c>
      <c r="I249" s="127">
        <f>H249</f>
        <v>19</v>
      </c>
      <c r="J249" s="18">
        <v>9.28</v>
      </c>
      <c r="K249" s="127">
        <f>I249-N249</f>
        <v>0.43599999999999994</v>
      </c>
      <c r="L249" s="127">
        <f>I249-P249</f>
        <v>1.6894269999999985</v>
      </c>
      <c r="M249" s="319">
        <v>364</v>
      </c>
      <c r="N249" s="128">
        <f>M249*0.051</f>
        <v>18.564</v>
      </c>
      <c r="O249" s="18">
        <v>323.26</v>
      </c>
      <c r="P249" s="18">
        <v>17.310573</v>
      </c>
      <c r="Q249" s="126">
        <f>J249*1000/D249</f>
        <v>80</v>
      </c>
      <c r="R249" s="126">
        <f>K249*1000/D249</f>
        <v>3.7586206896551717</v>
      </c>
      <c r="S249" s="126">
        <f>L249*1000/D249</f>
        <v>14.564025862068952</v>
      </c>
      <c r="T249" s="127">
        <f>L249-J249</f>
        <v>-7.590573000000001</v>
      </c>
      <c r="U249" s="127">
        <f>N249-P249</f>
        <v>1.2534269999999985</v>
      </c>
      <c r="V249" s="129">
        <f>O249-M249</f>
        <v>-40.74000000000001</v>
      </c>
    </row>
    <row r="250" spans="1:22" ht="12.75">
      <c r="A250" s="386"/>
      <c r="B250" s="11">
        <v>247</v>
      </c>
      <c r="C250" s="147" t="s">
        <v>713</v>
      </c>
      <c r="D250" s="105">
        <v>56</v>
      </c>
      <c r="E250" s="105">
        <v>2008</v>
      </c>
      <c r="F250" s="127">
        <v>3105.9</v>
      </c>
      <c r="G250" s="127">
        <v>3105.9</v>
      </c>
      <c r="H250" s="18">
        <v>8.1</v>
      </c>
      <c r="I250" s="127">
        <f aca="true" t="shared" si="124" ref="I250:I265">H250</f>
        <v>8.1</v>
      </c>
      <c r="J250" s="18">
        <v>4.056864</v>
      </c>
      <c r="K250" s="127">
        <f aca="true" t="shared" si="125" ref="K250:K265">I250-N250</f>
        <v>0.6539999999999999</v>
      </c>
      <c r="L250" s="127">
        <f aca="true" t="shared" si="126" ref="L250:L265">I250-P250</f>
        <v>0.18884299999999943</v>
      </c>
      <c r="M250" s="319">
        <v>146</v>
      </c>
      <c r="N250" s="128">
        <f aca="true" t="shared" si="127" ref="N250:N265">M250*0.051</f>
        <v>7.446</v>
      </c>
      <c r="O250" s="18">
        <v>147.734</v>
      </c>
      <c r="P250" s="18">
        <v>7.911157</v>
      </c>
      <c r="Q250" s="126">
        <f aca="true" t="shared" si="128" ref="Q250:Q265">J250*1000/D250</f>
        <v>72.444</v>
      </c>
      <c r="R250" s="126">
        <f aca="true" t="shared" si="129" ref="R250:R265">K250*1000/D250</f>
        <v>11.678571428571427</v>
      </c>
      <c r="S250" s="126">
        <f aca="true" t="shared" si="130" ref="S250:S265">L250*1000/D250</f>
        <v>3.372196428571418</v>
      </c>
      <c r="T250" s="127">
        <f aca="true" t="shared" si="131" ref="T250:T265">L250-J250</f>
        <v>-3.8680210000000006</v>
      </c>
      <c r="U250" s="127">
        <f aca="true" t="shared" si="132" ref="U250:U265">N250-P250</f>
        <v>-0.4651570000000005</v>
      </c>
      <c r="V250" s="129">
        <f aca="true" t="shared" si="133" ref="V250:V265">O250-M250</f>
        <v>1.7340000000000089</v>
      </c>
    </row>
    <row r="251" spans="1:22" ht="12.75">
      <c r="A251" s="386"/>
      <c r="B251" s="11">
        <v>248</v>
      </c>
      <c r="C251" s="9" t="s">
        <v>714</v>
      </c>
      <c r="D251" s="105">
        <v>90</v>
      </c>
      <c r="E251" s="105">
        <v>2007</v>
      </c>
      <c r="F251" s="107">
        <v>5510.5</v>
      </c>
      <c r="G251" s="107">
        <v>5307.25</v>
      </c>
      <c r="H251" s="18">
        <v>13.372</v>
      </c>
      <c r="I251" s="127">
        <f t="shared" si="124"/>
        <v>13.372</v>
      </c>
      <c r="J251" s="18">
        <v>7.2</v>
      </c>
      <c r="K251" s="127">
        <f t="shared" si="125"/>
        <v>-1.927999999999999</v>
      </c>
      <c r="L251" s="127">
        <f t="shared" si="126"/>
        <v>-2.4956169999999993</v>
      </c>
      <c r="M251" s="319">
        <v>300</v>
      </c>
      <c r="N251" s="128">
        <f t="shared" si="127"/>
        <v>15.299999999999999</v>
      </c>
      <c r="O251" s="18">
        <v>296.314</v>
      </c>
      <c r="P251" s="18">
        <v>15.867617</v>
      </c>
      <c r="Q251" s="126">
        <f t="shared" si="128"/>
        <v>80</v>
      </c>
      <c r="R251" s="126">
        <f t="shared" si="129"/>
        <v>-21.422222222222214</v>
      </c>
      <c r="S251" s="126">
        <f t="shared" si="130"/>
        <v>-27.72907777777777</v>
      </c>
      <c r="T251" s="127">
        <f t="shared" si="131"/>
        <v>-9.695616999999999</v>
      </c>
      <c r="U251" s="127">
        <f t="shared" si="132"/>
        <v>-0.5676170000000003</v>
      </c>
      <c r="V251" s="129">
        <f t="shared" si="133"/>
        <v>-3.6859999999999786</v>
      </c>
    </row>
    <row r="252" spans="1:22" ht="12.75">
      <c r="A252" s="386"/>
      <c r="B252" s="11">
        <v>249</v>
      </c>
      <c r="C252" s="147" t="s">
        <v>716</v>
      </c>
      <c r="D252" s="105">
        <v>64</v>
      </c>
      <c r="E252" s="105">
        <v>2006</v>
      </c>
      <c r="F252" s="107">
        <v>3365.47</v>
      </c>
      <c r="G252" s="107">
        <v>3365.47</v>
      </c>
      <c r="H252" s="18">
        <v>6.66</v>
      </c>
      <c r="I252" s="127">
        <f t="shared" si="124"/>
        <v>6.66</v>
      </c>
      <c r="J252" s="18">
        <v>5.12</v>
      </c>
      <c r="K252" s="127">
        <f t="shared" si="125"/>
        <v>-0.9389999999999992</v>
      </c>
      <c r="L252" s="127">
        <f t="shared" si="126"/>
        <v>-1.323557</v>
      </c>
      <c r="M252" s="319">
        <v>149</v>
      </c>
      <c r="N252" s="128">
        <f t="shared" si="127"/>
        <v>7.598999999999999</v>
      </c>
      <c r="O252" s="18">
        <v>149.086</v>
      </c>
      <c r="P252" s="18">
        <v>7.983557</v>
      </c>
      <c r="Q252" s="126">
        <f t="shared" si="128"/>
        <v>80</v>
      </c>
      <c r="R252" s="126">
        <f t="shared" si="129"/>
        <v>-14.671874999999988</v>
      </c>
      <c r="S252" s="126">
        <f t="shared" si="130"/>
        <v>-20.680578125</v>
      </c>
      <c r="T252" s="127">
        <f t="shared" si="131"/>
        <v>-6.443557</v>
      </c>
      <c r="U252" s="127">
        <f t="shared" si="132"/>
        <v>-0.3845570000000009</v>
      </c>
      <c r="V252" s="129">
        <f t="shared" si="133"/>
        <v>0.08600000000001273</v>
      </c>
    </row>
    <row r="253" spans="1:22" ht="12.75">
      <c r="A253" s="386"/>
      <c r="B253" s="11">
        <v>250</v>
      </c>
      <c r="C253" s="147" t="s">
        <v>717</v>
      </c>
      <c r="D253" s="206">
        <v>60</v>
      </c>
      <c r="E253" s="105">
        <v>1965</v>
      </c>
      <c r="F253" s="107">
        <v>2700.04</v>
      </c>
      <c r="G253" s="107">
        <v>2700.04</v>
      </c>
      <c r="H253" s="18">
        <v>14</v>
      </c>
      <c r="I253" s="127">
        <f t="shared" si="124"/>
        <v>14</v>
      </c>
      <c r="J253" s="18">
        <v>9.6</v>
      </c>
      <c r="K253" s="127">
        <f t="shared" si="125"/>
        <v>4.565000000000001</v>
      </c>
      <c r="L253" s="127">
        <f t="shared" si="126"/>
        <v>7.833182</v>
      </c>
      <c r="M253" s="319">
        <v>185</v>
      </c>
      <c r="N253" s="128">
        <f t="shared" si="127"/>
        <v>9.434999999999999</v>
      </c>
      <c r="O253" s="18">
        <v>115.16</v>
      </c>
      <c r="P253" s="18">
        <v>6.166818</v>
      </c>
      <c r="Q253" s="126">
        <f t="shared" si="128"/>
        <v>160</v>
      </c>
      <c r="R253" s="126">
        <f t="shared" si="129"/>
        <v>76.08333333333334</v>
      </c>
      <c r="S253" s="126">
        <f t="shared" si="130"/>
        <v>130.55303333333333</v>
      </c>
      <c r="T253" s="127">
        <f t="shared" si="131"/>
        <v>-1.7668179999999998</v>
      </c>
      <c r="U253" s="127">
        <f t="shared" si="132"/>
        <v>3.2681819999999986</v>
      </c>
      <c r="V253" s="129">
        <f t="shared" si="133"/>
        <v>-69.84</v>
      </c>
    </row>
    <row r="254" spans="1:22" ht="12.75">
      <c r="A254" s="386"/>
      <c r="B254" s="11">
        <v>251</v>
      </c>
      <c r="C254" s="147" t="s">
        <v>718</v>
      </c>
      <c r="D254" s="105">
        <v>50</v>
      </c>
      <c r="E254" s="105">
        <v>2006</v>
      </c>
      <c r="F254" s="107">
        <v>2532.37</v>
      </c>
      <c r="G254" s="107">
        <v>2532.37</v>
      </c>
      <c r="H254" s="18">
        <v>10.6</v>
      </c>
      <c r="I254" s="127">
        <f t="shared" si="124"/>
        <v>10.6</v>
      </c>
      <c r="J254" s="18">
        <v>4</v>
      </c>
      <c r="K254" s="127">
        <f t="shared" si="125"/>
        <v>1.3179999999999996</v>
      </c>
      <c r="L254" s="127">
        <f t="shared" si="126"/>
        <v>1.1549560000000003</v>
      </c>
      <c r="M254" s="319">
        <v>182</v>
      </c>
      <c r="N254" s="128">
        <f t="shared" si="127"/>
        <v>9.282</v>
      </c>
      <c r="O254" s="18">
        <v>176.378</v>
      </c>
      <c r="P254" s="18">
        <v>9.445044</v>
      </c>
      <c r="Q254" s="126">
        <f t="shared" si="128"/>
        <v>80</v>
      </c>
      <c r="R254" s="126">
        <f t="shared" si="129"/>
        <v>26.359999999999992</v>
      </c>
      <c r="S254" s="126">
        <f t="shared" si="130"/>
        <v>23.099120000000006</v>
      </c>
      <c r="T254" s="127">
        <f t="shared" si="131"/>
        <v>-2.8450439999999997</v>
      </c>
      <c r="U254" s="127">
        <f t="shared" si="132"/>
        <v>-0.1630439999999993</v>
      </c>
      <c r="V254" s="129">
        <f t="shared" si="133"/>
        <v>-5.622000000000014</v>
      </c>
    </row>
    <row r="255" spans="1:22" ht="12.75">
      <c r="A255" s="386"/>
      <c r="B255" s="11">
        <v>252</v>
      </c>
      <c r="C255" s="147" t="s">
        <v>719</v>
      </c>
      <c r="D255" s="105">
        <v>21</v>
      </c>
      <c r="E255" s="105">
        <v>2005</v>
      </c>
      <c r="F255" s="107">
        <v>1763.36</v>
      </c>
      <c r="G255" s="107">
        <v>1763.36</v>
      </c>
      <c r="H255" s="18">
        <v>4.2</v>
      </c>
      <c r="I255" s="127">
        <f t="shared" si="124"/>
        <v>4.2</v>
      </c>
      <c r="J255" s="18">
        <v>1.68</v>
      </c>
      <c r="K255" s="127">
        <f t="shared" si="125"/>
        <v>-0.5939999999999994</v>
      </c>
      <c r="L255" s="127">
        <f t="shared" si="126"/>
        <v>-0.7426659999999998</v>
      </c>
      <c r="M255" s="319">
        <v>94</v>
      </c>
      <c r="N255" s="128">
        <f t="shared" si="127"/>
        <v>4.794</v>
      </c>
      <c r="O255" s="18">
        <v>92.3</v>
      </c>
      <c r="P255" s="18">
        <v>4.942666</v>
      </c>
      <c r="Q255" s="126">
        <f t="shared" si="128"/>
        <v>80</v>
      </c>
      <c r="R255" s="126">
        <f t="shared" si="129"/>
        <v>-28.28571428571426</v>
      </c>
      <c r="S255" s="126">
        <f t="shared" si="130"/>
        <v>-35.36504761904761</v>
      </c>
      <c r="T255" s="127">
        <f t="shared" si="131"/>
        <v>-2.4226659999999995</v>
      </c>
      <c r="U255" s="127">
        <f t="shared" si="132"/>
        <v>-0.1486660000000004</v>
      </c>
      <c r="V255" s="129">
        <f t="shared" si="133"/>
        <v>-1.7000000000000028</v>
      </c>
    </row>
    <row r="256" spans="1:22" ht="12.75">
      <c r="A256" s="386"/>
      <c r="B256" s="11">
        <v>253</v>
      </c>
      <c r="C256" s="147" t="s">
        <v>720</v>
      </c>
      <c r="D256" s="105">
        <v>52</v>
      </c>
      <c r="E256" s="105">
        <v>2009</v>
      </c>
      <c r="F256" s="107">
        <v>2687.24</v>
      </c>
      <c r="G256" s="107">
        <v>2687.24</v>
      </c>
      <c r="H256" s="18">
        <v>6</v>
      </c>
      <c r="I256" s="127">
        <f t="shared" si="124"/>
        <v>6</v>
      </c>
      <c r="J256" s="18">
        <v>3.767088</v>
      </c>
      <c r="K256" s="127">
        <f t="shared" si="125"/>
        <v>-0.9359999999999999</v>
      </c>
      <c r="L256" s="127">
        <f t="shared" si="126"/>
        <v>-1.0697789999999996</v>
      </c>
      <c r="M256" s="319">
        <v>136</v>
      </c>
      <c r="N256" s="128">
        <f t="shared" si="127"/>
        <v>6.936</v>
      </c>
      <c r="O256" s="18">
        <v>132.022</v>
      </c>
      <c r="P256" s="18">
        <v>7.069779</v>
      </c>
      <c r="Q256" s="126">
        <f t="shared" si="128"/>
        <v>72.444</v>
      </c>
      <c r="R256" s="126">
        <f t="shared" si="129"/>
        <v>-18</v>
      </c>
      <c r="S256" s="126">
        <f t="shared" si="130"/>
        <v>-20.572673076923067</v>
      </c>
      <c r="T256" s="127">
        <f t="shared" si="131"/>
        <v>-4.836867</v>
      </c>
      <c r="U256" s="127">
        <f t="shared" si="132"/>
        <v>-0.13377899999999965</v>
      </c>
      <c r="V256" s="129">
        <f t="shared" si="133"/>
        <v>-3.9780000000000086</v>
      </c>
    </row>
    <row r="257" spans="1:22" ht="12.75">
      <c r="A257" s="386"/>
      <c r="B257" s="11">
        <v>254</v>
      </c>
      <c r="C257" s="147" t="s">
        <v>721</v>
      </c>
      <c r="D257" s="105">
        <v>64</v>
      </c>
      <c r="E257" s="105">
        <v>2006</v>
      </c>
      <c r="F257" s="107">
        <v>3331.76</v>
      </c>
      <c r="G257" s="107">
        <v>3331.76</v>
      </c>
      <c r="H257" s="18">
        <v>9.04</v>
      </c>
      <c r="I257" s="127">
        <f t="shared" si="124"/>
        <v>9.04</v>
      </c>
      <c r="J257" s="18">
        <v>5.12</v>
      </c>
      <c r="K257" s="127">
        <f t="shared" si="125"/>
        <v>-0.9049999999999994</v>
      </c>
      <c r="L257" s="127">
        <f t="shared" si="126"/>
        <v>-1.3612860000000016</v>
      </c>
      <c r="M257" s="319">
        <v>195</v>
      </c>
      <c r="N257" s="128">
        <f t="shared" si="127"/>
        <v>9.944999999999999</v>
      </c>
      <c r="O257" s="18">
        <v>194.235</v>
      </c>
      <c r="P257" s="18">
        <v>10.401286</v>
      </c>
      <c r="Q257" s="126">
        <f t="shared" si="128"/>
        <v>80</v>
      </c>
      <c r="R257" s="126">
        <f t="shared" si="129"/>
        <v>-14.14062499999999</v>
      </c>
      <c r="S257" s="126">
        <f t="shared" si="130"/>
        <v>-21.270093750000026</v>
      </c>
      <c r="T257" s="127">
        <f t="shared" si="131"/>
        <v>-6.481286000000002</v>
      </c>
      <c r="U257" s="127">
        <f t="shared" si="132"/>
        <v>-0.4562860000000022</v>
      </c>
      <c r="V257" s="129">
        <f t="shared" si="133"/>
        <v>-0.7649999999999864</v>
      </c>
    </row>
    <row r="258" spans="1:22" ht="12.75">
      <c r="A258" s="386"/>
      <c r="B258" s="11">
        <v>255</v>
      </c>
      <c r="C258" s="147" t="s">
        <v>722</v>
      </c>
      <c r="D258" s="105">
        <v>42</v>
      </c>
      <c r="E258" s="105">
        <v>2000</v>
      </c>
      <c r="F258" s="107">
        <v>2801.69</v>
      </c>
      <c r="G258" s="107">
        <v>2759.32</v>
      </c>
      <c r="H258" s="18">
        <v>12.1943</v>
      </c>
      <c r="I258" s="127">
        <f t="shared" si="124"/>
        <v>12.1943</v>
      </c>
      <c r="J258" s="18">
        <v>6.64</v>
      </c>
      <c r="K258" s="127">
        <f t="shared" si="125"/>
        <v>5.2583</v>
      </c>
      <c r="L258" s="127">
        <f t="shared" si="126"/>
        <v>5.710466</v>
      </c>
      <c r="M258" s="319">
        <v>136</v>
      </c>
      <c r="N258" s="128">
        <f t="shared" si="127"/>
        <v>6.936</v>
      </c>
      <c r="O258" s="18">
        <v>121.08</v>
      </c>
      <c r="P258" s="18">
        <v>6.483834</v>
      </c>
      <c r="Q258" s="126">
        <f t="shared" si="128"/>
        <v>158.0952380952381</v>
      </c>
      <c r="R258" s="126">
        <f t="shared" si="129"/>
        <v>125.19761904761906</v>
      </c>
      <c r="S258" s="126">
        <f t="shared" si="130"/>
        <v>135.9634761904762</v>
      </c>
      <c r="T258" s="127">
        <f t="shared" si="131"/>
        <v>-0.9295339999999994</v>
      </c>
      <c r="U258" s="127">
        <f t="shared" si="132"/>
        <v>0.45216600000000007</v>
      </c>
      <c r="V258" s="129">
        <f t="shared" si="133"/>
        <v>-14.920000000000002</v>
      </c>
    </row>
    <row r="259" spans="1:22" ht="12.75">
      <c r="A259" s="386"/>
      <c r="B259" s="11">
        <v>256</v>
      </c>
      <c r="C259" s="147" t="s">
        <v>723</v>
      </c>
      <c r="D259" s="105">
        <v>59</v>
      </c>
      <c r="E259" s="105">
        <v>2001</v>
      </c>
      <c r="F259" s="107">
        <v>3432.83</v>
      </c>
      <c r="G259" s="107">
        <v>3432.83</v>
      </c>
      <c r="H259" s="18">
        <v>16.258</v>
      </c>
      <c r="I259" s="127">
        <f t="shared" si="124"/>
        <v>16.258</v>
      </c>
      <c r="J259" s="18">
        <v>9.12</v>
      </c>
      <c r="K259" s="127">
        <f t="shared" si="125"/>
        <v>8.097999999999999</v>
      </c>
      <c r="L259" s="127">
        <f t="shared" si="126"/>
        <v>9.43573</v>
      </c>
      <c r="M259" s="319">
        <v>160</v>
      </c>
      <c r="N259" s="128">
        <f t="shared" si="127"/>
        <v>8.16</v>
      </c>
      <c r="O259" s="18">
        <v>127.4</v>
      </c>
      <c r="P259" s="18">
        <v>6.82227</v>
      </c>
      <c r="Q259" s="126">
        <f t="shared" si="128"/>
        <v>154.57627118644066</v>
      </c>
      <c r="R259" s="126">
        <f t="shared" si="129"/>
        <v>137.25423728813558</v>
      </c>
      <c r="S259" s="126">
        <f t="shared" si="130"/>
        <v>159.92762711864407</v>
      </c>
      <c r="T259" s="127">
        <f t="shared" si="131"/>
        <v>0.3157300000000003</v>
      </c>
      <c r="U259" s="127">
        <f t="shared" si="132"/>
        <v>1.3377300000000005</v>
      </c>
      <c r="V259" s="129">
        <f t="shared" si="133"/>
        <v>-32.599999999999994</v>
      </c>
    </row>
    <row r="260" spans="1:22" ht="12.75">
      <c r="A260" s="386"/>
      <c r="B260" s="11">
        <v>257</v>
      </c>
      <c r="C260" s="147" t="s">
        <v>724</v>
      </c>
      <c r="D260" s="105">
        <v>28</v>
      </c>
      <c r="E260" s="105">
        <v>2000</v>
      </c>
      <c r="F260" s="107">
        <v>1552.52</v>
      </c>
      <c r="G260" s="107">
        <v>1463.69</v>
      </c>
      <c r="H260" s="18">
        <v>5.9</v>
      </c>
      <c r="I260" s="127">
        <f t="shared" si="124"/>
        <v>5.9</v>
      </c>
      <c r="J260" s="18">
        <v>3.984447</v>
      </c>
      <c r="K260" s="127">
        <f t="shared" si="125"/>
        <v>2.3300000000000005</v>
      </c>
      <c r="L260" s="127">
        <f t="shared" si="126"/>
        <v>3.0083</v>
      </c>
      <c r="M260" s="319">
        <v>70</v>
      </c>
      <c r="N260" s="128">
        <f t="shared" si="127"/>
        <v>3.57</v>
      </c>
      <c r="O260" s="18">
        <v>54</v>
      </c>
      <c r="P260" s="18">
        <v>2.8917</v>
      </c>
      <c r="Q260" s="126">
        <f t="shared" si="128"/>
        <v>142.30167857142857</v>
      </c>
      <c r="R260" s="126">
        <f t="shared" si="129"/>
        <v>83.21428571428574</v>
      </c>
      <c r="S260" s="126">
        <f t="shared" si="130"/>
        <v>107.43928571428572</v>
      </c>
      <c r="T260" s="127">
        <f t="shared" si="131"/>
        <v>-0.9761469999999997</v>
      </c>
      <c r="U260" s="127">
        <f t="shared" si="132"/>
        <v>0.6782999999999997</v>
      </c>
      <c r="V260" s="129">
        <f t="shared" si="133"/>
        <v>-16</v>
      </c>
    </row>
    <row r="261" spans="1:22" ht="12.75">
      <c r="A261" s="386"/>
      <c r="B261" s="11">
        <v>258</v>
      </c>
      <c r="C261" s="147" t="s">
        <v>727</v>
      </c>
      <c r="D261" s="105">
        <v>20</v>
      </c>
      <c r="E261" s="105">
        <v>1996</v>
      </c>
      <c r="F261" s="107">
        <v>1116.52</v>
      </c>
      <c r="G261" s="107">
        <v>1116.52</v>
      </c>
      <c r="H261" s="18">
        <v>5.1416</v>
      </c>
      <c r="I261" s="127">
        <f t="shared" si="124"/>
        <v>5.1416</v>
      </c>
      <c r="J261" s="18">
        <v>3.2</v>
      </c>
      <c r="K261" s="127">
        <f t="shared" si="125"/>
        <v>1.9796000000000005</v>
      </c>
      <c r="L261" s="127">
        <f t="shared" si="126"/>
        <v>2.0357000000000003</v>
      </c>
      <c r="M261" s="319">
        <v>62</v>
      </c>
      <c r="N261" s="128">
        <f t="shared" si="127"/>
        <v>3.162</v>
      </c>
      <c r="O261" s="18">
        <v>58</v>
      </c>
      <c r="P261" s="18">
        <v>3.1059</v>
      </c>
      <c r="Q261" s="126">
        <f t="shared" si="128"/>
        <v>160</v>
      </c>
      <c r="R261" s="126">
        <f t="shared" si="129"/>
        <v>98.98000000000002</v>
      </c>
      <c r="S261" s="126">
        <f t="shared" si="130"/>
        <v>101.78500000000001</v>
      </c>
      <c r="T261" s="127">
        <f t="shared" si="131"/>
        <v>-1.1643</v>
      </c>
      <c r="U261" s="127">
        <f t="shared" si="132"/>
        <v>0.05609999999999982</v>
      </c>
      <c r="V261" s="129">
        <f t="shared" si="133"/>
        <v>-4</v>
      </c>
    </row>
    <row r="262" spans="1:22" ht="12.75">
      <c r="A262" s="386"/>
      <c r="B262" s="11">
        <v>259</v>
      </c>
      <c r="C262" s="147" t="s">
        <v>729</v>
      </c>
      <c r="D262" s="105">
        <v>20</v>
      </c>
      <c r="E262" s="105">
        <v>2004</v>
      </c>
      <c r="F262" s="107">
        <v>1661.4</v>
      </c>
      <c r="G262" s="107">
        <v>916.49</v>
      </c>
      <c r="H262" s="18">
        <v>2.507</v>
      </c>
      <c r="I262" s="127">
        <f t="shared" si="124"/>
        <v>2.507</v>
      </c>
      <c r="J262" s="18">
        <v>1.52</v>
      </c>
      <c r="K262" s="127">
        <f t="shared" si="125"/>
        <v>0.3650000000000002</v>
      </c>
      <c r="L262" s="127">
        <f t="shared" si="126"/>
        <v>1.4092250000000002</v>
      </c>
      <c r="M262" s="319">
        <v>42</v>
      </c>
      <c r="N262" s="128">
        <f t="shared" si="127"/>
        <v>2.142</v>
      </c>
      <c r="O262" s="18">
        <v>20.5</v>
      </c>
      <c r="P262" s="18">
        <v>1.097775</v>
      </c>
      <c r="Q262" s="126">
        <f t="shared" si="128"/>
        <v>76</v>
      </c>
      <c r="R262" s="126">
        <f t="shared" si="129"/>
        <v>18.25000000000001</v>
      </c>
      <c r="S262" s="126">
        <f t="shared" si="130"/>
        <v>70.46125</v>
      </c>
      <c r="T262" s="127">
        <f t="shared" si="131"/>
        <v>-0.11077499999999985</v>
      </c>
      <c r="U262" s="127">
        <f t="shared" si="132"/>
        <v>1.044225</v>
      </c>
      <c r="V262" s="129">
        <f t="shared" si="133"/>
        <v>-21.5</v>
      </c>
    </row>
    <row r="263" spans="1:22" ht="12.75">
      <c r="A263" s="386"/>
      <c r="B263" s="11">
        <v>260</v>
      </c>
      <c r="C263" s="147" t="s">
        <v>731</v>
      </c>
      <c r="D263" s="105">
        <v>60</v>
      </c>
      <c r="E263" s="105">
        <v>1994</v>
      </c>
      <c r="F263" s="127">
        <v>2203.82</v>
      </c>
      <c r="G263" s="127">
        <v>2203.82</v>
      </c>
      <c r="H263" s="18">
        <v>14.789</v>
      </c>
      <c r="I263" s="127">
        <f t="shared" si="124"/>
        <v>14.789</v>
      </c>
      <c r="J263" s="18">
        <v>9.52</v>
      </c>
      <c r="K263" s="127">
        <f t="shared" si="125"/>
        <v>8.312000000000001</v>
      </c>
      <c r="L263" s="127">
        <f t="shared" si="126"/>
        <v>8.163685000000001</v>
      </c>
      <c r="M263" s="319">
        <v>127</v>
      </c>
      <c r="N263" s="128">
        <f t="shared" si="127"/>
        <v>6.476999999999999</v>
      </c>
      <c r="O263" s="18">
        <v>123.722</v>
      </c>
      <c r="P263" s="18">
        <v>6.625315</v>
      </c>
      <c r="Q263" s="126">
        <f t="shared" si="128"/>
        <v>158.66666666666666</v>
      </c>
      <c r="R263" s="126">
        <f t="shared" si="129"/>
        <v>138.53333333333336</v>
      </c>
      <c r="S263" s="126">
        <f t="shared" si="130"/>
        <v>136.0614166666667</v>
      </c>
      <c r="T263" s="127">
        <f t="shared" si="131"/>
        <v>-1.3563149999999986</v>
      </c>
      <c r="U263" s="127">
        <f t="shared" si="132"/>
        <v>-0.1483150000000002</v>
      </c>
      <c r="V263" s="129">
        <f t="shared" si="133"/>
        <v>-3.278000000000006</v>
      </c>
    </row>
    <row r="264" spans="1:22" ht="12.75">
      <c r="A264" s="386"/>
      <c r="B264" s="11">
        <v>261</v>
      </c>
      <c r="C264" s="147" t="s">
        <v>733</v>
      </c>
      <c r="D264" s="105">
        <v>22</v>
      </c>
      <c r="E264" s="105">
        <v>1989</v>
      </c>
      <c r="F264" s="127">
        <v>1179.64</v>
      </c>
      <c r="G264" s="127">
        <v>1179.64</v>
      </c>
      <c r="H264" s="18">
        <v>7.5</v>
      </c>
      <c r="I264" s="127">
        <f t="shared" si="124"/>
        <v>7.5</v>
      </c>
      <c r="J264" s="18">
        <v>3.52</v>
      </c>
      <c r="K264" s="127">
        <f t="shared" si="125"/>
        <v>3.42</v>
      </c>
      <c r="L264" s="127">
        <f t="shared" si="126"/>
        <v>2.826156</v>
      </c>
      <c r="M264" s="319">
        <v>80</v>
      </c>
      <c r="N264" s="128">
        <f t="shared" si="127"/>
        <v>4.08</v>
      </c>
      <c r="O264" s="18">
        <v>87.28</v>
      </c>
      <c r="P264" s="18">
        <v>4.673844</v>
      </c>
      <c r="Q264" s="126">
        <f t="shared" si="128"/>
        <v>160</v>
      </c>
      <c r="R264" s="126">
        <f t="shared" si="129"/>
        <v>155.45454545454547</v>
      </c>
      <c r="S264" s="126">
        <f t="shared" si="130"/>
        <v>128.46163636363636</v>
      </c>
      <c r="T264" s="127">
        <f t="shared" si="131"/>
        <v>-0.6938439999999999</v>
      </c>
      <c r="U264" s="127">
        <f t="shared" si="132"/>
        <v>-0.5938439999999998</v>
      </c>
      <c r="V264" s="129">
        <f t="shared" si="133"/>
        <v>7.280000000000001</v>
      </c>
    </row>
    <row r="265" spans="1:22" ht="13.5" thickBot="1">
      <c r="A265" s="386"/>
      <c r="B265" s="11">
        <v>262</v>
      </c>
      <c r="C265" s="19" t="s">
        <v>742</v>
      </c>
      <c r="D265" s="347">
        <v>108</v>
      </c>
      <c r="E265" s="347" t="s">
        <v>25</v>
      </c>
      <c r="F265" s="348">
        <v>2584.79</v>
      </c>
      <c r="G265" s="348">
        <v>2584.79</v>
      </c>
      <c r="H265" s="349">
        <v>26</v>
      </c>
      <c r="I265" s="348">
        <f t="shared" si="124"/>
        <v>26</v>
      </c>
      <c r="J265" s="349">
        <v>17.13</v>
      </c>
      <c r="K265" s="348">
        <f t="shared" si="125"/>
        <v>15.188</v>
      </c>
      <c r="L265" s="348">
        <f t="shared" si="126"/>
        <v>13.191374</v>
      </c>
      <c r="M265" s="350">
        <v>212</v>
      </c>
      <c r="N265" s="351">
        <f t="shared" si="127"/>
        <v>10.812</v>
      </c>
      <c r="O265" s="349">
        <v>239.19</v>
      </c>
      <c r="P265" s="349">
        <v>12.808626</v>
      </c>
      <c r="Q265" s="352">
        <f t="shared" si="128"/>
        <v>158.61111111111111</v>
      </c>
      <c r="R265" s="352">
        <f t="shared" si="129"/>
        <v>140.62962962962962</v>
      </c>
      <c r="S265" s="352">
        <f t="shared" si="130"/>
        <v>122.14235185185186</v>
      </c>
      <c r="T265" s="348">
        <f t="shared" si="131"/>
        <v>-3.9386259999999993</v>
      </c>
      <c r="U265" s="348">
        <f t="shared" si="132"/>
        <v>-1.996626000000001</v>
      </c>
      <c r="V265" s="366">
        <f t="shared" si="133"/>
        <v>27.189999999999998</v>
      </c>
    </row>
    <row r="266" spans="1:22" ht="12.75">
      <c r="A266" s="387" t="s">
        <v>30</v>
      </c>
      <c r="B266" s="30">
        <v>1</v>
      </c>
      <c r="C266" s="51" t="s">
        <v>304</v>
      </c>
      <c r="D266" s="52">
        <v>100</v>
      </c>
      <c r="E266" s="52" t="s">
        <v>28</v>
      </c>
      <c r="F266" s="52">
        <v>4434.32</v>
      </c>
      <c r="G266" s="52">
        <v>4434.32</v>
      </c>
      <c r="H266" s="53">
        <v>16.5</v>
      </c>
      <c r="I266" s="54">
        <f>H266</f>
        <v>16.5</v>
      </c>
      <c r="J266" s="53">
        <v>11.9</v>
      </c>
      <c r="K266" s="54">
        <f aca="true" t="shared" si="134" ref="K266:K273">I266-N266</f>
        <v>12.267</v>
      </c>
      <c r="L266" s="54">
        <f aca="true" t="shared" si="135" ref="L266:L273">I266-P266</f>
        <v>12.28179</v>
      </c>
      <c r="M266" s="54">
        <v>83</v>
      </c>
      <c r="N266" s="53">
        <f aca="true" t="shared" si="136" ref="N266:N273">M266*0.051</f>
        <v>4.233</v>
      </c>
      <c r="O266" s="54">
        <v>82.71</v>
      </c>
      <c r="P266" s="54">
        <f aca="true" t="shared" si="137" ref="P266:P278">O266*0.051</f>
        <v>4.218209999999999</v>
      </c>
      <c r="Q266" s="55">
        <f>J266*1000/D266</f>
        <v>119</v>
      </c>
      <c r="R266" s="55">
        <f>K266*1000/D266</f>
        <v>122.67</v>
      </c>
      <c r="S266" s="55">
        <f aca="true" t="shared" si="138" ref="S266:S273">L266*1000/D266</f>
        <v>122.81790000000001</v>
      </c>
      <c r="T266" s="54">
        <f aca="true" t="shared" si="139" ref="T266:T273">L266-J266</f>
        <v>0.3817900000000005</v>
      </c>
      <c r="U266" s="54">
        <f aca="true" t="shared" si="140" ref="U266:U273">N266-P266</f>
        <v>0.014790000000000525</v>
      </c>
      <c r="V266" s="56">
        <f aca="true" t="shared" si="141" ref="V266:V278">O266-M266</f>
        <v>-0.29000000000000625</v>
      </c>
    </row>
    <row r="267" spans="1:22" ht="12.75">
      <c r="A267" s="388"/>
      <c r="B267" s="11">
        <v>2</v>
      </c>
      <c r="C267" s="57" t="s">
        <v>305</v>
      </c>
      <c r="D267" s="58">
        <v>100</v>
      </c>
      <c r="E267" s="58" t="s">
        <v>28</v>
      </c>
      <c r="F267" s="58">
        <v>4442.89</v>
      </c>
      <c r="G267" s="58">
        <v>4442.89</v>
      </c>
      <c r="H267" s="59">
        <v>19.39</v>
      </c>
      <c r="I267" s="60">
        <f>H267</f>
        <v>19.39</v>
      </c>
      <c r="J267" s="60">
        <v>13.84</v>
      </c>
      <c r="K267" s="60">
        <f t="shared" si="134"/>
        <v>14.239</v>
      </c>
      <c r="L267" s="60">
        <f t="shared" si="135"/>
        <v>13.707070000000002</v>
      </c>
      <c r="M267" s="61">
        <v>101</v>
      </c>
      <c r="N267" s="59">
        <f t="shared" si="136"/>
        <v>5.151</v>
      </c>
      <c r="O267" s="61">
        <v>111.43</v>
      </c>
      <c r="P267" s="60">
        <f t="shared" si="137"/>
        <v>5.68293</v>
      </c>
      <c r="Q267" s="61">
        <f>J267*1000/D267</f>
        <v>138.4</v>
      </c>
      <c r="R267" s="61">
        <f>K267*1000/D267</f>
        <v>142.39</v>
      </c>
      <c r="S267" s="61">
        <f t="shared" si="138"/>
        <v>137.07070000000002</v>
      </c>
      <c r="T267" s="60">
        <f t="shared" si="139"/>
        <v>-0.13292999999999822</v>
      </c>
      <c r="U267" s="60">
        <f t="shared" si="140"/>
        <v>-0.53193</v>
      </c>
      <c r="V267" s="62">
        <f t="shared" si="141"/>
        <v>10.430000000000007</v>
      </c>
    </row>
    <row r="268" spans="1:22" ht="12.75">
      <c r="A268" s="388"/>
      <c r="B268" s="11">
        <v>3</v>
      </c>
      <c r="C268" s="57" t="s">
        <v>306</v>
      </c>
      <c r="D268" s="58">
        <v>101</v>
      </c>
      <c r="E268" s="58" t="s">
        <v>28</v>
      </c>
      <c r="F268" s="58">
        <v>4431.23</v>
      </c>
      <c r="G268" s="58">
        <v>4431.23</v>
      </c>
      <c r="H268" s="59">
        <v>17.176</v>
      </c>
      <c r="I268" s="60">
        <f>H268</f>
        <v>17.176</v>
      </c>
      <c r="J268" s="60">
        <v>10.4</v>
      </c>
      <c r="K268" s="60">
        <f t="shared" si="134"/>
        <v>11.616999999999999</v>
      </c>
      <c r="L268" s="60">
        <f t="shared" si="135"/>
        <v>11.016729999999999</v>
      </c>
      <c r="M268" s="61">
        <v>109</v>
      </c>
      <c r="N268" s="59">
        <f t="shared" si="136"/>
        <v>5.558999999999999</v>
      </c>
      <c r="O268" s="61">
        <v>120.77</v>
      </c>
      <c r="P268" s="60">
        <f t="shared" si="137"/>
        <v>6.159269999999999</v>
      </c>
      <c r="Q268" s="61">
        <f>J268*1000/D268</f>
        <v>102.97029702970298</v>
      </c>
      <c r="R268" s="61">
        <f>K268*1000/D268</f>
        <v>115.01980198019803</v>
      </c>
      <c r="S268" s="61">
        <f t="shared" si="138"/>
        <v>109.07653465346534</v>
      </c>
      <c r="T268" s="60">
        <f t="shared" si="139"/>
        <v>0.6167299999999987</v>
      </c>
      <c r="U268" s="60">
        <f t="shared" si="140"/>
        <v>-0.6002700000000001</v>
      </c>
      <c r="V268" s="62">
        <f t="shared" si="141"/>
        <v>11.769999999999996</v>
      </c>
    </row>
    <row r="269" spans="1:22" ht="12.75">
      <c r="A269" s="388"/>
      <c r="B269" s="11">
        <v>4</v>
      </c>
      <c r="C269" s="88" t="s">
        <v>318</v>
      </c>
      <c r="D269" s="89">
        <v>27</v>
      </c>
      <c r="E269" s="89">
        <v>1999</v>
      </c>
      <c r="F269" s="89">
        <v>1406</v>
      </c>
      <c r="G269" s="89">
        <v>1406</v>
      </c>
      <c r="H269" s="90">
        <v>7.3</v>
      </c>
      <c r="I269" s="90">
        <v>7.3</v>
      </c>
      <c r="J269" s="90">
        <f>D269*0.16</f>
        <v>4.32</v>
      </c>
      <c r="K269" s="90">
        <f t="shared" si="134"/>
        <v>4.699</v>
      </c>
      <c r="L269" s="90">
        <f t="shared" si="135"/>
        <v>4.036</v>
      </c>
      <c r="M269" s="91">
        <v>51</v>
      </c>
      <c r="N269" s="90">
        <f t="shared" si="136"/>
        <v>2.601</v>
      </c>
      <c r="O269" s="91">
        <v>64</v>
      </c>
      <c r="P269" s="90">
        <f t="shared" si="137"/>
        <v>3.264</v>
      </c>
      <c r="Q269" s="91">
        <v>160</v>
      </c>
      <c r="R269" s="91">
        <f>K269/D269*1000</f>
        <v>174.037037037037</v>
      </c>
      <c r="S269" s="91">
        <f t="shared" si="138"/>
        <v>149.48148148148147</v>
      </c>
      <c r="T269" s="90">
        <f t="shared" si="139"/>
        <v>-0.2840000000000007</v>
      </c>
      <c r="U269" s="90">
        <f t="shared" si="140"/>
        <v>-0.6629999999999998</v>
      </c>
      <c r="V269" s="95">
        <f t="shared" si="141"/>
        <v>13</v>
      </c>
    </row>
    <row r="270" spans="1:22" ht="12.75">
      <c r="A270" s="388"/>
      <c r="B270" s="11">
        <v>5</v>
      </c>
      <c r="C270" s="88" t="s">
        <v>320</v>
      </c>
      <c r="D270" s="58">
        <v>12</v>
      </c>
      <c r="E270" s="58">
        <v>1981</v>
      </c>
      <c r="F270" s="58">
        <v>558</v>
      </c>
      <c r="G270" s="58">
        <v>558</v>
      </c>
      <c r="H270" s="91">
        <v>2.9</v>
      </c>
      <c r="I270" s="91">
        <v>2.9</v>
      </c>
      <c r="J270" s="90">
        <f>D270*0.16</f>
        <v>1.92</v>
      </c>
      <c r="K270" s="90">
        <f t="shared" si="134"/>
        <v>2.084</v>
      </c>
      <c r="L270" s="90">
        <f t="shared" si="135"/>
        <v>2.084</v>
      </c>
      <c r="M270" s="91">
        <v>16</v>
      </c>
      <c r="N270" s="90">
        <f t="shared" si="136"/>
        <v>0.816</v>
      </c>
      <c r="O270" s="91">
        <v>16</v>
      </c>
      <c r="P270" s="90">
        <f t="shared" si="137"/>
        <v>0.816</v>
      </c>
      <c r="Q270" s="91">
        <f>J270*1000/D270</f>
        <v>160</v>
      </c>
      <c r="R270" s="91">
        <f>K270*1000/D270</f>
        <v>173.66666666666666</v>
      </c>
      <c r="S270" s="91">
        <f t="shared" si="138"/>
        <v>173.66666666666666</v>
      </c>
      <c r="T270" s="60">
        <f t="shared" si="139"/>
        <v>0.16400000000000015</v>
      </c>
      <c r="U270" s="60">
        <f t="shared" si="140"/>
        <v>0</v>
      </c>
      <c r="V270" s="62">
        <f t="shared" si="141"/>
        <v>0</v>
      </c>
    </row>
    <row r="271" spans="1:22" ht="12.75">
      <c r="A271" s="388"/>
      <c r="B271" s="11">
        <v>6</v>
      </c>
      <c r="C271" s="88" t="s">
        <v>321</v>
      </c>
      <c r="D271" s="58">
        <v>33</v>
      </c>
      <c r="E271" s="58">
        <v>1988</v>
      </c>
      <c r="F271" s="58">
        <v>1863</v>
      </c>
      <c r="G271" s="58">
        <v>1863</v>
      </c>
      <c r="H271" s="91">
        <v>8.4</v>
      </c>
      <c r="I271" s="91">
        <v>8.4</v>
      </c>
      <c r="J271" s="90">
        <f>D271*0.16</f>
        <v>5.28</v>
      </c>
      <c r="K271" s="90">
        <f t="shared" si="134"/>
        <v>5.391</v>
      </c>
      <c r="L271" s="90">
        <f t="shared" si="135"/>
        <v>5.238</v>
      </c>
      <c r="M271" s="91">
        <v>59</v>
      </c>
      <c r="N271" s="90">
        <f t="shared" si="136"/>
        <v>3.009</v>
      </c>
      <c r="O271" s="91">
        <v>62</v>
      </c>
      <c r="P271" s="90">
        <f t="shared" si="137"/>
        <v>3.162</v>
      </c>
      <c r="Q271" s="91">
        <f>J271*1000/D271</f>
        <v>160</v>
      </c>
      <c r="R271" s="91">
        <f>K271*1000/D271</f>
        <v>163.36363636363637</v>
      </c>
      <c r="S271" s="91">
        <f t="shared" si="138"/>
        <v>158.72727272727272</v>
      </c>
      <c r="T271" s="60">
        <f t="shared" si="139"/>
        <v>-0.041999999999999815</v>
      </c>
      <c r="U271" s="60">
        <f t="shared" si="140"/>
        <v>-0.15300000000000002</v>
      </c>
      <c r="V271" s="62">
        <f t="shared" si="141"/>
        <v>3</v>
      </c>
    </row>
    <row r="272" spans="1:22" ht="12.75">
      <c r="A272" s="388"/>
      <c r="B272" s="11">
        <v>7</v>
      </c>
      <c r="C272" s="88" t="s">
        <v>322</v>
      </c>
      <c r="D272" s="89">
        <v>28</v>
      </c>
      <c r="E272" s="89">
        <v>1974</v>
      </c>
      <c r="F272" s="89">
        <v>1389</v>
      </c>
      <c r="G272" s="89">
        <v>1389</v>
      </c>
      <c r="H272" s="91">
        <v>9.6</v>
      </c>
      <c r="I272" s="90">
        <v>9.6</v>
      </c>
      <c r="J272" s="90">
        <f>D272*0.16</f>
        <v>4.48</v>
      </c>
      <c r="K272" s="90">
        <f t="shared" si="134"/>
        <v>4.602</v>
      </c>
      <c r="L272" s="90">
        <f t="shared" si="135"/>
        <v>6.7134</v>
      </c>
      <c r="M272" s="91">
        <v>98</v>
      </c>
      <c r="N272" s="90">
        <f t="shared" si="136"/>
        <v>4.997999999999999</v>
      </c>
      <c r="O272" s="91">
        <v>56.6</v>
      </c>
      <c r="P272" s="90">
        <f t="shared" si="137"/>
        <v>2.8866</v>
      </c>
      <c r="Q272" s="91">
        <f>J272*1000/D272</f>
        <v>160</v>
      </c>
      <c r="R272" s="91">
        <f>K272*1000/D272</f>
        <v>164.35714285714286</v>
      </c>
      <c r="S272" s="91">
        <f t="shared" si="138"/>
        <v>239.7642857142857</v>
      </c>
      <c r="T272" s="90">
        <f t="shared" si="139"/>
        <v>2.2333999999999996</v>
      </c>
      <c r="U272" s="90">
        <f t="shared" si="140"/>
        <v>2.1113999999999993</v>
      </c>
      <c r="V272" s="95">
        <f t="shared" si="141"/>
        <v>-41.4</v>
      </c>
    </row>
    <row r="273" spans="1:22" ht="12.75">
      <c r="A273" s="388"/>
      <c r="B273" s="11">
        <v>8</v>
      </c>
      <c r="C273" s="93" t="s">
        <v>121</v>
      </c>
      <c r="D273" s="89">
        <v>48</v>
      </c>
      <c r="E273" s="89">
        <v>1961</v>
      </c>
      <c r="F273" s="89"/>
      <c r="G273" s="89"/>
      <c r="H273" s="90">
        <v>11.76</v>
      </c>
      <c r="I273" s="90">
        <f>H273</f>
        <v>11.76</v>
      </c>
      <c r="J273" s="90"/>
      <c r="K273" s="90">
        <f t="shared" si="134"/>
        <v>11.76</v>
      </c>
      <c r="L273" s="90">
        <f t="shared" si="135"/>
        <v>7.0680000000000005</v>
      </c>
      <c r="M273" s="91"/>
      <c r="N273" s="94">
        <f t="shared" si="136"/>
        <v>0</v>
      </c>
      <c r="O273" s="91">
        <v>92</v>
      </c>
      <c r="P273" s="90">
        <f t="shared" si="137"/>
        <v>4.691999999999999</v>
      </c>
      <c r="Q273" s="91">
        <f>J273*1000/D273</f>
        <v>0</v>
      </c>
      <c r="R273" s="91">
        <f>K273*1000/D273</f>
        <v>245</v>
      </c>
      <c r="S273" s="91">
        <f t="shared" si="138"/>
        <v>147.25000000000003</v>
      </c>
      <c r="T273" s="90">
        <f t="shared" si="139"/>
        <v>7.0680000000000005</v>
      </c>
      <c r="U273" s="90">
        <f t="shared" si="140"/>
        <v>-4.691999999999999</v>
      </c>
      <c r="V273" s="95">
        <f t="shared" si="141"/>
        <v>92</v>
      </c>
    </row>
    <row r="274" spans="1:22" ht="12.75">
      <c r="A274" s="388"/>
      <c r="B274" s="11">
        <v>9</v>
      </c>
      <c r="C274" s="93" t="s">
        <v>331</v>
      </c>
      <c r="D274" s="89">
        <v>48</v>
      </c>
      <c r="E274" s="89">
        <v>1961</v>
      </c>
      <c r="F274" s="90"/>
      <c r="G274" s="90"/>
      <c r="H274" s="94">
        <v>11.6</v>
      </c>
      <c r="I274" s="90">
        <f aca="true" t="shared" si="142" ref="I274:I279">H274</f>
        <v>11.6</v>
      </c>
      <c r="J274" s="94"/>
      <c r="K274" s="90">
        <f aca="true" t="shared" si="143" ref="K274:K279">I274-N274</f>
        <v>11.6</v>
      </c>
      <c r="L274" s="90">
        <f aca="true" t="shared" si="144" ref="L274:L279">I274-P274</f>
        <v>7.2344</v>
      </c>
      <c r="M274" s="90"/>
      <c r="N274" s="94">
        <f aca="true" t="shared" si="145" ref="N274:N279">M274*0.051</f>
        <v>0</v>
      </c>
      <c r="O274" s="90">
        <v>85.6</v>
      </c>
      <c r="P274" s="90">
        <f t="shared" si="137"/>
        <v>4.3656</v>
      </c>
      <c r="Q274" s="91">
        <f aca="true" t="shared" si="146" ref="Q274:Q279">J274*1000/D274</f>
        <v>0</v>
      </c>
      <c r="R274" s="91">
        <f aca="true" t="shared" si="147" ref="R274:R279">K274*1000/D274</f>
        <v>241.66666666666666</v>
      </c>
      <c r="S274" s="91">
        <f aca="true" t="shared" si="148" ref="S274:S279">L274*1000/D274</f>
        <v>150.71666666666667</v>
      </c>
      <c r="T274" s="90">
        <f aca="true" t="shared" si="149" ref="T274:T279">L274-J274</f>
        <v>7.2344</v>
      </c>
      <c r="U274" s="90">
        <f aca="true" t="shared" si="150" ref="U274:U279">N274-P274</f>
        <v>-4.3656</v>
      </c>
      <c r="V274" s="95">
        <f t="shared" si="141"/>
        <v>85.6</v>
      </c>
    </row>
    <row r="275" spans="1:22" ht="12.75">
      <c r="A275" s="388"/>
      <c r="B275" s="11">
        <v>10</v>
      </c>
      <c r="C275" s="98" t="s">
        <v>333</v>
      </c>
      <c r="D275" s="89">
        <v>72</v>
      </c>
      <c r="E275" s="99">
        <v>1977</v>
      </c>
      <c r="F275" s="99"/>
      <c r="G275" s="99"/>
      <c r="H275" s="91">
        <v>17.36</v>
      </c>
      <c r="I275" s="90">
        <f t="shared" si="142"/>
        <v>17.36</v>
      </c>
      <c r="J275" s="91"/>
      <c r="K275" s="90">
        <f t="shared" si="143"/>
        <v>17.36</v>
      </c>
      <c r="L275" s="90">
        <f t="shared" si="144"/>
        <v>11.443999999999999</v>
      </c>
      <c r="M275" s="91"/>
      <c r="N275" s="94">
        <f t="shared" si="145"/>
        <v>0</v>
      </c>
      <c r="O275" s="100">
        <v>116</v>
      </c>
      <c r="P275" s="90">
        <f t="shared" si="137"/>
        <v>5.9159999999999995</v>
      </c>
      <c r="Q275" s="91">
        <f t="shared" si="146"/>
        <v>0</v>
      </c>
      <c r="R275" s="91">
        <f t="shared" si="147"/>
        <v>241.11111111111111</v>
      </c>
      <c r="S275" s="91">
        <f t="shared" si="148"/>
        <v>158.94444444444443</v>
      </c>
      <c r="T275" s="90">
        <f t="shared" si="149"/>
        <v>11.443999999999999</v>
      </c>
      <c r="U275" s="90">
        <f t="shared" si="150"/>
        <v>-5.9159999999999995</v>
      </c>
      <c r="V275" s="95">
        <f t="shared" si="141"/>
        <v>116</v>
      </c>
    </row>
    <row r="276" spans="1:22" ht="12.75">
      <c r="A276" s="388"/>
      <c r="B276" s="11">
        <v>11</v>
      </c>
      <c r="C276" s="98" t="s">
        <v>334</v>
      </c>
      <c r="D276" s="89">
        <v>72</v>
      </c>
      <c r="E276" s="99">
        <v>1976</v>
      </c>
      <c r="F276" s="99"/>
      <c r="G276" s="99"/>
      <c r="H276" s="91">
        <v>17.36</v>
      </c>
      <c r="I276" s="90">
        <f t="shared" si="142"/>
        <v>17.36</v>
      </c>
      <c r="J276" s="91"/>
      <c r="K276" s="90">
        <f t="shared" si="143"/>
        <v>17.36</v>
      </c>
      <c r="L276" s="90">
        <f t="shared" si="144"/>
        <v>12.056000000000001</v>
      </c>
      <c r="M276" s="91"/>
      <c r="N276" s="94">
        <f t="shared" si="145"/>
        <v>0</v>
      </c>
      <c r="O276" s="100">
        <v>104</v>
      </c>
      <c r="P276" s="90">
        <f t="shared" si="137"/>
        <v>5.303999999999999</v>
      </c>
      <c r="Q276" s="91">
        <f t="shared" si="146"/>
        <v>0</v>
      </c>
      <c r="R276" s="91">
        <f t="shared" si="147"/>
        <v>241.11111111111111</v>
      </c>
      <c r="S276" s="91">
        <f t="shared" si="148"/>
        <v>167.44444444444446</v>
      </c>
      <c r="T276" s="90">
        <f t="shared" si="149"/>
        <v>12.056000000000001</v>
      </c>
      <c r="U276" s="90">
        <f t="shared" si="150"/>
        <v>-5.303999999999999</v>
      </c>
      <c r="V276" s="95">
        <f t="shared" si="141"/>
        <v>104</v>
      </c>
    </row>
    <row r="277" spans="1:22" ht="12.75">
      <c r="A277" s="388"/>
      <c r="B277" s="11">
        <v>12</v>
      </c>
      <c r="C277" s="98" t="s">
        <v>335</v>
      </c>
      <c r="D277" s="89">
        <v>50</v>
      </c>
      <c r="E277" s="99">
        <v>1973</v>
      </c>
      <c r="F277" s="99"/>
      <c r="G277" s="99"/>
      <c r="H277" s="91">
        <v>12.14</v>
      </c>
      <c r="I277" s="90">
        <f t="shared" si="142"/>
        <v>12.14</v>
      </c>
      <c r="J277" s="91"/>
      <c r="K277" s="90">
        <f t="shared" si="143"/>
        <v>12.14</v>
      </c>
      <c r="L277" s="90">
        <f t="shared" si="144"/>
        <v>8.672</v>
      </c>
      <c r="M277" s="91"/>
      <c r="N277" s="94">
        <f t="shared" si="145"/>
        <v>0</v>
      </c>
      <c r="O277" s="100">
        <v>68</v>
      </c>
      <c r="P277" s="90">
        <f t="shared" si="137"/>
        <v>3.468</v>
      </c>
      <c r="Q277" s="91">
        <f t="shared" si="146"/>
        <v>0</v>
      </c>
      <c r="R277" s="91">
        <f t="shared" si="147"/>
        <v>242.8</v>
      </c>
      <c r="S277" s="91">
        <f t="shared" si="148"/>
        <v>173.44</v>
      </c>
      <c r="T277" s="90">
        <f t="shared" si="149"/>
        <v>8.672</v>
      </c>
      <c r="U277" s="90">
        <f t="shared" si="150"/>
        <v>-3.468</v>
      </c>
      <c r="V277" s="95">
        <f t="shared" si="141"/>
        <v>68</v>
      </c>
    </row>
    <row r="278" spans="1:22" ht="12.75">
      <c r="A278" s="388"/>
      <c r="B278" s="11">
        <v>13</v>
      </c>
      <c r="C278" s="57" t="s">
        <v>345</v>
      </c>
      <c r="D278" s="58">
        <v>60</v>
      </c>
      <c r="E278" s="58">
        <v>1964</v>
      </c>
      <c r="F278" s="58"/>
      <c r="G278" s="58"/>
      <c r="H278" s="59">
        <v>15.3</v>
      </c>
      <c r="I278" s="60">
        <f t="shared" si="142"/>
        <v>15.3</v>
      </c>
      <c r="J278" s="60"/>
      <c r="K278" s="60">
        <f t="shared" si="143"/>
        <v>15.3</v>
      </c>
      <c r="L278" s="60">
        <f t="shared" si="144"/>
        <v>11.271</v>
      </c>
      <c r="M278" s="61"/>
      <c r="N278" s="59">
        <f t="shared" si="145"/>
        <v>0</v>
      </c>
      <c r="O278" s="61">
        <v>79</v>
      </c>
      <c r="P278" s="60">
        <f t="shared" si="137"/>
        <v>4.029</v>
      </c>
      <c r="Q278" s="61">
        <f t="shared" si="146"/>
        <v>0</v>
      </c>
      <c r="R278" s="61">
        <f t="shared" si="147"/>
        <v>255</v>
      </c>
      <c r="S278" s="61">
        <f t="shared" si="148"/>
        <v>187.85</v>
      </c>
      <c r="T278" s="60">
        <f t="shared" si="149"/>
        <v>11.271</v>
      </c>
      <c r="U278" s="60">
        <f t="shared" si="150"/>
        <v>-4.029</v>
      </c>
      <c r="V278" s="62">
        <f t="shared" si="141"/>
        <v>79</v>
      </c>
    </row>
    <row r="279" spans="1:22" ht="12.75">
      <c r="A279" s="388"/>
      <c r="B279" s="11">
        <v>14</v>
      </c>
      <c r="C279" s="10" t="s">
        <v>364</v>
      </c>
      <c r="D279" s="99">
        <v>54</v>
      </c>
      <c r="E279" s="99">
        <v>1982</v>
      </c>
      <c r="F279" s="121">
        <v>3574.7</v>
      </c>
      <c r="G279" s="121">
        <f>F279</f>
        <v>3574.7</v>
      </c>
      <c r="H279" s="122">
        <v>19.36</v>
      </c>
      <c r="I279" s="122">
        <f t="shared" si="142"/>
        <v>19.36</v>
      </c>
      <c r="J279" s="122">
        <v>12.96</v>
      </c>
      <c r="K279" s="122">
        <f t="shared" si="143"/>
        <v>13.036</v>
      </c>
      <c r="L279" s="122">
        <f t="shared" si="144"/>
        <v>13.693</v>
      </c>
      <c r="M279" s="121">
        <v>124</v>
      </c>
      <c r="N279" s="123">
        <f t="shared" si="145"/>
        <v>6.324</v>
      </c>
      <c r="O279" s="124">
        <v>100</v>
      </c>
      <c r="P279" s="122">
        <f>O279*0.05667</f>
        <v>5.667</v>
      </c>
      <c r="Q279" s="121">
        <f t="shared" si="146"/>
        <v>240</v>
      </c>
      <c r="R279" s="121">
        <f t="shared" si="147"/>
        <v>241.40740740740742</v>
      </c>
      <c r="S279" s="121">
        <f t="shared" si="148"/>
        <v>253.57407407407408</v>
      </c>
      <c r="T279" s="122">
        <f t="shared" si="149"/>
        <v>0.7329999999999988</v>
      </c>
      <c r="U279" s="122">
        <f t="shared" si="150"/>
        <v>0.657</v>
      </c>
      <c r="V279" s="125">
        <f>1.11*O279-M279</f>
        <v>-12.999999999999986</v>
      </c>
    </row>
    <row r="280" spans="1:22" ht="12.75">
      <c r="A280" s="388"/>
      <c r="B280" s="11">
        <v>15</v>
      </c>
      <c r="C280" s="10" t="s">
        <v>147</v>
      </c>
      <c r="D280" s="99">
        <v>48</v>
      </c>
      <c r="E280" s="99">
        <v>1982</v>
      </c>
      <c r="F280" s="134">
        <v>2929</v>
      </c>
      <c r="G280" s="121">
        <v>2929</v>
      </c>
      <c r="H280" s="122">
        <v>13.52</v>
      </c>
      <c r="I280" s="122">
        <v>13.52</v>
      </c>
      <c r="J280" s="122">
        <v>7.68</v>
      </c>
      <c r="K280" s="122">
        <v>8.114</v>
      </c>
      <c r="L280" s="122">
        <v>6.1777999999999995</v>
      </c>
      <c r="M280" s="121">
        <v>106</v>
      </c>
      <c r="N280" s="123">
        <v>5.406</v>
      </c>
      <c r="O280" s="122">
        <v>129.56061408152462</v>
      </c>
      <c r="P280" s="122">
        <v>7.3422</v>
      </c>
      <c r="Q280" s="121">
        <v>160</v>
      </c>
      <c r="R280" s="121">
        <v>169.04166666666669</v>
      </c>
      <c r="S280" s="121">
        <v>128.70416666666665</v>
      </c>
      <c r="T280" s="122">
        <v>-1.5022000000000002</v>
      </c>
      <c r="U280" s="122">
        <v>-1.9362000000000004</v>
      </c>
      <c r="V280" s="125">
        <v>37.81228163049235</v>
      </c>
    </row>
    <row r="281" spans="1:22" ht="12.75">
      <c r="A281" s="388"/>
      <c r="B281" s="11">
        <v>16</v>
      </c>
      <c r="C281" s="10" t="s">
        <v>370</v>
      </c>
      <c r="D281" s="99">
        <v>81</v>
      </c>
      <c r="E281" s="99">
        <v>1986</v>
      </c>
      <c r="F281" s="134">
        <v>3654</v>
      </c>
      <c r="G281" s="121">
        <v>3654</v>
      </c>
      <c r="H281" s="122">
        <v>27.51</v>
      </c>
      <c r="I281" s="122">
        <v>27.51</v>
      </c>
      <c r="J281" s="122">
        <v>17.28</v>
      </c>
      <c r="K281" s="122">
        <v>18.432000000000002</v>
      </c>
      <c r="L281" s="122">
        <v>18.4337</v>
      </c>
      <c r="M281" s="121">
        <v>178</v>
      </c>
      <c r="N281" s="123">
        <v>9.078</v>
      </c>
      <c r="O281" s="122">
        <v>160.16057878948297</v>
      </c>
      <c r="P281" s="122">
        <v>9.0763</v>
      </c>
      <c r="Q281" s="121">
        <v>213.33333333333334</v>
      </c>
      <c r="R281" s="121">
        <v>227.5555555555556</v>
      </c>
      <c r="S281" s="121">
        <v>227.57654320987655</v>
      </c>
      <c r="T281" s="122">
        <v>1.1537000000000006</v>
      </c>
      <c r="U281" s="122">
        <v>0.0016999999999995907</v>
      </c>
      <c r="V281" s="125">
        <v>-0.22175754367390255</v>
      </c>
    </row>
    <row r="282" spans="1:22" ht="12.75">
      <c r="A282" s="388"/>
      <c r="B282" s="11">
        <v>17</v>
      </c>
      <c r="C282" s="10" t="s">
        <v>371</v>
      </c>
      <c r="D282" s="143">
        <v>50</v>
      </c>
      <c r="E282" s="143">
        <v>1979</v>
      </c>
      <c r="F282" s="144">
        <v>2207</v>
      </c>
      <c r="G282" s="121">
        <f>F282</f>
        <v>2207</v>
      </c>
      <c r="H282" s="122">
        <v>12.3</v>
      </c>
      <c r="I282" s="122">
        <f>H282</f>
        <v>12.3</v>
      </c>
      <c r="J282" s="122">
        <v>7.2</v>
      </c>
      <c r="K282" s="122">
        <f>I282-N282</f>
        <v>7.506000000000001</v>
      </c>
      <c r="L282" s="122">
        <f>I282-P282</f>
        <v>7.3969000000000005</v>
      </c>
      <c r="M282" s="121">
        <v>94</v>
      </c>
      <c r="N282" s="123">
        <f>M282*0.051</f>
        <v>4.794</v>
      </c>
      <c r="O282" s="122">
        <v>86.52020469384155</v>
      </c>
      <c r="P282" s="122">
        <f>O282*0.05667</f>
        <v>4.9031</v>
      </c>
      <c r="Q282" s="121">
        <f>J282*1000/D282</f>
        <v>144</v>
      </c>
      <c r="R282" s="121">
        <f>K282*1000/D282</f>
        <v>150.12</v>
      </c>
      <c r="S282" s="121">
        <f>L282*1000/D282</f>
        <v>147.93800000000002</v>
      </c>
      <c r="T282" s="122">
        <f>L282-J282</f>
        <v>0.1969000000000003</v>
      </c>
      <c r="U282" s="122">
        <f>N282-P282</f>
        <v>-0.10910000000000064</v>
      </c>
      <c r="V282" s="125">
        <f>1.11*O282-M282</f>
        <v>2.0374272101641253</v>
      </c>
    </row>
    <row r="283" spans="1:22" ht="12.75">
      <c r="A283" s="388"/>
      <c r="B283" s="11">
        <v>18</v>
      </c>
      <c r="C283" s="207" t="s">
        <v>38</v>
      </c>
      <c r="D283" s="210">
        <v>40</v>
      </c>
      <c r="E283" s="210"/>
      <c r="F283" s="311">
        <v>2256.03</v>
      </c>
      <c r="G283" s="311">
        <v>2256.03</v>
      </c>
      <c r="H283" s="90">
        <v>9.58</v>
      </c>
      <c r="I283" s="90">
        <v>9.58</v>
      </c>
      <c r="J283" s="90">
        <v>6.4</v>
      </c>
      <c r="K283" s="90">
        <v>7.234</v>
      </c>
      <c r="L283" s="90">
        <v>6.6792565</v>
      </c>
      <c r="M283" s="90">
        <v>46</v>
      </c>
      <c r="N283" s="94">
        <v>2.3459999999999996</v>
      </c>
      <c r="O283" s="208">
        <v>45.681</v>
      </c>
      <c r="P283" s="90">
        <v>2.9007435</v>
      </c>
      <c r="Q283" s="91">
        <v>160</v>
      </c>
      <c r="R283" s="91">
        <v>180.85</v>
      </c>
      <c r="S283" s="91">
        <v>166.9814125</v>
      </c>
      <c r="T283" s="90">
        <v>0.2792564999999998</v>
      </c>
      <c r="U283" s="90">
        <v>-0.5547435000000003</v>
      </c>
      <c r="V283" s="95">
        <v>-0.3190000000000026</v>
      </c>
    </row>
    <row r="284" spans="1:22" ht="12.75">
      <c r="A284" s="388"/>
      <c r="B284" s="11">
        <v>19</v>
      </c>
      <c r="C284" s="207" t="s">
        <v>39</v>
      </c>
      <c r="D284" s="210">
        <v>20</v>
      </c>
      <c r="E284" s="210"/>
      <c r="F284" s="311">
        <v>1238.61</v>
      </c>
      <c r="G284" s="311">
        <v>1238.61</v>
      </c>
      <c r="H284" s="90">
        <v>5.14</v>
      </c>
      <c r="I284" s="90">
        <v>5.14</v>
      </c>
      <c r="J284" s="90">
        <v>3.2</v>
      </c>
      <c r="K284" s="90">
        <v>3.5589999999999997</v>
      </c>
      <c r="L284" s="90">
        <v>1.88245</v>
      </c>
      <c r="M284" s="90">
        <v>31</v>
      </c>
      <c r="N284" s="94">
        <v>1.581</v>
      </c>
      <c r="O284" s="208">
        <v>51.3</v>
      </c>
      <c r="P284" s="90">
        <v>3.2575499999999997</v>
      </c>
      <c r="Q284" s="91">
        <v>160</v>
      </c>
      <c r="R284" s="91">
        <v>177.95</v>
      </c>
      <c r="S284" s="91">
        <v>94.1225</v>
      </c>
      <c r="T284" s="90">
        <v>-1.3175500000000002</v>
      </c>
      <c r="U284" s="90">
        <v>-1.6765499999999998</v>
      </c>
      <c r="V284" s="95">
        <v>20.299999999999997</v>
      </c>
    </row>
    <row r="285" spans="1:22" ht="12.75">
      <c r="A285" s="388"/>
      <c r="B285" s="11">
        <v>20</v>
      </c>
      <c r="C285" s="207" t="s">
        <v>42</v>
      </c>
      <c r="D285" s="210">
        <v>20</v>
      </c>
      <c r="E285" s="210"/>
      <c r="F285" s="210">
        <v>712.76</v>
      </c>
      <c r="G285" s="210">
        <v>712.76</v>
      </c>
      <c r="H285" s="90">
        <v>4.42</v>
      </c>
      <c r="I285" s="90">
        <v>4.42</v>
      </c>
      <c r="J285" s="90">
        <v>3.2</v>
      </c>
      <c r="K285" s="90">
        <v>3.604</v>
      </c>
      <c r="L285" s="90">
        <v>3.2071499999999995</v>
      </c>
      <c r="M285" s="91">
        <v>16</v>
      </c>
      <c r="N285" s="94">
        <v>0.816</v>
      </c>
      <c r="O285" s="208">
        <v>19.1</v>
      </c>
      <c r="P285" s="90">
        <v>1.2128500000000002</v>
      </c>
      <c r="Q285" s="91">
        <v>160</v>
      </c>
      <c r="R285" s="91">
        <v>180.2</v>
      </c>
      <c r="S285" s="91">
        <v>160.3575</v>
      </c>
      <c r="T285" s="90">
        <v>0.0071499999999993236</v>
      </c>
      <c r="U285" s="90">
        <v>-0.39685000000000026</v>
      </c>
      <c r="V285" s="95">
        <v>3.1000000000000014</v>
      </c>
    </row>
    <row r="286" spans="1:22" ht="12.75">
      <c r="A286" s="388"/>
      <c r="B286" s="11">
        <v>21</v>
      </c>
      <c r="C286" s="209" t="s">
        <v>43</v>
      </c>
      <c r="D286" s="312">
        <v>40</v>
      </c>
      <c r="E286" s="312"/>
      <c r="F286" s="313">
        <v>2271.99</v>
      </c>
      <c r="G286" s="313">
        <v>2271.99</v>
      </c>
      <c r="H286" s="90">
        <v>9.4</v>
      </c>
      <c r="I286" s="90">
        <v>9.4</v>
      </c>
      <c r="J286" s="90">
        <f aca="true" t="shared" si="151" ref="J286:J292">(D286*160/1000)</f>
        <v>6.4</v>
      </c>
      <c r="K286" s="90">
        <f aca="true" t="shared" si="152" ref="K286:K297">I286-N286</f>
        <v>7.054</v>
      </c>
      <c r="L286" s="90">
        <f aca="true" t="shared" si="153" ref="L286:L297">I286-P286</f>
        <v>6.586950000000001</v>
      </c>
      <c r="M286" s="90">
        <v>46</v>
      </c>
      <c r="N286" s="94">
        <f aca="true" t="shared" si="154" ref="N286:N293">M286*0.051</f>
        <v>2.3459999999999996</v>
      </c>
      <c r="O286" s="208">
        <v>44.3</v>
      </c>
      <c r="P286" s="90">
        <f aca="true" t="shared" si="155" ref="P286:P292">O286*63.5/1000</f>
        <v>2.8130499999999996</v>
      </c>
      <c r="Q286" s="91">
        <f aca="true" t="shared" si="156" ref="Q286:Q297">J286*1000/D286</f>
        <v>160</v>
      </c>
      <c r="R286" s="91">
        <f aca="true" t="shared" si="157" ref="R286:R297">K286*1000/D286</f>
        <v>176.35</v>
      </c>
      <c r="S286" s="91">
        <f aca="true" t="shared" si="158" ref="S286:S297">L286*1000/D286</f>
        <v>164.67375</v>
      </c>
      <c r="T286" s="90">
        <f aca="true" t="shared" si="159" ref="T286:T297">L286-J286</f>
        <v>0.1869500000000004</v>
      </c>
      <c r="U286" s="90">
        <f aca="true" t="shared" si="160" ref="U286:U297">N286-P286</f>
        <v>-0.46704999999999997</v>
      </c>
      <c r="V286" s="95">
        <f aca="true" t="shared" si="161" ref="V286:V297">O286-M286</f>
        <v>-1.7000000000000028</v>
      </c>
    </row>
    <row r="287" spans="1:22" ht="12.75">
      <c r="A287" s="388"/>
      <c r="B287" s="11">
        <v>22</v>
      </c>
      <c r="C287" s="209" t="s">
        <v>44</v>
      </c>
      <c r="D287" s="312">
        <v>40</v>
      </c>
      <c r="E287" s="312"/>
      <c r="F287" s="313">
        <v>2247.83</v>
      </c>
      <c r="G287" s="313">
        <v>2247.83</v>
      </c>
      <c r="H287" s="90">
        <v>9.7</v>
      </c>
      <c r="I287" s="90">
        <v>9.7</v>
      </c>
      <c r="J287" s="90">
        <f t="shared" si="151"/>
        <v>6.4</v>
      </c>
      <c r="K287" s="90">
        <f t="shared" si="152"/>
        <v>7.1499999999999995</v>
      </c>
      <c r="L287" s="90">
        <f t="shared" si="153"/>
        <v>7.3580565</v>
      </c>
      <c r="M287" s="91">
        <v>50</v>
      </c>
      <c r="N287" s="94">
        <f t="shared" si="154"/>
        <v>2.55</v>
      </c>
      <c r="O287" s="208">
        <v>36.881</v>
      </c>
      <c r="P287" s="90">
        <f t="shared" si="155"/>
        <v>2.3419434999999997</v>
      </c>
      <c r="Q287" s="91">
        <f t="shared" si="156"/>
        <v>160</v>
      </c>
      <c r="R287" s="91">
        <f t="shared" si="157"/>
        <v>178.74999999999997</v>
      </c>
      <c r="S287" s="91">
        <f t="shared" si="158"/>
        <v>183.9514125</v>
      </c>
      <c r="T287" s="90">
        <f t="shared" si="159"/>
        <v>0.9580564999999996</v>
      </c>
      <c r="U287" s="90">
        <f t="shared" si="160"/>
        <v>0.2080565000000001</v>
      </c>
      <c r="V287" s="95">
        <f t="shared" si="161"/>
        <v>-13.119</v>
      </c>
    </row>
    <row r="288" spans="1:22" ht="12.75">
      <c r="A288" s="388"/>
      <c r="B288" s="11">
        <v>23</v>
      </c>
      <c r="C288" s="209" t="s">
        <v>45</v>
      </c>
      <c r="D288" s="312">
        <v>39</v>
      </c>
      <c r="E288" s="312"/>
      <c r="F288" s="314">
        <v>275.19</v>
      </c>
      <c r="G288" s="314">
        <v>275.19</v>
      </c>
      <c r="H288" s="90">
        <v>9.6</v>
      </c>
      <c r="I288" s="90">
        <v>9.6</v>
      </c>
      <c r="J288" s="90">
        <f t="shared" si="151"/>
        <v>6.24</v>
      </c>
      <c r="K288" s="90">
        <f t="shared" si="152"/>
        <v>6.285</v>
      </c>
      <c r="L288" s="90">
        <f t="shared" si="153"/>
        <v>6.19386</v>
      </c>
      <c r="M288" s="91">
        <v>65</v>
      </c>
      <c r="N288" s="94">
        <f t="shared" si="154"/>
        <v>3.315</v>
      </c>
      <c r="O288" s="208">
        <v>53.64</v>
      </c>
      <c r="P288" s="90">
        <f t="shared" si="155"/>
        <v>3.4061399999999997</v>
      </c>
      <c r="Q288" s="91">
        <f t="shared" si="156"/>
        <v>160</v>
      </c>
      <c r="R288" s="91">
        <f t="shared" si="157"/>
        <v>161.15384615384616</v>
      </c>
      <c r="S288" s="91">
        <f t="shared" si="158"/>
        <v>158.81692307692308</v>
      </c>
      <c r="T288" s="90">
        <f t="shared" si="159"/>
        <v>-0.04614000000000029</v>
      </c>
      <c r="U288" s="90">
        <f t="shared" si="160"/>
        <v>-0.09113999999999978</v>
      </c>
      <c r="V288" s="95">
        <f t="shared" si="161"/>
        <v>-11.36</v>
      </c>
    </row>
    <row r="289" spans="1:22" ht="12.75">
      <c r="A289" s="388"/>
      <c r="B289" s="11">
        <v>24</v>
      </c>
      <c r="C289" s="145" t="s">
        <v>50</v>
      </c>
      <c r="D289" s="315">
        <v>40</v>
      </c>
      <c r="E289" s="315"/>
      <c r="F289" s="316">
        <v>2173.87</v>
      </c>
      <c r="G289" s="316">
        <v>2173.87</v>
      </c>
      <c r="H289" s="90">
        <v>10.6</v>
      </c>
      <c r="I289" s="90">
        <v>10.6</v>
      </c>
      <c r="J289" s="90">
        <f t="shared" si="151"/>
        <v>6.4</v>
      </c>
      <c r="K289" s="90">
        <f t="shared" si="152"/>
        <v>6.724</v>
      </c>
      <c r="L289" s="90">
        <f t="shared" si="153"/>
        <v>6.8449275</v>
      </c>
      <c r="M289" s="146">
        <v>76</v>
      </c>
      <c r="N289" s="94">
        <f t="shared" si="154"/>
        <v>3.876</v>
      </c>
      <c r="O289" s="208">
        <v>59.135</v>
      </c>
      <c r="P289" s="90">
        <f t="shared" si="155"/>
        <v>3.7550725</v>
      </c>
      <c r="Q289" s="91">
        <f t="shared" si="156"/>
        <v>160</v>
      </c>
      <c r="R289" s="91">
        <f t="shared" si="157"/>
        <v>168.1</v>
      </c>
      <c r="S289" s="91">
        <f t="shared" si="158"/>
        <v>171.1231875</v>
      </c>
      <c r="T289" s="90">
        <f t="shared" si="159"/>
        <v>0.4449274999999995</v>
      </c>
      <c r="U289" s="90">
        <f t="shared" si="160"/>
        <v>0.12092750000000008</v>
      </c>
      <c r="V289" s="95">
        <f t="shared" si="161"/>
        <v>-16.865000000000002</v>
      </c>
    </row>
    <row r="290" spans="1:22" ht="12.75">
      <c r="A290" s="388"/>
      <c r="B290" s="11">
        <v>25</v>
      </c>
      <c r="C290" s="145" t="s">
        <v>51</v>
      </c>
      <c r="D290" s="315">
        <v>34</v>
      </c>
      <c r="E290" s="315"/>
      <c r="F290" s="316">
        <v>1439.65</v>
      </c>
      <c r="G290" s="315">
        <v>1439.65</v>
      </c>
      <c r="H290" s="90">
        <v>7.5</v>
      </c>
      <c r="I290" s="90">
        <v>7.5</v>
      </c>
      <c r="J290" s="90">
        <f t="shared" si="151"/>
        <v>5.44</v>
      </c>
      <c r="K290" s="90">
        <f t="shared" si="152"/>
        <v>5.46</v>
      </c>
      <c r="L290" s="90">
        <f t="shared" si="153"/>
        <v>5.52515</v>
      </c>
      <c r="M290" s="91">
        <v>40</v>
      </c>
      <c r="N290" s="94">
        <f t="shared" si="154"/>
        <v>2.04</v>
      </c>
      <c r="O290" s="208">
        <v>31.1</v>
      </c>
      <c r="P290" s="90">
        <f t="shared" si="155"/>
        <v>1.9748500000000002</v>
      </c>
      <c r="Q290" s="91">
        <f t="shared" si="156"/>
        <v>160</v>
      </c>
      <c r="R290" s="91">
        <f t="shared" si="157"/>
        <v>160.58823529411765</v>
      </c>
      <c r="S290" s="91">
        <f t="shared" si="158"/>
        <v>162.50441176470588</v>
      </c>
      <c r="T290" s="90">
        <f t="shared" si="159"/>
        <v>0.08514999999999961</v>
      </c>
      <c r="U290" s="90">
        <f t="shared" si="160"/>
        <v>0.06514999999999982</v>
      </c>
      <c r="V290" s="95">
        <f t="shared" si="161"/>
        <v>-8.899999999999999</v>
      </c>
    </row>
    <row r="291" spans="1:22" ht="12.75">
      <c r="A291" s="388"/>
      <c r="B291" s="11">
        <v>26</v>
      </c>
      <c r="C291" s="145" t="s">
        <v>52</v>
      </c>
      <c r="D291" s="315">
        <v>15</v>
      </c>
      <c r="E291" s="315"/>
      <c r="F291" s="315">
        <v>886.91</v>
      </c>
      <c r="G291" s="315">
        <v>886.91</v>
      </c>
      <c r="H291" s="90">
        <v>4.04</v>
      </c>
      <c r="I291" s="90">
        <v>4.04</v>
      </c>
      <c r="J291" s="90">
        <f t="shared" si="151"/>
        <v>2.4</v>
      </c>
      <c r="K291" s="90">
        <f t="shared" si="152"/>
        <v>2.459</v>
      </c>
      <c r="L291" s="90">
        <f t="shared" si="153"/>
        <v>2.4156700000000004</v>
      </c>
      <c r="M291" s="91">
        <v>31</v>
      </c>
      <c r="N291" s="94">
        <f t="shared" si="154"/>
        <v>1.581</v>
      </c>
      <c r="O291" s="208">
        <v>25.58</v>
      </c>
      <c r="P291" s="90">
        <f t="shared" si="155"/>
        <v>1.6243299999999998</v>
      </c>
      <c r="Q291" s="91">
        <f t="shared" si="156"/>
        <v>160</v>
      </c>
      <c r="R291" s="91">
        <f t="shared" si="157"/>
        <v>163.93333333333334</v>
      </c>
      <c r="S291" s="91">
        <f t="shared" si="158"/>
        <v>161.0446666666667</v>
      </c>
      <c r="T291" s="90">
        <f t="shared" si="159"/>
        <v>0.015670000000000517</v>
      </c>
      <c r="U291" s="90">
        <f t="shared" si="160"/>
        <v>-0.04332999999999987</v>
      </c>
      <c r="V291" s="95">
        <f t="shared" si="161"/>
        <v>-5.420000000000002</v>
      </c>
    </row>
    <row r="292" spans="1:22" ht="12.75">
      <c r="A292" s="388"/>
      <c r="B292" s="11">
        <v>27</v>
      </c>
      <c r="C292" s="145" t="s">
        <v>55</v>
      </c>
      <c r="D292" s="315">
        <v>12</v>
      </c>
      <c r="E292" s="315"/>
      <c r="F292" s="315">
        <v>653.45</v>
      </c>
      <c r="G292" s="315">
        <v>653.45</v>
      </c>
      <c r="H292" s="90">
        <v>3.32</v>
      </c>
      <c r="I292" s="90">
        <v>3.32</v>
      </c>
      <c r="J292" s="90">
        <f t="shared" si="151"/>
        <v>1.92</v>
      </c>
      <c r="K292" s="90">
        <f t="shared" si="152"/>
        <v>2.1470000000000002</v>
      </c>
      <c r="L292" s="90">
        <f t="shared" si="153"/>
        <v>1.7896499999999997</v>
      </c>
      <c r="M292" s="91">
        <v>23</v>
      </c>
      <c r="N292" s="94">
        <f t="shared" si="154"/>
        <v>1.1729999999999998</v>
      </c>
      <c r="O292" s="208">
        <v>24.1</v>
      </c>
      <c r="P292" s="90">
        <f t="shared" si="155"/>
        <v>1.53035</v>
      </c>
      <c r="Q292" s="91">
        <f t="shared" si="156"/>
        <v>160</v>
      </c>
      <c r="R292" s="91">
        <f t="shared" si="157"/>
        <v>178.9166666666667</v>
      </c>
      <c r="S292" s="91">
        <f t="shared" si="158"/>
        <v>149.13749999999996</v>
      </c>
      <c r="T292" s="90">
        <f t="shared" si="159"/>
        <v>-0.1303500000000002</v>
      </c>
      <c r="U292" s="90">
        <f t="shared" si="160"/>
        <v>-0.3573500000000003</v>
      </c>
      <c r="V292" s="95">
        <f t="shared" si="161"/>
        <v>1.1000000000000014</v>
      </c>
    </row>
    <row r="293" spans="1:22" ht="12.75">
      <c r="A293" s="388"/>
      <c r="B293" s="11">
        <v>28</v>
      </c>
      <c r="C293" s="88" t="s">
        <v>64</v>
      </c>
      <c r="D293" s="89">
        <v>76</v>
      </c>
      <c r="E293" s="89">
        <v>1978</v>
      </c>
      <c r="F293" s="89">
        <v>3995.86</v>
      </c>
      <c r="G293" s="89">
        <v>3995.86</v>
      </c>
      <c r="H293" s="308">
        <v>16.336</v>
      </c>
      <c r="I293" s="308">
        <f>+H293</f>
        <v>16.336</v>
      </c>
      <c r="J293" s="309">
        <v>7.691504</v>
      </c>
      <c r="K293" s="90">
        <f t="shared" si="152"/>
        <v>8.277999999999999</v>
      </c>
      <c r="L293" s="90">
        <f t="shared" si="153"/>
        <v>7.6915</v>
      </c>
      <c r="M293" s="310">
        <v>158</v>
      </c>
      <c r="N293" s="94">
        <f t="shared" si="154"/>
        <v>8.058</v>
      </c>
      <c r="O293" s="309">
        <v>169.5</v>
      </c>
      <c r="P293" s="90">
        <f>O293*0.051</f>
        <v>8.644499999999999</v>
      </c>
      <c r="Q293" s="91">
        <f t="shared" si="156"/>
        <v>101.204</v>
      </c>
      <c r="R293" s="91">
        <f t="shared" si="157"/>
        <v>108.92105263157892</v>
      </c>
      <c r="S293" s="91">
        <f t="shared" si="158"/>
        <v>101.20394736842105</v>
      </c>
      <c r="T293" s="90">
        <f t="shared" si="159"/>
        <v>-4.000000000559112E-06</v>
      </c>
      <c r="U293" s="90">
        <f t="shared" si="160"/>
        <v>-0.5864999999999991</v>
      </c>
      <c r="V293" s="95">
        <f t="shared" si="161"/>
        <v>11.5</v>
      </c>
    </row>
    <row r="294" spans="1:22" ht="12.75">
      <c r="A294" s="388"/>
      <c r="B294" s="11">
        <v>29</v>
      </c>
      <c r="C294" s="88" t="s">
        <v>73</v>
      </c>
      <c r="D294" s="89">
        <v>36</v>
      </c>
      <c r="E294" s="89">
        <v>1989</v>
      </c>
      <c r="F294" s="89">
        <v>2215</v>
      </c>
      <c r="G294" s="89">
        <v>2215</v>
      </c>
      <c r="H294" s="308">
        <v>12.818</v>
      </c>
      <c r="I294" s="317">
        <f>+H294</f>
        <v>12.818</v>
      </c>
      <c r="J294" s="309">
        <v>8.64</v>
      </c>
      <c r="K294" s="90">
        <f t="shared" si="152"/>
        <v>8.95304</v>
      </c>
      <c r="L294" s="90">
        <f t="shared" si="153"/>
        <v>9.27512</v>
      </c>
      <c r="M294" s="310">
        <v>72</v>
      </c>
      <c r="N294" s="94">
        <f>M294*0.05368</f>
        <v>3.86496</v>
      </c>
      <c r="O294" s="309">
        <v>66</v>
      </c>
      <c r="P294" s="90">
        <f>O294*0.05368</f>
        <v>3.54288</v>
      </c>
      <c r="Q294" s="91">
        <f t="shared" si="156"/>
        <v>240</v>
      </c>
      <c r="R294" s="91">
        <f t="shared" si="157"/>
        <v>248.69555555555553</v>
      </c>
      <c r="S294" s="91">
        <f t="shared" si="158"/>
        <v>257.6422222222222</v>
      </c>
      <c r="T294" s="90">
        <f t="shared" si="159"/>
        <v>0.6351199999999988</v>
      </c>
      <c r="U294" s="90">
        <f t="shared" si="160"/>
        <v>0.32208000000000014</v>
      </c>
      <c r="V294" s="95">
        <f t="shared" si="161"/>
        <v>-6</v>
      </c>
    </row>
    <row r="295" spans="1:22" ht="12.75">
      <c r="A295" s="388"/>
      <c r="B295" s="11">
        <v>30</v>
      </c>
      <c r="C295" s="88" t="s">
        <v>74</v>
      </c>
      <c r="D295" s="89">
        <v>38</v>
      </c>
      <c r="E295" s="89">
        <v>1989</v>
      </c>
      <c r="F295" s="89">
        <v>1991.56</v>
      </c>
      <c r="G295" s="89">
        <v>1991.56</v>
      </c>
      <c r="H295" s="308">
        <v>11.525</v>
      </c>
      <c r="I295" s="317">
        <f>+H295</f>
        <v>11.525</v>
      </c>
      <c r="J295" s="309">
        <v>6.634761</v>
      </c>
      <c r="K295" s="90">
        <f t="shared" si="152"/>
        <v>7.337960000000001</v>
      </c>
      <c r="L295" s="90">
        <f t="shared" si="153"/>
        <v>6.634752</v>
      </c>
      <c r="M295" s="310">
        <v>78</v>
      </c>
      <c r="N295" s="94">
        <f>M295*0.05368</f>
        <v>4.18704</v>
      </c>
      <c r="O295" s="309">
        <v>91.10000000000001</v>
      </c>
      <c r="P295" s="90">
        <f>O295*0.05368</f>
        <v>4.890248000000001</v>
      </c>
      <c r="Q295" s="91">
        <f t="shared" si="156"/>
        <v>174.59897368421053</v>
      </c>
      <c r="R295" s="91">
        <f t="shared" si="157"/>
        <v>193.10421052631582</v>
      </c>
      <c r="S295" s="91">
        <f t="shared" si="158"/>
        <v>174.59873684210524</v>
      </c>
      <c r="T295" s="90">
        <f t="shared" si="159"/>
        <v>-9.000000000369823E-06</v>
      </c>
      <c r="U295" s="90">
        <f t="shared" si="160"/>
        <v>-0.7032080000000009</v>
      </c>
      <c r="V295" s="95">
        <f t="shared" si="161"/>
        <v>13.100000000000009</v>
      </c>
    </row>
    <row r="296" spans="1:22" ht="12.75">
      <c r="A296" s="388"/>
      <c r="B296" s="11">
        <v>31</v>
      </c>
      <c r="C296" s="88" t="s">
        <v>76</v>
      </c>
      <c r="D296" s="89">
        <v>90</v>
      </c>
      <c r="E296" s="89">
        <v>1968</v>
      </c>
      <c r="F296" s="89">
        <v>4563</v>
      </c>
      <c r="G296" s="89">
        <v>4563</v>
      </c>
      <c r="H296" s="308">
        <v>22.694</v>
      </c>
      <c r="I296" s="317">
        <f>+H296</f>
        <v>22.694</v>
      </c>
      <c r="J296" s="309">
        <v>14.08</v>
      </c>
      <c r="K296" s="90">
        <f t="shared" si="152"/>
        <v>14.9104</v>
      </c>
      <c r="L296" s="90">
        <f t="shared" si="153"/>
        <v>14.924356799999998</v>
      </c>
      <c r="M296" s="310">
        <v>145</v>
      </c>
      <c r="N296" s="94">
        <f>M296*0.05368</f>
        <v>7.7836</v>
      </c>
      <c r="O296" s="309">
        <v>144.74</v>
      </c>
      <c r="P296" s="90">
        <f>O296*0.05368</f>
        <v>7.7696432</v>
      </c>
      <c r="Q296" s="91">
        <f t="shared" si="156"/>
        <v>156.44444444444446</v>
      </c>
      <c r="R296" s="91">
        <f t="shared" si="157"/>
        <v>165.67111111111112</v>
      </c>
      <c r="S296" s="91">
        <f t="shared" si="158"/>
        <v>165.82618666666664</v>
      </c>
      <c r="T296" s="90">
        <f t="shared" si="159"/>
        <v>0.8443567999999981</v>
      </c>
      <c r="U296" s="90">
        <f t="shared" si="160"/>
        <v>0.01395679999999988</v>
      </c>
      <c r="V296" s="95">
        <f t="shared" si="161"/>
        <v>-0.2599999999999909</v>
      </c>
    </row>
    <row r="297" spans="1:22" ht="12.75">
      <c r="A297" s="388"/>
      <c r="B297" s="11">
        <v>32</v>
      </c>
      <c r="C297" s="88" t="s">
        <v>79</v>
      </c>
      <c r="D297" s="89">
        <v>15</v>
      </c>
      <c r="E297" s="89">
        <v>1994</v>
      </c>
      <c r="F297" s="89">
        <v>905</v>
      </c>
      <c r="G297" s="89">
        <v>905</v>
      </c>
      <c r="H297" s="308">
        <v>4.85</v>
      </c>
      <c r="I297" s="317">
        <f>+H297</f>
        <v>4.85</v>
      </c>
      <c r="J297" s="309">
        <v>2.78332</v>
      </c>
      <c r="K297" s="90">
        <f t="shared" si="152"/>
        <v>2.8101599999999998</v>
      </c>
      <c r="L297" s="90">
        <f t="shared" si="153"/>
        <v>2.78332</v>
      </c>
      <c r="M297" s="310">
        <v>38</v>
      </c>
      <c r="N297" s="94">
        <f>M297*0.05368</f>
        <v>2.03984</v>
      </c>
      <c r="O297" s="309">
        <v>38.5</v>
      </c>
      <c r="P297" s="90">
        <f>O297*0.05368</f>
        <v>2.06668</v>
      </c>
      <c r="Q297" s="91">
        <f t="shared" si="156"/>
        <v>185.55466666666663</v>
      </c>
      <c r="R297" s="91">
        <f t="shared" si="157"/>
        <v>187.344</v>
      </c>
      <c r="S297" s="91">
        <f t="shared" si="158"/>
        <v>185.55466666666663</v>
      </c>
      <c r="T297" s="90">
        <f t="shared" si="159"/>
        <v>0</v>
      </c>
      <c r="U297" s="90">
        <f t="shared" si="160"/>
        <v>-0.026839999999999975</v>
      </c>
      <c r="V297" s="95">
        <f t="shared" si="161"/>
        <v>0.5</v>
      </c>
    </row>
    <row r="298" spans="1:22" ht="12.75">
      <c r="A298" s="388"/>
      <c r="B298" s="11">
        <v>33</v>
      </c>
      <c r="C298" s="88" t="s">
        <v>90</v>
      </c>
      <c r="D298" s="89">
        <v>72</v>
      </c>
      <c r="E298" s="89">
        <v>1991</v>
      </c>
      <c r="F298" s="89">
        <v>4323</v>
      </c>
      <c r="G298" s="89">
        <v>4323</v>
      </c>
      <c r="H298" s="308">
        <v>25.534</v>
      </c>
      <c r="I298" s="148">
        <v>25.534</v>
      </c>
      <c r="J298" s="309">
        <v>17.28</v>
      </c>
      <c r="K298" s="90">
        <v>17.64304</v>
      </c>
      <c r="L298" s="90">
        <v>18.049021839999998</v>
      </c>
      <c r="M298" s="310">
        <v>147</v>
      </c>
      <c r="N298" s="94">
        <v>7.89096</v>
      </c>
      <c r="O298" s="309">
        <v>139.437</v>
      </c>
      <c r="P298" s="90">
        <v>7.484978160000001</v>
      </c>
      <c r="Q298" s="91">
        <v>240</v>
      </c>
      <c r="R298" s="91">
        <v>245.04222222222222</v>
      </c>
      <c r="S298" s="91">
        <v>250.68085888888885</v>
      </c>
      <c r="T298" s="90">
        <v>0.7690218399999971</v>
      </c>
      <c r="U298" s="90">
        <v>0.40598183999999904</v>
      </c>
      <c r="V298" s="95">
        <v>-7.562999999999988</v>
      </c>
    </row>
    <row r="299" spans="1:22" ht="12.75">
      <c r="A299" s="388"/>
      <c r="B299" s="11">
        <v>34</v>
      </c>
      <c r="C299" s="88" t="s">
        <v>93</v>
      </c>
      <c r="D299" s="89">
        <v>40</v>
      </c>
      <c r="E299" s="89">
        <v>1991</v>
      </c>
      <c r="F299" s="89">
        <v>2250</v>
      </c>
      <c r="G299" s="89">
        <v>2250</v>
      </c>
      <c r="H299" s="318">
        <v>10.823</v>
      </c>
      <c r="I299" s="148">
        <v>10.823</v>
      </c>
      <c r="J299" s="309">
        <v>6.4</v>
      </c>
      <c r="K299" s="90">
        <v>6.8506800000000005</v>
      </c>
      <c r="L299" s="90">
        <v>6.98488</v>
      </c>
      <c r="M299" s="310">
        <v>74</v>
      </c>
      <c r="N299" s="94">
        <v>3.97232</v>
      </c>
      <c r="O299" s="309">
        <v>71.5</v>
      </c>
      <c r="P299" s="90">
        <v>3.83812</v>
      </c>
      <c r="Q299" s="91">
        <v>160</v>
      </c>
      <c r="R299" s="91">
        <v>171.267</v>
      </c>
      <c r="S299" s="91">
        <v>174.622</v>
      </c>
      <c r="T299" s="90">
        <v>0.5848800000000001</v>
      </c>
      <c r="U299" s="90">
        <v>0.13419999999999987</v>
      </c>
      <c r="V299" s="95">
        <v>-2.5</v>
      </c>
    </row>
    <row r="300" spans="1:22" ht="12.75">
      <c r="A300" s="388"/>
      <c r="B300" s="11">
        <v>35</v>
      </c>
      <c r="C300" s="10" t="s">
        <v>196</v>
      </c>
      <c r="D300" s="99">
        <v>10</v>
      </c>
      <c r="E300" s="99">
        <v>1972</v>
      </c>
      <c r="F300" s="91">
        <v>652.02</v>
      </c>
      <c r="G300" s="91">
        <v>652.02</v>
      </c>
      <c r="H300" s="59">
        <v>2.449</v>
      </c>
      <c r="I300" s="60">
        <f aca="true" t="shared" si="162" ref="I300:I305">H300</f>
        <v>2.449</v>
      </c>
      <c r="J300" s="59">
        <v>1.174</v>
      </c>
      <c r="K300" s="60">
        <f aca="true" t="shared" si="163" ref="K300:K305">I300-N300</f>
        <v>1.276</v>
      </c>
      <c r="L300" s="60">
        <f aca="true" t="shared" si="164" ref="L300:L305">I300-P300</f>
        <v>1.174</v>
      </c>
      <c r="M300" s="60">
        <v>23</v>
      </c>
      <c r="N300" s="59">
        <f aca="true" t="shared" si="165" ref="N300:N305">M300*0.051</f>
        <v>1.1729999999999998</v>
      </c>
      <c r="O300" s="60">
        <v>25</v>
      </c>
      <c r="P300" s="60">
        <f aca="true" t="shared" si="166" ref="P300:P305">O300*0.051</f>
        <v>1.275</v>
      </c>
      <c r="Q300" s="61">
        <f aca="true" t="shared" si="167" ref="Q300:Q305">J300*1000/D300</f>
        <v>117.4</v>
      </c>
      <c r="R300" s="61">
        <f aca="true" t="shared" si="168" ref="R300:R305">K300*1000/D300</f>
        <v>127.6</v>
      </c>
      <c r="S300" s="61">
        <f aca="true" t="shared" si="169" ref="S300:S305">L300*1000/D300</f>
        <v>117.4</v>
      </c>
      <c r="T300" s="60">
        <f aca="true" t="shared" si="170" ref="T300:T305">L300-J300</f>
        <v>0</v>
      </c>
      <c r="U300" s="60">
        <f aca="true" t="shared" si="171" ref="U300:U305">N300-P300</f>
        <v>-0.10200000000000009</v>
      </c>
      <c r="V300" s="62">
        <f aca="true" t="shared" si="172" ref="V300:V305">O300-M300</f>
        <v>2</v>
      </c>
    </row>
    <row r="301" spans="1:22" ht="12.75">
      <c r="A301" s="388"/>
      <c r="B301" s="11">
        <v>36</v>
      </c>
      <c r="C301" s="10" t="s">
        <v>203</v>
      </c>
      <c r="D301" s="99">
        <v>40</v>
      </c>
      <c r="E301" s="99">
        <v>1983</v>
      </c>
      <c r="F301" s="91">
        <v>2254.6</v>
      </c>
      <c r="G301" s="91">
        <v>2254.6</v>
      </c>
      <c r="H301" s="61">
        <v>8.749</v>
      </c>
      <c r="I301" s="60">
        <f t="shared" si="162"/>
        <v>8.749</v>
      </c>
      <c r="J301" s="61">
        <v>5.74</v>
      </c>
      <c r="K301" s="60">
        <f t="shared" si="163"/>
        <v>5.995000000000001</v>
      </c>
      <c r="L301" s="60">
        <f t="shared" si="164"/>
        <v>5.74</v>
      </c>
      <c r="M301" s="61">
        <v>54</v>
      </c>
      <c r="N301" s="59">
        <f t="shared" si="165"/>
        <v>2.754</v>
      </c>
      <c r="O301" s="61">
        <v>59</v>
      </c>
      <c r="P301" s="60">
        <f t="shared" si="166"/>
        <v>3.009</v>
      </c>
      <c r="Q301" s="61">
        <f t="shared" si="167"/>
        <v>143.5</v>
      </c>
      <c r="R301" s="61">
        <f t="shared" si="168"/>
        <v>149.87500000000003</v>
      </c>
      <c r="S301" s="61">
        <f t="shared" si="169"/>
        <v>143.5</v>
      </c>
      <c r="T301" s="60">
        <f t="shared" si="170"/>
        <v>0</v>
      </c>
      <c r="U301" s="60">
        <f t="shared" si="171"/>
        <v>-0.2549999999999999</v>
      </c>
      <c r="V301" s="62">
        <f t="shared" si="172"/>
        <v>5</v>
      </c>
    </row>
    <row r="302" spans="1:22" ht="12.75">
      <c r="A302" s="388"/>
      <c r="B302" s="11">
        <v>37</v>
      </c>
      <c r="C302" s="10" t="s">
        <v>206</v>
      </c>
      <c r="D302" s="99">
        <v>40</v>
      </c>
      <c r="E302" s="99">
        <v>1991</v>
      </c>
      <c r="F302" s="91">
        <v>2281.19</v>
      </c>
      <c r="G302" s="91">
        <v>2281.19</v>
      </c>
      <c r="H302" s="91">
        <v>11.333</v>
      </c>
      <c r="I302" s="90">
        <f t="shared" si="162"/>
        <v>11.333</v>
      </c>
      <c r="J302" s="91">
        <v>6.4</v>
      </c>
      <c r="K302" s="90">
        <f t="shared" si="163"/>
        <v>6.7940000000000005</v>
      </c>
      <c r="L302" s="90">
        <f t="shared" si="164"/>
        <v>6.947</v>
      </c>
      <c r="M302" s="91">
        <v>89</v>
      </c>
      <c r="N302" s="94">
        <f t="shared" si="165"/>
        <v>4.539</v>
      </c>
      <c r="O302" s="100">
        <v>86</v>
      </c>
      <c r="P302" s="90">
        <f t="shared" si="166"/>
        <v>4.386</v>
      </c>
      <c r="Q302" s="91">
        <f t="shared" si="167"/>
        <v>160</v>
      </c>
      <c r="R302" s="91">
        <f t="shared" si="168"/>
        <v>169.85000000000002</v>
      </c>
      <c r="S302" s="91">
        <f t="shared" si="169"/>
        <v>173.675</v>
      </c>
      <c r="T302" s="90">
        <f t="shared" si="170"/>
        <v>0.5469999999999997</v>
      </c>
      <c r="U302" s="90">
        <f t="shared" si="171"/>
        <v>0.15299999999999958</v>
      </c>
      <c r="V302" s="95">
        <f t="shared" si="172"/>
        <v>-3</v>
      </c>
    </row>
    <row r="303" spans="1:22" ht="12.75">
      <c r="A303" s="388"/>
      <c r="B303" s="11">
        <v>38</v>
      </c>
      <c r="C303" s="10" t="s">
        <v>207</v>
      </c>
      <c r="D303" s="99">
        <v>12</v>
      </c>
      <c r="E303" s="99">
        <v>1980</v>
      </c>
      <c r="F303" s="91">
        <v>584.73</v>
      </c>
      <c r="G303" s="91">
        <v>584.73</v>
      </c>
      <c r="H303" s="91">
        <v>2.921</v>
      </c>
      <c r="I303" s="90">
        <f t="shared" si="162"/>
        <v>2.921</v>
      </c>
      <c r="J303" s="91">
        <v>1.92</v>
      </c>
      <c r="K303" s="90">
        <f t="shared" si="163"/>
        <v>1.952</v>
      </c>
      <c r="L303" s="90">
        <f t="shared" si="164"/>
        <v>2.054</v>
      </c>
      <c r="M303" s="91">
        <v>19</v>
      </c>
      <c r="N303" s="94">
        <f t="shared" si="165"/>
        <v>0.969</v>
      </c>
      <c r="O303" s="94">
        <v>17</v>
      </c>
      <c r="P303" s="90">
        <f t="shared" si="166"/>
        <v>0.867</v>
      </c>
      <c r="Q303" s="91">
        <f t="shared" si="167"/>
        <v>160</v>
      </c>
      <c r="R303" s="91">
        <f t="shared" si="168"/>
        <v>162.66666666666666</v>
      </c>
      <c r="S303" s="91">
        <f t="shared" si="169"/>
        <v>171.16666666666666</v>
      </c>
      <c r="T303" s="90">
        <f t="shared" si="170"/>
        <v>0.1339999999999999</v>
      </c>
      <c r="U303" s="90">
        <f t="shared" si="171"/>
        <v>0.10199999999999998</v>
      </c>
      <c r="V303" s="95">
        <f t="shared" si="172"/>
        <v>-2</v>
      </c>
    </row>
    <row r="304" spans="1:22" ht="12.75">
      <c r="A304" s="388"/>
      <c r="B304" s="11">
        <v>39</v>
      </c>
      <c r="C304" s="10" t="s">
        <v>209</v>
      </c>
      <c r="D304" s="99">
        <v>4</v>
      </c>
      <c r="E304" s="99">
        <v>1939</v>
      </c>
      <c r="F304" s="91">
        <v>226.57</v>
      </c>
      <c r="G304" s="91">
        <v>114.54</v>
      </c>
      <c r="H304" s="91">
        <v>0.162</v>
      </c>
      <c r="I304" s="90">
        <f t="shared" si="162"/>
        <v>0.162</v>
      </c>
      <c r="J304" s="91">
        <v>0.04</v>
      </c>
      <c r="K304" s="90">
        <f t="shared" si="163"/>
        <v>0.11100000000000002</v>
      </c>
      <c r="L304" s="90">
        <f t="shared" si="164"/>
        <v>0.162</v>
      </c>
      <c r="M304" s="91">
        <v>1</v>
      </c>
      <c r="N304" s="94">
        <f t="shared" si="165"/>
        <v>0.051</v>
      </c>
      <c r="O304" s="91">
        <v>0</v>
      </c>
      <c r="P304" s="90">
        <f t="shared" si="166"/>
        <v>0</v>
      </c>
      <c r="Q304" s="91">
        <f t="shared" si="167"/>
        <v>10</v>
      </c>
      <c r="R304" s="91">
        <f t="shared" si="168"/>
        <v>27.750000000000004</v>
      </c>
      <c r="S304" s="91">
        <f t="shared" si="169"/>
        <v>40.5</v>
      </c>
      <c r="T304" s="90">
        <f t="shared" si="170"/>
        <v>0.122</v>
      </c>
      <c r="U304" s="90">
        <f t="shared" si="171"/>
        <v>0.051</v>
      </c>
      <c r="V304" s="95">
        <f t="shared" si="172"/>
        <v>-1</v>
      </c>
    </row>
    <row r="305" spans="1:22" ht="12.75">
      <c r="A305" s="388"/>
      <c r="B305" s="11">
        <v>40</v>
      </c>
      <c r="C305" s="10" t="s">
        <v>211</v>
      </c>
      <c r="D305" s="99">
        <v>10</v>
      </c>
      <c r="E305" s="99">
        <v>1980</v>
      </c>
      <c r="F305" s="91">
        <v>589.39</v>
      </c>
      <c r="G305" s="91">
        <v>468.68</v>
      </c>
      <c r="H305" s="91">
        <v>2.466</v>
      </c>
      <c r="I305" s="90">
        <f t="shared" si="162"/>
        <v>2.466</v>
      </c>
      <c r="J305" s="91">
        <v>1.6</v>
      </c>
      <c r="K305" s="90">
        <f t="shared" si="163"/>
        <v>1.7010000000000003</v>
      </c>
      <c r="L305" s="90">
        <f t="shared" si="164"/>
        <v>1.7520000000000002</v>
      </c>
      <c r="M305" s="91">
        <v>15</v>
      </c>
      <c r="N305" s="94">
        <f t="shared" si="165"/>
        <v>0.7649999999999999</v>
      </c>
      <c r="O305" s="91">
        <v>14</v>
      </c>
      <c r="P305" s="90">
        <f t="shared" si="166"/>
        <v>0.714</v>
      </c>
      <c r="Q305" s="91">
        <f t="shared" si="167"/>
        <v>160</v>
      </c>
      <c r="R305" s="91">
        <f t="shared" si="168"/>
        <v>170.10000000000002</v>
      </c>
      <c r="S305" s="91">
        <f t="shared" si="169"/>
        <v>175.20000000000002</v>
      </c>
      <c r="T305" s="90">
        <f t="shared" si="170"/>
        <v>0.15200000000000014</v>
      </c>
      <c r="U305" s="90">
        <f t="shared" si="171"/>
        <v>0.050999999999999934</v>
      </c>
      <c r="V305" s="95">
        <f t="shared" si="172"/>
        <v>-1</v>
      </c>
    </row>
    <row r="306" spans="1:22" ht="12.75">
      <c r="A306" s="388"/>
      <c r="B306" s="11">
        <v>41</v>
      </c>
      <c r="C306" s="10" t="s">
        <v>212</v>
      </c>
      <c r="D306" s="99">
        <v>11</v>
      </c>
      <c r="E306" s="99">
        <v>1925</v>
      </c>
      <c r="F306" s="91">
        <v>392.63</v>
      </c>
      <c r="G306" s="91">
        <v>326.76</v>
      </c>
      <c r="H306" s="91">
        <v>2.182</v>
      </c>
      <c r="I306" s="90">
        <v>2.182</v>
      </c>
      <c r="J306" s="91">
        <v>1.6</v>
      </c>
      <c r="K306" s="90">
        <v>1.621</v>
      </c>
      <c r="L306" s="90">
        <v>1.927</v>
      </c>
      <c r="M306" s="91">
        <v>11</v>
      </c>
      <c r="N306" s="94">
        <v>0.5609999999999999</v>
      </c>
      <c r="O306" s="91">
        <v>5</v>
      </c>
      <c r="P306" s="90">
        <v>0.255</v>
      </c>
      <c r="Q306" s="91">
        <v>145.45454545454547</v>
      </c>
      <c r="R306" s="91">
        <v>147.36363636363637</v>
      </c>
      <c r="S306" s="91">
        <v>175.1818181818182</v>
      </c>
      <c r="T306" s="90">
        <v>0.32699999999999996</v>
      </c>
      <c r="U306" s="90">
        <v>0.30599999999999994</v>
      </c>
      <c r="V306" s="95">
        <v>-6</v>
      </c>
    </row>
    <row r="307" spans="1:22" ht="12.75">
      <c r="A307" s="388"/>
      <c r="B307" s="11">
        <v>42</v>
      </c>
      <c r="C307" s="10" t="s">
        <v>208</v>
      </c>
      <c r="D307" s="99">
        <v>15</v>
      </c>
      <c r="E307" s="99">
        <v>1969</v>
      </c>
      <c r="F307" s="91">
        <v>617.45</v>
      </c>
      <c r="G307" s="91">
        <v>562.44</v>
      </c>
      <c r="H307" s="121">
        <v>1.026</v>
      </c>
      <c r="I307" s="90">
        <v>1.026</v>
      </c>
      <c r="J307" s="121">
        <v>0.15</v>
      </c>
      <c r="K307" s="90">
        <v>0.21000000000000008</v>
      </c>
      <c r="L307" s="90">
        <v>0.21000000000000008</v>
      </c>
      <c r="M307" s="121">
        <v>16</v>
      </c>
      <c r="N307" s="94">
        <v>0.816</v>
      </c>
      <c r="O307" s="121">
        <v>16</v>
      </c>
      <c r="P307" s="90">
        <v>0.816</v>
      </c>
      <c r="Q307" s="91">
        <v>10</v>
      </c>
      <c r="R307" s="91">
        <v>14.000000000000005</v>
      </c>
      <c r="S307" s="91">
        <v>14.000000000000005</v>
      </c>
      <c r="T307" s="90">
        <v>0.06000000000000008</v>
      </c>
      <c r="U307" s="90">
        <v>0</v>
      </c>
      <c r="V307" s="95">
        <v>0</v>
      </c>
    </row>
    <row r="308" spans="1:22" ht="12.75">
      <c r="A308" s="388"/>
      <c r="B308" s="11">
        <v>43</v>
      </c>
      <c r="C308" s="10" t="s">
        <v>214</v>
      </c>
      <c r="D308" s="99">
        <v>5</v>
      </c>
      <c r="E308" s="99">
        <v>1930</v>
      </c>
      <c r="F308" s="91">
        <v>323.39</v>
      </c>
      <c r="G308" s="91">
        <v>266.7</v>
      </c>
      <c r="H308" s="90">
        <v>1.011</v>
      </c>
      <c r="I308" s="90">
        <f>H308</f>
        <v>1.011</v>
      </c>
      <c r="J308" s="217">
        <v>0.8</v>
      </c>
      <c r="K308" s="90">
        <f>I308-N308</f>
        <v>0.8069999999999999</v>
      </c>
      <c r="L308" s="90">
        <f>I308-P308</f>
        <v>0.9089999999999999</v>
      </c>
      <c r="M308" s="146">
        <v>4</v>
      </c>
      <c r="N308" s="94">
        <f>M308*0.051</f>
        <v>0.204</v>
      </c>
      <c r="O308" s="91">
        <v>2</v>
      </c>
      <c r="P308" s="90">
        <f>O308*0.051</f>
        <v>0.102</v>
      </c>
      <c r="Q308" s="91">
        <f>J308*1000/D308</f>
        <v>160</v>
      </c>
      <c r="R308" s="91">
        <f>K308*1000/D308</f>
        <v>161.39999999999998</v>
      </c>
      <c r="S308" s="91">
        <f>L308*1000/D308</f>
        <v>181.79999999999998</v>
      </c>
      <c r="T308" s="90">
        <f>L308-J308</f>
        <v>0.10899999999999987</v>
      </c>
      <c r="U308" s="90">
        <f>N308-P308</f>
        <v>0.102</v>
      </c>
      <c r="V308" s="95">
        <f>O308-M308</f>
        <v>-2</v>
      </c>
    </row>
    <row r="309" spans="1:22" ht="12.75">
      <c r="A309" s="388"/>
      <c r="B309" s="11">
        <v>44</v>
      </c>
      <c r="C309" s="10" t="s">
        <v>221</v>
      </c>
      <c r="D309" s="99">
        <v>21</v>
      </c>
      <c r="E309" s="99">
        <v>1961</v>
      </c>
      <c r="F309" s="91">
        <v>889.91</v>
      </c>
      <c r="G309" s="91">
        <v>688.37</v>
      </c>
      <c r="H309" s="94">
        <v>1.25</v>
      </c>
      <c r="I309" s="90">
        <v>1.25</v>
      </c>
      <c r="J309" s="94">
        <v>0</v>
      </c>
      <c r="K309" s="90">
        <v>0.026000000000000023</v>
      </c>
      <c r="L309" s="90">
        <v>-0.07599999999999985</v>
      </c>
      <c r="M309" s="90">
        <v>24</v>
      </c>
      <c r="N309" s="94">
        <v>1.224</v>
      </c>
      <c r="O309" s="94">
        <v>26</v>
      </c>
      <c r="P309" s="90">
        <v>1.3259999999999998</v>
      </c>
      <c r="Q309" s="91">
        <v>0</v>
      </c>
      <c r="R309" s="91">
        <v>1.238095238095239</v>
      </c>
      <c r="S309" s="91">
        <v>-3.6190476190476115</v>
      </c>
      <c r="T309" s="90">
        <v>-0.07599999999999985</v>
      </c>
      <c r="U309" s="90">
        <v>-0.10199999999999987</v>
      </c>
      <c r="V309" s="95">
        <v>2</v>
      </c>
    </row>
    <row r="310" spans="1:22" ht="12.75">
      <c r="A310" s="388"/>
      <c r="B310" s="11">
        <v>45</v>
      </c>
      <c r="C310" s="10" t="s">
        <v>376</v>
      </c>
      <c r="D310" s="99">
        <v>22</v>
      </c>
      <c r="E310" s="99">
        <v>1986</v>
      </c>
      <c r="F310" s="88">
        <v>1160.21</v>
      </c>
      <c r="G310" s="88">
        <v>1097.3</v>
      </c>
      <c r="H310" s="94">
        <v>4.667</v>
      </c>
      <c r="I310" s="90">
        <v>4.667</v>
      </c>
      <c r="J310" s="94">
        <v>2.627</v>
      </c>
      <c r="K310" s="90">
        <v>2.831</v>
      </c>
      <c r="L310" s="90">
        <v>2.627</v>
      </c>
      <c r="M310" s="90">
        <v>36</v>
      </c>
      <c r="N310" s="94">
        <v>1.8359999999999999</v>
      </c>
      <c r="O310" s="94">
        <v>40</v>
      </c>
      <c r="P310" s="90">
        <v>2.04</v>
      </c>
      <c r="Q310" s="91">
        <v>119.4090909090909</v>
      </c>
      <c r="R310" s="91">
        <v>128.6818181818182</v>
      </c>
      <c r="S310" s="91">
        <v>119.4090909090909</v>
      </c>
      <c r="T310" s="90">
        <v>0</v>
      </c>
      <c r="U310" s="90">
        <v>-0.20400000000000018</v>
      </c>
      <c r="V310" s="95">
        <v>4</v>
      </c>
    </row>
    <row r="311" spans="1:22" ht="12.75">
      <c r="A311" s="388"/>
      <c r="B311" s="11">
        <v>46</v>
      </c>
      <c r="C311" s="93" t="s">
        <v>100</v>
      </c>
      <c r="D311" s="89">
        <v>37</v>
      </c>
      <c r="E311" s="89"/>
      <c r="F311" s="90">
        <v>2202.75</v>
      </c>
      <c r="G311" s="90">
        <v>2202.75</v>
      </c>
      <c r="H311" s="90">
        <v>12.087</v>
      </c>
      <c r="I311" s="90">
        <v>12.087</v>
      </c>
      <c r="J311" s="90">
        <v>5.92</v>
      </c>
      <c r="K311" s="90">
        <v>6.222</v>
      </c>
      <c r="L311" s="90">
        <v>7.14</v>
      </c>
      <c r="M311" s="90">
        <v>115</v>
      </c>
      <c r="N311" s="94">
        <v>5.864999999999999</v>
      </c>
      <c r="O311" s="90">
        <v>97</v>
      </c>
      <c r="P311" s="90">
        <v>4.947</v>
      </c>
      <c r="Q311" s="91">
        <v>160</v>
      </c>
      <c r="R311" s="91">
        <v>168.16216216216216</v>
      </c>
      <c r="S311" s="91">
        <v>192.97297297297297</v>
      </c>
      <c r="T311" s="90">
        <v>1.2199999999999998</v>
      </c>
      <c r="U311" s="90">
        <v>0.9179999999999993</v>
      </c>
      <c r="V311" s="95">
        <v>-18</v>
      </c>
    </row>
    <row r="312" spans="1:22" ht="12.75">
      <c r="A312" s="388"/>
      <c r="B312" s="11">
        <v>47</v>
      </c>
      <c r="C312" s="93" t="s">
        <v>390</v>
      </c>
      <c r="D312" s="89">
        <v>40</v>
      </c>
      <c r="E312" s="89">
        <v>1975</v>
      </c>
      <c r="F312" s="89">
        <v>2282.33</v>
      </c>
      <c r="G312" s="89">
        <v>2282.33</v>
      </c>
      <c r="H312" s="91">
        <v>11.302</v>
      </c>
      <c r="I312" s="90">
        <v>11.302</v>
      </c>
      <c r="J312" s="90">
        <v>6.4</v>
      </c>
      <c r="K312" s="90">
        <v>6.457</v>
      </c>
      <c r="L312" s="90">
        <v>7.834</v>
      </c>
      <c r="M312" s="90">
        <v>95</v>
      </c>
      <c r="N312" s="94">
        <v>4.845</v>
      </c>
      <c r="O312" s="90">
        <v>68</v>
      </c>
      <c r="P312" s="90">
        <v>3.468</v>
      </c>
      <c r="Q312" s="91">
        <v>160</v>
      </c>
      <c r="R312" s="91">
        <v>161.425</v>
      </c>
      <c r="S312" s="91">
        <v>195.85</v>
      </c>
      <c r="T312" s="90">
        <v>1.4339999999999993</v>
      </c>
      <c r="U312" s="90">
        <v>1.3769999999999998</v>
      </c>
      <c r="V312" s="95">
        <v>-27</v>
      </c>
    </row>
    <row r="313" spans="1:22" ht="12.75">
      <c r="A313" s="388"/>
      <c r="B313" s="11">
        <v>48</v>
      </c>
      <c r="C313" s="93" t="s">
        <v>392</v>
      </c>
      <c r="D313" s="89">
        <v>40</v>
      </c>
      <c r="E313" s="89">
        <v>1984</v>
      </c>
      <c r="F313" s="90">
        <v>2288.81</v>
      </c>
      <c r="G313" s="90">
        <v>2288.81</v>
      </c>
      <c r="H313" s="94">
        <v>12.958</v>
      </c>
      <c r="I313" s="90">
        <f>H313</f>
        <v>12.958</v>
      </c>
      <c r="J313" s="90">
        <v>6.4</v>
      </c>
      <c r="K313" s="90">
        <f>I313-N313</f>
        <v>6.94</v>
      </c>
      <c r="L313" s="90">
        <f>I313-P313</f>
        <v>8.776</v>
      </c>
      <c r="M313" s="90">
        <v>118</v>
      </c>
      <c r="N313" s="94">
        <f>M313*0.051</f>
        <v>6.018</v>
      </c>
      <c r="O313" s="90">
        <v>82</v>
      </c>
      <c r="P313" s="90">
        <f>O313*0.051</f>
        <v>4.1819999999999995</v>
      </c>
      <c r="Q313" s="91">
        <f>J313*1000/D313</f>
        <v>160</v>
      </c>
      <c r="R313" s="91">
        <f>K313*1000/D313</f>
        <v>173.5</v>
      </c>
      <c r="S313" s="91">
        <f>L313*1000/D313</f>
        <v>219.4</v>
      </c>
      <c r="T313" s="90">
        <f>L313-J313</f>
        <v>2.3759999999999994</v>
      </c>
      <c r="U313" s="90">
        <f>N313-P313</f>
        <v>1.8360000000000003</v>
      </c>
      <c r="V313" s="95">
        <f>O313-M313</f>
        <v>-36</v>
      </c>
    </row>
    <row r="314" spans="1:22" ht="12.75">
      <c r="A314" s="388"/>
      <c r="B314" s="11">
        <v>49</v>
      </c>
      <c r="C314" s="216" t="s">
        <v>239</v>
      </c>
      <c r="D314" s="304">
        <v>30</v>
      </c>
      <c r="E314" s="304">
        <v>1987</v>
      </c>
      <c r="F314" s="304">
        <v>1509.61</v>
      </c>
      <c r="G314" s="304">
        <v>1453.73</v>
      </c>
      <c r="H314" s="305">
        <v>7.188</v>
      </c>
      <c r="I314" s="218">
        <v>7.188</v>
      </c>
      <c r="J314" s="304">
        <v>4.8</v>
      </c>
      <c r="K314" s="218">
        <v>4.8420000000000005</v>
      </c>
      <c r="L314" s="306">
        <v>4.689</v>
      </c>
      <c r="M314" s="305">
        <v>46</v>
      </c>
      <c r="N314" s="219">
        <v>2.3459999999999996</v>
      </c>
      <c r="O314" s="305">
        <v>49</v>
      </c>
      <c r="P314" s="90">
        <v>2.4989999999999997</v>
      </c>
      <c r="Q314" s="91">
        <v>160</v>
      </c>
      <c r="R314" s="91">
        <v>161.40000000000003</v>
      </c>
      <c r="S314" s="91">
        <v>156.3</v>
      </c>
      <c r="T314" s="90">
        <v>-0.11099999999999977</v>
      </c>
      <c r="U314" s="90">
        <v>-0.15300000000000002</v>
      </c>
      <c r="V314" s="95">
        <v>3</v>
      </c>
    </row>
    <row r="315" spans="1:22" ht="12.75">
      <c r="A315" s="388"/>
      <c r="B315" s="11">
        <v>50</v>
      </c>
      <c r="C315" s="216" t="s">
        <v>243</v>
      </c>
      <c r="D315" s="304">
        <v>32</v>
      </c>
      <c r="E315" s="304">
        <v>1977</v>
      </c>
      <c r="F315" s="304">
        <v>1794.45</v>
      </c>
      <c r="G315" s="304">
        <v>1794.45</v>
      </c>
      <c r="H315" s="305">
        <v>9.611</v>
      </c>
      <c r="I315" s="218">
        <v>9.611</v>
      </c>
      <c r="J315" s="304">
        <v>7.04</v>
      </c>
      <c r="K315" s="218">
        <v>7.367000000000001</v>
      </c>
      <c r="L315" s="306">
        <v>7.503323</v>
      </c>
      <c r="M315" s="305">
        <v>44</v>
      </c>
      <c r="N315" s="219">
        <v>2.2439999999999998</v>
      </c>
      <c r="O315" s="307">
        <v>41.327</v>
      </c>
      <c r="P315" s="90">
        <v>2.107677</v>
      </c>
      <c r="Q315" s="91">
        <v>220</v>
      </c>
      <c r="R315" s="91">
        <v>230.21875000000003</v>
      </c>
      <c r="S315" s="91">
        <v>234.47884375</v>
      </c>
      <c r="T315" s="90">
        <v>0.46332299999999993</v>
      </c>
      <c r="U315" s="90">
        <v>0.13632299999999997</v>
      </c>
      <c r="V315" s="95">
        <v>-2.673000000000002</v>
      </c>
    </row>
    <row r="316" spans="1:22" ht="12.75">
      <c r="A316" s="388"/>
      <c r="B316" s="11">
        <v>51</v>
      </c>
      <c r="C316" s="88" t="s">
        <v>168</v>
      </c>
      <c r="D316" s="89">
        <v>70</v>
      </c>
      <c r="E316" s="89">
        <v>1983</v>
      </c>
      <c r="F316" s="90">
        <v>3389.91</v>
      </c>
      <c r="G316" s="90">
        <v>3389.91</v>
      </c>
      <c r="H316" s="90">
        <v>19.95</v>
      </c>
      <c r="I316" s="90">
        <f aca="true" t="shared" si="173" ref="I316:I326">H316</f>
        <v>19.95</v>
      </c>
      <c r="J316" s="90">
        <v>11.2</v>
      </c>
      <c r="K316" s="90">
        <f aca="true" t="shared" si="174" ref="K316:K326">I316-N316</f>
        <v>11.433</v>
      </c>
      <c r="L316" s="90">
        <f aca="true" t="shared" si="175" ref="L316:L326">I316-P316</f>
        <v>13.56174</v>
      </c>
      <c r="M316" s="90">
        <v>167</v>
      </c>
      <c r="N316" s="90">
        <f aca="true" t="shared" si="176" ref="N316:N326">M316*0.051</f>
        <v>8.517</v>
      </c>
      <c r="O316" s="90">
        <v>125.26</v>
      </c>
      <c r="P316" s="90">
        <f>O316*0.051</f>
        <v>6.38826</v>
      </c>
      <c r="Q316" s="91">
        <f aca="true" t="shared" si="177" ref="Q316:Q326">J316*1000/D316</f>
        <v>160</v>
      </c>
      <c r="R316" s="91">
        <f aca="true" t="shared" si="178" ref="R316:R326">K316*1000/D316</f>
        <v>163.32857142857142</v>
      </c>
      <c r="S316" s="91">
        <f aca="true" t="shared" si="179" ref="S316:S326">L316*1000/D316</f>
        <v>193.73914285714287</v>
      </c>
      <c r="T316" s="90">
        <f aca="true" t="shared" si="180" ref="T316:T326">L316-J316</f>
        <v>2.361740000000001</v>
      </c>
      <c r="U316" s="90">
        <f aca="true" t="shared" si="181" ref="U316:U326">N316-P316</f>
        <v>2.1287399999999996</v>
      </c>
      <c r="V316" s="95">
        <f aca="true" t="shared" si="182" ref="V316:V326">O316-M316</f>
        <v>-41.739999999999995</v>
      </c>
    </row>
    <row r="317" spans="1:22" ht="12.75">
      <c r="A317" s="388"/>
      <c r="B317" s="11">
        <v>52</v>
      </c>
      <c r="C317" s="88" t="s">
        <v>409</v>
      </c>
      <c r="D317" s="89">
        <v>55</v>
      </c>
      <c r="E317" s="89">
        <v>1991</v>
      </c>
      <c r="F317" s="90">
        <v>3163.63</v>
      </c>
      <c r="G317" s="90">
        <v>3163.63</v>
      </c>
      <c r="H317" s="90">
        <v>16.65</v>
      </c>
      <c r="I317" s="90">
        <f t="shared" si="173"/>
        <v>16.65</v>
      </c>
      <c r="J317" s="90">
        <v>8.8</v>
      </c>
      <c r="K317" s="90">
        <f t="shared" si="174"/>
        <v>9.459</v>
      </c>
      <c r="L317" s="90">
        <f t="shared" si="175"/>
        <v>11.192999999999998</v>
      </c>
      <c r="M317" s="90">
        <v>141</v>
      </c>
      <c r="N317" s="90">
        <f t="shared" si="176"/>
        <v>7.191</v>
      </c>
      <c r="O317" s="90">
        <v>107</v>
      </c>
      <c r="P317" s="90">
        <f>O317*0.051</f>
        <v>5.457</v>
      </c>
      <c r="Q317" s="91">
        <f t="shared" si="177"/>
        <v>160</v>
      </c>
      <c r="R317" s="91">
        <f t="shared" si="178"/>
        <v>171.98181818181817</v>
      </c>
      <c r="S317" s="91">
        <f t="shared" si="179"/>
        <v>203.50909090909087</v>
      </c>
      <c r="T317" s="90">
        <f t="shared" si="180"/>
        <v>2.392999999999997</v>
      </c>
      <c r="U317" s="90">
        <f t="shared" si="181"/>
        <v>1.734</v>
      </c>
      <c r="V317" s="95">
        <f t="shared" si="182"/>
        <v>-34</v>
      </c>
    </row>
    <row r="318" spans="1:22" ht="12.75">
      <c r="A318" s="388"/>
      <c r="B318" s="11">
        <v>53</v>
      </c>
      <c r="C318" s="88" t="s">
        <v>410</v>
      </c>
      <c r="D318" s="89">
        <v>80</v>
      </c>
      <c r="E318" s="89">
        <v>1968</v>
      </c>
      <c r="F318" s="90">
        <v>3849.85</v>
      </c>
      <c r="G318" s="90">
        <v>3849.85</v>
      </c>
      <c r="H318" s="90">
        <v>22.12</v>
      </c>
      <c r="I318" s="90">
        <f t="shared" si="173"/>
        <v>22.12</v>
      </c>
      <c r="J318" s="90">
        <v>12.8</v>
      </c>
      <c r="K318" s="90">
        <f t="shared" si="174"/>
        <v>13.144000000000002</v>
      </c>
      <c r="L318" s="90">
        <f t="shared" si="175"/>
        <v>15.286000000000001</v>
      </c>
      <c r="M318" s="90">
        <v>176</v>
      </c>
      <c r="N318" s="90">
        <f t="shared" si="176"/>
        <v>8.975999999999999</v>
      </c>
      <c r="O318" s="90">
        <v>134</v>
      </c>
      <c r="P318" s="90">
        <f>O318*0.051</f>
        <v>6.834</v>
      </c>
      <c r="Q318" s="91">
        <f t="shared" si="177"/>
        <v>160</v>
      </c>
      <c r="R318" s="91">
        <f t="shared" si="178"/>
        <v>164.3</v>
      </c>
      <c r="S318" s="91">
        <f t="shared" si="179"/>
        <v>191.07500000000002</v>
      </c>
      <c r="T318" s="90">
        <f t="shared" si="180"/>
        <v>2.4860000000000007</v>
      </c>
      <c r="U318" s="90">
        <f t="shared" si="181"/>
        <v>2.1419999999999995</v>
      </c>
      <c r="V318" s="95">
        <f t="shared" si="182"/>
        <v>-42</v>
      </c>
    </row>
    <row r="319" spans="1:22" ht="12.75">
      <c r="A319" s="388"/>
      <c r="B319" s="11">
        <v>54</v>
      </c>
      <c r="C319" s="88" t="s">
        <v>411</v>
      </c>
      <c r="D319" s="89">
        <v>75</v>
      </c>
      <c r="E319" s="89">
        <v>1984</v>
      </c>
      <c r="F319" s="90">
        <v>3952.32</v>
      </c>
      <c r="G319" s="90">
        <v>3952.32</v>
      </c>
      <c r="H319" s="90">
        <v>20.76</v>
      </c>
      <c r="I319" s="90">
        <f t="shared" si="173"/>
        <v>20.76</v>
      </c>
      <c r="J319" s="90">
        <v>11.92</v>
      </c>
      <c r="K319" s="90">
        <f t="shared" si="174"/>
        <v>13.314000000000002</v>
      </c>
      <c r="L319" s="90">
        <f t="shared" si="175"/>
        <v>14.538000000000002</v>
      </c>
      <c r="M319" s="90">
        <v>146</v>
      </c>
      <c r="N319" s="90">
        <f t="shared" si="176"/>
        <v>7.446</v>
      </c>
      <c r="O319" s="90">
        <v>122</v>
      </c>
      <c r="P319" s="90">
        <f>O319*0.051</f>
        <v>6.2219999999999995</v>
      </c>
      <c r="Q319" s="91">
        <f t="shared" si="177"/>
        <v>158.93333333333334</v>
      </c>
      <c r="R319" s="91">
        <f t="shared" si="178"/>
        <v>177.52</v>
      </c>
      <c r="S319" s="91">
        <f t="shared" si="179"/>
        <v>193.84000000000003</v>
      </c>
      <c r="T319" s="90">
        <f t="shared" si="180"/>
        <v>2.618000000000002</v>
      </c>
      <c r="U319" s="90">
        <f t="shared" si="181"/>
        <v>1.2240000000000002</v>
      </c>
      <c r="V319" s="95">
        <f t="shared" si="182"/>
        <v>-24</v>
      </c>
    </row>
    <row r="320" spans="1:22" ht="12.75">
      <c r="A320" s="388"/>
      <c r="B320" s="11">
        <v>55</v>
      </c>
      <c r="C320" s="93" t="s">
        <v>418</v>
      </c>
      <c r="D320" s="89">
        <v>60</v>
      </c>
      <c r="E320" s="89">
        <v>2010</v>
      </c>
      <c r="F320" s="99">
        <v>2572.68</v>
      </c>
      <c r="G320" s="99">
        <v>2572.68</v>
      </c>
      <c r="H320" s="94">
        <v>1.241</v>
      </c>
      <c r="I320" s="90">
        <f t="shared" si="173"/>
        <v>1.241</v>
      </c>
      <c r="J320" s="155">
        <v>0.224</v>
      </c>
      <c r="K320" s="90">
        <f t="shared" si="174"/>
        <v>0.27200000000000013</v>
      </c>
      <c r="L320" s="90">
        <f t="shared" si="175"/>
        <v>0.1702220000000001</v>
      </c>
      <c r="M320" s="90">
        <v>19</v>
      </c>
      <c r="N320" s="94">
        <f t="shared" si="176"/>
        <v>0.969</v>
      </c>
      <c r="O320" s="94">
        <v>19.94</v>
      </c>
      <c r="P320" s="90">
        <f aca="true" t="shared" si="183" ref="P320:P326">O320*0.0537</f>
        <v>1.070778</v>
      </c>
      <c r="Q320" s="91">
        <f t="shared" si="177"/>
        <v>3.7333333333333334</v>
      </c>
      <c r="R320" s="91">
        <f t="shared" si="178"/>
        <v>4.533333333333335</v>
      </c>
      <c r="S320" s="91">
        <f t="shared" si="179"/>
        <v>2.837033333333335</v>
      </c>
      <c r="T320" s="90">
        <f t="shared" si="180"/>
        <v>-0.05377799999999991</v>
      </c>
      <c r="U320" s="90">
        <f t="shared" si="181"/>
        <v>-0.10177800000000004</v>
      </c>
      <c r="V320" s="95">
        <f t="shared" si="182"/>
        <v>0.9400000000000013</v>
      </c>
    </row>
    <row r="321" spans="1:22" ht="12.75">
      <c r="A321" s="388"/>
      <c r="B321" s="11">
        <v>56</v>
      </c>
      <c r="C321" s="93" t="s">
        <v>419</v>
      </c>
      <c r="D321" s="89">
        <v>37</v>
      </c>
      <c r="E321" s="89">
        <v>1983</v>
      </c>
      <c r="F321" s="89">
        <v>2116.98</v>
      </c>
      <c r="G321" s="89">
        <v>2116.98</v>
      </c>
      <c r="H321" s="94">
        <v>4.528</v>
      </c>
      <c r="I321" s="90">
        <f t="shared" si="173"/>
        <v>4.528</v>
      </c>
      <c r="J321" s="155">
        <v>1.7356</v>
      </c>
      <c r="K321" s="90">
        <f t="shared" si="174"/>
        <v>2.0799999999999996</v>
      </c>
      <c r="L321" s="90">
        <f t="shared" si="175"/>
        <v>1.7355999999999998</v>
      </c>
      <c r="M321" s="90">
        <v>48</v>
      </c>
      <c r="N321" s="94">
        <f t="shared" si="176"/>
        <v>2.448</v>
      </c>
      <c r="O321" s="90">
        <v>52</v>
      </c>
      <c r="P321" s="90">
        <f t="shared" si="183"/>
        <v>2.7923999999999998</v>
      </c>
      <c r="Q321" s="91">
        <f t="shared" si="177"/>
        <v>46.90810810810811</v>
      </c>
      <c r="R321" s="91">
        <f t="shared" si="178"/>
        <v>56.2162162162162</v>
      </c>
      <c r="S321" s="91">
        <f t="shared" si="179"/>
        <v>46.9081081081081</v>
      </c>
      <c r="T321" s="90">
        <f t="shared" si="180"/>
        <v>0</v>
      </c>
      <c r="U321" s="90">
        <f t="shared" si="181"/>
        <v>-0.3443999999999998</v>
      </c>
      <c r="V321" s="95">
        <f t="shared" si="182"/>
        <v>4</v>
      </c>
    </row>
    <row r="322" spans="1:22" ht="12.75">
      <c r="A322" s="388"/>
      <c r="B322" s="11">
        <v>57</v>
      </c>
      <c r="C322" s="93" t="s">
        <v>420</v>
      </c>
      <c r="D322" s="89">
        <v>39</v>
      </c>
      <c r="E322" s="89">
        <v>1983</v>
      </c>
      <c r="F322" s="89">
        <v>2102.17</v>
      </c>
      <c r="G322" s="89">
        <v>2102.17</v>
      </c>
      <c r="H322" s="94">
        <v>5.48</v>
      </c>
      <c r="I322" s="90">
        <f t="shared" si="173"/>
        <v>5.48</v>
      </c>
      <c r="J322" s="155">
        <v>1.63508</v>
      </c>
      <c r="K322" s="90">
        <f t="shared" si="174"/>
        <v>1.9610000000000007</v>
      </c>
      <c r="L322" s="90">
        <f t="shared" si="175"/>
        <v>1.6350800000000008</v>
      </c>
      <c r="M322" s="91">
        <v>69</v>
      </c>
      <c r="N322" s="94">
        <f t="shared" si="176"/>
        <v>3.5189999999999997</v>
      </c>
      <c r="O322" s="91">
        <v>71.6</v>
      </c>
      <c r="P322" s="90">
        <f t="shared" si="183"/>
        <v>3.8449199999999997</v>
      </c>
      <c r="Q322" s="91">
        <f t="shared" si="177"/>
        <v>41.92512820512821</v>
      </c>
      <c r="R322" s="91">
        <f t="shared" si="178"/>
        <v>50.2820512820513</v>
      </c>
      <c r="S322" s="91">
        <f t="shared" si="179"/>
        <v>41.925128205128225</v>
      </c>
      <c r="T322" s="90">
        <f t="shared" si="180"/>
        <v>0</v>
      </c>
      <c r="U322" s="90">
        <f t="shared" si="181"/>
        <v>-0.32592</v>
      </c>
      <c r="V322" s="95">
        <f t="shared" si="182"/>
        <v>2.5999999999999943</v>
      </c>
    </row>
    <row r="323" spans="1:22" ht="12.75">
      <c r="A323" s="388"/>
      <c r="B323" s="11">
        <v>58</v>
      </c>
      <c r="C323" s="57" t="s">
        <v>426</v>
      </c>
      <c r="D323" s="58">
        <v>73</v>
      </c>
      <c r="E323" s="58">
        <v>1989</v>
      </c>
      <c r="F323" s="58">
        <v>4230.78</v>
      </c>
      <c r="G323" s="58">
        <v>4230.78</v>
      </c>
      <c r="H323" s="59">
        <v>17.973</v>
      </c>
      <c r="I323" s="60">
        <f t="shared" si="173"/>
        <v>17.973</v>
      </c>
      <c r="J323" s="155">
        <v>8.542836</v>
      </c>
      <c r="K323" s="60">
        <f t="shared" si="174"/>
        <v>9.302999999999999</v>
      </c>
      <c r="L323" s="60">
        <f t="shared" si="175"/>
        <v>9.112499999999999</v>
      </c>
      <c r="M323" s="61">
        <v>170</v>
      </c>
      <c r="N323" s="59">
        <f t="shared" si="176"/>
        <v>8.67</v>
      </c>
      <c r="O323" s="61">
        <v>165</v>
      </c>
      <c r="P323" s="60">
        <f t="shared" si="183"/>
        <v>8.8605</v>
      </c>
      <c r="Q323" s="61">
        <f t="shared" si="177"/>
        <v>117.0251506849315</v>
      </c>
      <c r="R323" s="61">
        <f t="shared" si="178"/>
        <v>127.43835616438353</v>
      </c>
      <c r="S323" s="61">
        <f t="shared" si="179"/>
        <v>124.82876712328765</v>
      </c>
      <c r="T323" s="60">
        <f t="shared" si="180"/>
        <v>0.5696639999999995</v>
      </c>
      <c r="U323" s="60">
        <f t="shared" si="181"/>
        <v>-0.1905000000000001</v>
      </c>
      <c r="V323" s="62">
        <f t="shared" si="182"/>
        <v>-5</v>
      </c>
    </row>
    <row r="324" spans="1:22" ht="12.75">
      <c r="A324" s="388"/>
      <c r="B324" s="11">
        <v>59</v>
      </c>
      <c r="C324" s="57" t="s">
        <v>236</v>
      </c>
      <c r="D324" s="58">
        <v>9</v>
      </c>
      <c r="E324" s="58">
        <v>1990</v>
      </c>
      <c r="F324" s="58">
        <v>398.33</v>
      </c>
      <c r="G324" s="58">
        <v>398.33</v>
      </c>
      <c r="H324" s="59">
        <v>1.24</v>
      </c>
      <c r="I324" s="60">
        <f t="shared" si="173"/>
        <v>1.24</v>
      </c>
      <c r="J324" s="155">
        <v>0.4882</v>
      </c>
      <c r="K324" s="60">
        <f t="shared" si="174"/>
        <v>0.5770000000000001</v>
      </c>
      <c r="L324" s="60">
        <f t="shared" si="175"/>
        <v>0.48819999999999997</v>
      </c>
      <c r="M324" s="61">
        <v>13</v>
      </c>
      <c r="N324" s="59">
        <f t="shared" si="176"/>
        <v>0.6629999999999999</v>
      </c>
      <c r="O324" s="61">
        <v>14</v>
      </c>
      <c r="P324" s="60">
        <f t="shared" si="183"/>
        <v>0.7518</v>
      </c>
      <c r="Q324" s="61">
        <f t="shared" si="177"/>
        <v>54.24444444444445</v>
      </c>
      <c r="R324" s="61">
        <f t="shared" si="178"/>
        <v>64.11111111111113</v>
      </c>
      <c r="S324" s="61">
        <f t="shared" si="179"/>
        <v>54.24444444444444</v>
      </c>
      <c r="T324" s="60">
        <f t="shared" si="180"/>
        <v>0</v>
      </c>
      <c r="U324" s="60">
        <f t="shared" si="181"/>
        <v>-0.0888000000000001</v>
      </c>
      <c r="V324" s="62">
        <f t="shared" si="182"/>
        <v>1</v>
      </c>
    </row>
    <row r="325" spans="1:22" ht="12.75">
      <c r="A325" s="388"/>
      <c r="B325" s="11">
        <v>60</v>
      </c>
      <c r="C325" s="207" t="s">
        <v>427</v>
      </c>
      <c r="D325" s="210">
        <v>20</v>
      </c>
      <c r="E325" s="210">
        <v>1971</v>
      </c>
      <c r="F325" s="210">
        <v>968.82</v>
      </c>
      <c r="G325" s="210">
        <v>968.82</v>
      </c>
      <c r="H325" s="94">
        <v>4.457</v>
      </c>
      <c r="I325" s="90">
        <f t="shared" si="173"/>
        <v>4.457</v>
      </c>
      <c r="J325" s="211">
        <v>2.7923</v>
      </c>
      <c r="K325" s="90">
        <f t="shared" si="174"/>
        <v>3.09938</v>
      </c>
      <c r="L325" s="90">
        <f t="shared" si="175"/>
        <v>2.7923</v>
      </c>
      <c r="M325" s="146">
        <v>26.62</v>
      </c>
      <c r="N325" s="94">
        <f t="shared" si="176"/>
        <v>1.35762</v>
      </c>
      <c r="O325" s="91">
        <v>31</v>
      </c>
      <c r="P325" s="90">
        <f t="shared" si="183"/>
        <v>1.6646999999999998</v>
      </c>
      <c r="Q325" s="91">
        <f t="shared" si="177"/>
        <v>139.615</v>
      </c>
      <c r="R325" s="91">
        <f t="shared" si="178"/>
        <v>154.969</v>
      </c>
      <c r="S325" s="91">
        <f t="shared" si="179"/>
        <v>139.615</v>
      </c>
      <c r="T325" s="90">
        <f t="shared" si="180"/>
        <v>0</v>
      </c>
      <c r="U325" s="90">
        <f t="shared" si="181"/>
        <v>-0.3070799999999998</v>
      </c>
      <c r="V325" s="95">
        <f t="shared" si="182"/>
        <v>4.379999999999999</v>
      </c>
    </row>
    <row r="326" spans="1:22" ht="12.75">
      <c r="A326" s="388"/>
      <c r="B326" s="11">
        <v>61</v>
      </c>
      <c r="C326" s="93" t="s">
        <v>428</v>
      </c>
      <c r="D326" s="89">
        <v>23</v>
      </c>
      <c r="E326" s="89">
        <v>1974</v>
      </c>
      <c r="F326" s="89">
        <v>1064.69</v>
      </c>
      <c r="G326" s="89">
        <v>1064.69</v>
      </c>
      <c r="H326" s="94">
        <v>4.419</v>
      </c>
      <c r="I326" s="90">
        <f t="shared" si="173"/>
        <v>4.419</v>
      </c>
      <c r="J326" s="155">
        <v>2.9691</v>
      </c>
      <c r="K326" s="90">
        <f t="shared" si="174"/>
        <v>3.2062199999999996</v>
      </c>
      <c r="L326" s="90">
        <f t="shared" si="175"/>
        <v>2.9690999999999996</v>
      </c>
      <c r="M326" s="91">
        <v>23.78</v>
      </c>
      <c r="N326" s="94">
        <f t="shared" si="176"/>
        <v>1.21278</v>
      </c>
      <c r="O326" s="100">
        <v>27</v>
      </c>
      <c r="P326" s="90">
        <f t="shared" si="183"/>
        <v>1.4499</v>
      </c>
      <c r="Q326" s="91">
        <f t="shared" si="177"/>
        <v>129.09130434782608</v>
      </c>
      <c r="R326" s="91">
        <f t="shared" si="178"/>
        <v>139.4008695652174</v>
      </c>
      <c r="S326" s="91">
        <f t="shared" si="179"/>
        <v>129.09130434782605</v>
      </c>
      <c r="T326" s="90">
        <f t="shared" si="180"/>
        <v>0</v>
      </c>
      <c r="U326" s="90">
        <f t="shared" si="181"/>
        <v>-0.23712</v>
      </c>
      <c r="V326" s="95">
        <f t="shared" si="182"/>
        <v>3.219999999999999</v>
      </c>
    </row>
    <row r="327" spans="1:22" ht="12.75">
      <c r="A327" s="388"/>
      <c r="B327" s="11">
        <v>62</v>
      </c>
      <c r="C327" s="93" t="s">
        <v>433</v>
      </c>
      <c r="D327" s="89">
        <v>21</v>
      </c>
      <c r="E327" s="89">
        <v>1975</v>
      </c>
      <c r="F327" s="89">
        <v>1060.27</v>
      </c>
      <c r="G327" s="89">
        <v>1060.27</v>
      </c>
      <c r="H327" s="94">
        <v>4.375</v>
      </c>
      <c r="I327" s="90">
        <v>4.375</v>
      </c>
      <c r="J327" s="155">
        <v>2.8714</v>
      </c>
      <c r="K327" s="90">
        <v>2.947</v>
      </c>
      <c r="L327" s="90">
        <v>2.8714</v>
      </c>
      <c r="M327" s="91">
        <v>28</v>
      </c>
      <c r="N327" s="94">
        <v>1.428</v>
      </c>
      <c r="O327" s="91">
        <v>28</v>
      </c>
      <c r="P327" s="90">
        <v>1.5036</v>
      </c>
      <c r="Q327" s="91">
        <v>136.73333333333335</v>
      </c>
      <c r="R327" s="91">
        <v>140.33333333333334</v>
      </c>
      <c r="S327" s="91">
        <v>136.73333333333335</v>
      </c>
      <c r="T327" s="90">
        <v>0</v>
      </c>
      <c r="U327" s="90">
        <v>-0.07560000000000011</v>
      </c>
      <c r="V327" s="95">
        <v>0</v>
      </c>
    </row>
    <row r="328" spans="1:22" ht="12.75">
      <c r="A328" s="388"/>
      <c r="B328" s="11">
        <v>63</v>
      </c>
      <c r="C328" s="93" t="s">
        <v>434</v>
      </c>
      <c r="D328" s="89">
        <v>20</v>
      </c>
      <c r="E328" s="89">
        <v>1977</v>
      </c>
      <c r="F328" s="89">
        <v>1058.36</v>
      </c>
      <c r="G328" s="89">
        <v>1058.36</v>
      </c>
      <c r="H328" s="94">
        <v>5.13</v>
      </c>
      <c r="I328" s="90">
        <v>5.13</v>
      </c>
      <c r="J328" s="155">
        <v>3.2</v>
      </c>
      <c r="K328" s="90">
        <v>3.549</v>
      </c>
      <c r="L328" s="90">
        <v>3.38475</v>
      </c>
      <c r="M328" s="91">
        <v>31</v>
      </c>
      <c r="N328" s="94">
        <v>1.581</v>
      </c>
      <c r="O328" s="91">
        <v>32.5</v>
      </c>
      <c r="P328" s="90">
        <v>1.74525</v>
      </c>
      <c r="Q328" s="91">
        <v>160</v>
      </c>
      <c r="R328" s="91">
        <v>177.45</v>
      </c>
      <c r="S328" s="91">
        <v>169.2375</v>
      </c>
      <c r="T328" s="90">
        <v>0.18474999999999975</v>
      </c>
      <c r="U328" s="90">
        <v>-0.16425</v>
      </c>
      <c r="V328" s="95">
        <v>1.5</v>
      </c>
    </row>
    <row r="329" spans="1:22" ht="12.75">
      <c r="A329" s="388"/>
      <c r="B329" s="11">
        <v>64</v>
      </c>
      <c r="C329" s="25" t="s">
        <v>435</v>
      </c>
      <c r="D329" s="99">
        <v>62</v>
      </c>
      <c r="E329" s="99">
        <v>1971</v>
      </c>
      <c r="F329" s="99">
        <v>2846.88</v>
      </c>
      <c r="G329" s="99">
        <v>2846.88</v>
      </c>
      <c r="H329" s="123">
        <v>14.426</v>
      </c>
      <c r="I329" s="90">
        <f>H329</f>
        <v>14.426</v>
      </c>
      <c r="J329" s="212">
        <v>8.96</v>
      </c>
      <c r="K329" s="90">
        <f>I329-N329</f>
        <v>9.007403</v>
      </c>
      <c r="L329" s="90">
        <f>I329-P329</f>
        <v>10.10315</v>
      </c>
      <c r="M329" s="121">
        <v>106.247</v>
      </c>
      <c r="N329" s="94">
        <f>M329*0.051</f>
        <v>5.418596999999999</v>
      </c>
      <c r="O329" s="121">
        <v>80.5</v>
      </c>
      <c r="P329" s="90">
        <f>O329*0.0537</f>
        <v>4.32285</v>
      </c>
      <c r="Q329" s="91">
        <f>J329*1000/D329</f>
        <v>144.51612903225808</v>
      </c>
      <c r="R329" s="91">
        <f>K329*1000/D329</f>
        <v>145.2806935483871</v>
      </c>
      <c r="S329" s="91">
        <f>L329*1000/D329</f>
        <v>162.9540322580645</v>
      </c>
      <c r="T329" s="90">
        <f>L329-J329</f>
        <v>1.1431499999999986</v>
      </c>
      <c r="U329" s="90">
        <f>N329-P329</f>
        <v>1.0957469999999994</v>
      </c>
      <c r="V329" s="95">
        <f>O329-M329</f>
        <v>-25.747</v>
      </c>
    </row>
    <row r="330" spans="1:22" ht="12.75">
      <c r="A330" s="388"/>
      <c r="B330" s="11">
        <v>65</v>
      </c>
      <c r="C330" s="93" t="s">
        <v>437</v>
      </c>
      <c r="D330" s="89">
        <v>12</v>
      </c>
      <c r="E330" s="89">
        <v>1960</v>
      </c>
      <c r="F330" s="90">
        <v>522.49</v>
      </c>
      <c r="G330" s="90">
        <v>522.49</v>
      </c>
      <c r="H330" s="94">
        <v>2.627</v>
      </c>
      <c r="I330" s="90">
        <v>2.627</v>
      </c>
      <c r="J330" s="155">
        <v>1.978065</v>
      </c>
      <c r="K330" s="90">
        <v>2.066</v>
      </c>
      <c r="L330" s="90">
        <v>1.686176</v>
      </c>
      <c r="M330" s="90">
        <v>11</v>
      </c>
      <c r="N330" s="94">
        <v>0.5609999999999999</v>
      </c>
      <c r="O330" s="94">
        <v>17.52</v>
      </c>
      <c r="P330" s="90">
        <v>0.9408239999999999</v>
      </c>
      <c r="Q330" s="91">
        <v>164.83875</v>
      </c>
      <c r="R330" s="91">
        <v>172.16666666666666</v>
      </c>
      <c r="S330" s="91">
        <v>140.51466666666667</v>
      </c>
      <c r="T330" s="90">
        <v>-0.29188900000000007</v>
      </c>
      <c r="U330" s="90">
        <v>-0.37982399999999994</v>
      </c>
      <c r="V330" s="95">
        <v>6.52</v>
      </c>
    </row>
    <row r="331" spans="1:22" ht="12.75">
      <c r="A331" s="388"/>
      <c r="B331" s="11">
        <v>66</v>
      </c>
      <c r="C331" s="93" t="s">
        <v>238</v>
      </c>
      <c r="D331" s="89">
        <v>25</v>
      </c>
      <c r="E331" s="89">
        <v>1968</v>
      </c>
      <c r="F331" s="90">
        <v>1035.71</v>
      </c>
      <c r="G331" s="90">
        <v>1035.71</v>
      </c>
      <c r="H331" s="94">
        <v>5.316</v>
      </c>
      <c r="I331" s="90">
        <v>5.316</v>
      </c>
      <c r="J331" s="155">
        <v>3.51705</v>
      </c>
      <c r="K331" s="90">
        <v>3.725514</v>
      </c>
      <c r="L331" s="90">
        <v>3.5170500000000002</v>
      </c>
      <c r="M331" s="90">
        <v>31.186</v>
      </c>
      <c r="N331" s="94">
        <v>1.5904859999999998</v>
      </c>
      <c r="O331" s="94">
        <v>33.5</v>
      </c>
      <c r="P331" s="90">
        <v>1.7989499999999998</v>
      </c>
      <c r="Q331" s="91">
        <v>140.682</v>
      </c>
      <c r="R331" s="91">
        <v>149.02056000000002</v>
      </c>
      <c r="S331" s="91">
        <v>140.68200000000002</v>
      </c>
      <c r="T331" s="90">
        <v>0</v>
      </c>
      <c r="U331" s="90">
        <v>-0.20846399999999998</v>
      </c>
      <c r="V331" s="95">
        <v>2.314</v>
      </c>
    </row>
    <row r="332" spans="1:22" ht="12.75">
      <c r="A332" s="388"/>
      <c r="B332" s="11">
        <v>67</v>
      </c>
      <c r="C332" s="93" t="s">
        <v>438</v>
      </c>
      <c r="D332" s="89">
        <v>47</v>
      </c>
      <c r="E332" s="89">
        <v>1969</v>
      </c>
      <c r="F332" s="90">
        <v>1893.25</v>
      </c>
      <c r="G332" s="90">
        <v>1893.25</v>
      </c>
      <c r="H332" s="94">
        <v>11.498</v>
      </c>
      <c r="I332" s="90">
        <v>11.498</v>
      </c>
      <c r="J332" s="155">
        <v>7.44</v>
      </c>
      <c r="K332" s="90">
        <v>7.572019999999999</v>
      </c>
      <c r="L332" s="90">
        <v>8.812999999999999</v>
      </c>
      <c r="M332" s="90">
        <v>76.98</v>
      </c>
      <c r="N332" s="94">
        <v>3.92598</v>
      </c>
      <c r="O332" s="94">
        <v>50</v>
      </c>
      <c r="P332" s="90">
        <v>2.685</v>
      </c>
      <c r="Q332" s="91">
        <v>158.29787234042553</v>
      </c>
      <c r="R332" s="91">
        <v>161.10680851063827</v>
      </c>
      <c r="S332" s="91">
        <v>187.5106382978723</v>
      </c>
      <c r="T332" s="90">
        <v>1.3729999999999984</v>
      </c>
      <c r="U332" s="90">
        <v>1.24098</v>
      </c>
      <c r="V332" s="95">
        <v>-26.980000000000004</v>
      </c>
    </row>
    <row r="333" spans="1:22" ht="12.75">
      <c r="A333" s="388"/>
      <c r="B333" s="11">
        <v>68</v>
      </c>
      <c r="C333" s="88" t="s">
        <v>446</v>
      </c>
      <c r="D333" s="89">
        <v>39</v>
      </c>
      <c r="E333" s="89">
        <v>1985</v>
      </c>
      <c r="F333" s="89">
        <v>2285.27</v>
      </c>
      <c r="G333" s="89">
        <v>2285.27</v>
      </c>
      <c r="H333" s="91">
        <v>7.12</v>
      </c>
      <c r="I333" s="91">
        <v>3.9</v>
      </c>
      <c r="J333" s="91">
        <v>3.22</v>
      </c>
      <c r="K333" s="91">
        <v>3.361</v>
      </c>
      <c r="L333" s="91">
        <v>3.2154730000000007</v>
      </c>
      <c r="M333" s="91">
        <v>70</v>
      </c>
      <c r="N333" s="91">
        <v>3.759</v>
      </c>
      <c r="O333" s="91">
        <v>72.71</v>
      </c>
      <c r="P333" s="91">
        <v>3.9045269999999994</v>
      </c>
      <c r="Q333" s="91">
        <v>82.56410256410257</v>
      </c>
      <c r="R333" s="91">
        <v>86.17948717948718</v>
      </c>
      <c r="S333" s="91">
        <v>82.44802564102567</v>
      </c>
      <c r="T333" s="90">
        <v>-0.004526999999999504</v>
      </c>
      <c r="U333" s="90">
        <v>-0.14552699999999952</v>
      </c>
      <c r="V333" s="164">
        <v>2.7099999999999937</v>
      </c>
    </row>
    <row r="334" spans="1:22" ht="12.75">
      <c r="A334" s="388"/>
      <c r="B334" s="11">
        <v>69</v>
      </c>
      <c r="C334" s="88" t="s">
        <v>224</v>
      </c>
      <c r="D334" s="89">
        <v>45</v>
      </c>
      <c r="E334" s="89">
        <v>1981</v>
      </c>
      <c r="F334" s="89">
        <v>2252.8</v>
      </c>
      <c r="G334" s="89">
        <v>2252.8</v>
      </c>
      <c r="H334" s="91">
        <v>8.7</v>
      </c>
      <c r="I334" s="91">
        <v>4.4</v>
      </c>
      <c r="J334" s="91">
        <v>4.3</v>
      </c>
      <c r="K334" s="91">
        <v>4.672499999999999</v>
      </c>
      <c r="L334" s="91">
        <v>4.2966</v>
      </c>
      <c r="M334" s="91">
        <v>75</v>
      </c>
      <c r="N334" s="91">
        <v>4.0275</v>
      </c>
      <c r="O334" s="91">
        <v>82</v>
      </c>
      <c r="P334" s="91">
        <v>4.4033999999999995</v>
      </c>
      <c r="Q334" s="91">
        <v>95.55555555555556</v>
      </c>
      <c r="R334" s="91">
        <v>103.83333333333331</v>
      </c>
      <c r="S334" s="91">
        <v>95.47999999999999</v>
      </c>
      <c r="T334" s="90">
        <v>-0.0034000000000000696</v>
      </c>
      <c r="U334" s="90">
        <v>-0.3758999999999997</v>
      </c>
      <c r="V334" s="164">
        <v>7</v>
      </c>
    </row>
    <row r="335" spans="1:22" ht="12.75">
      <c r="A335" s="388"/>
      <c r="B335" s="11">
        <v>70</v>
      </c>
      <c r="C335" s="88" t="s">
        <v>228</v>
      </c>
      <c r="D335" s="89">
        <v>50</v>
      </c>
      <c r="E335" s="89">
        <v>1992</v>
      </c>
      <c r="F335" s="89">
        <v>2323.92</v>
      </c>
      <c r="G335" s="89">
        <v>2323.92</v>
      </c>
      <c r="H335" s="91">
        <v>9.45</v>
      </c>
      <c r="I335" s="91">
        <v>4.14</v>
      </c>
      <c r="J335" s="91">
        <v>5.32</v>
      </c>
      <c r="K335" s="91">
        <v>6.1206</v>
      </c>
      <c r="L335" s="91">
        <v>5.307581999999999</v>
      </c>
      <c r="M335" s="91">
        <v>62</v>
      </c>
      <c r="N335" s="91">
        <v>3.3293999999999997</v>
      </c>
      <c r="O335" s="91">
        <v>77.14</v>
      </c>
      <c r="P335" s="91">
        <v>4.142418</v>
      </c>
      <c r="Q335" s="91">
        <v>106.4</v>
      </c>
      <c r="R335" s="91">
        <v>122.41199999999999</v>
      </c>
      <c r="S335" s="91">
        <v>106.15163999999999</v>
      </c>
      <c r="T335" s="90">
        <v>-0.01241800000000115</v>
      </c>
      <c r="U335" s="90">
        <v>-0.8130180000000005</v>
      </c>
      <c r="V335" s="164">
        <v>15.14</v>
      </c>
    </row>
    <row r="336" spans="1:22" ht="12.75">
      <c r="A336" s="388"/>
      <c r="B336" s="11">
        <v>71</v>
      </c>
      <c r="C336" s="88" t="s">
        <v>453</v>
      </c>
      <c r="D336" s="89">
        <v>54</v>
      </c>
      <c r="E336" s="89">
        <v>1982</v>
      </c>
      <c r="F336" s="89">
        <v>2985.21</v>
      </c>
      <c r="G336" s="89">
        <v>2985.21</v>
      </c>
      <c r="H336" s="91">
        <v>11.3</v>
      </c>
      <c r="I336" s="91">
        <v>5.47</v>
      </c>
      <c r="J336" s="91">
        <v>5.83</v>
      </c>
      <c r="K336" s="91">
        <v>6.681800000000001</v>
      </c>
      <c r="L336" s="91">
        <v>5.8333400000000015</v>
      </c>
      <c r="M336" s="91">
        <v>86</v>
      </c>
      <c r="N336" s="91">
        <v>4.6182</v>
      </c>
      <c r="O336" s="91">
        <v>101.8</v>
      </c>
      <c r="P336" s="91">
        <v>5.466659999999999</v>
      </c>
      <c r="Q336" s="91">
        <v>107.96296296296296</v>
      </c>
      <c r="R336" s="91">
        <v>123.73703703703706</v>
      </c>
      <c r="S336" s="91">
        <v>108.02481481481485</v>
      </c>
      <c r="T336" s="90">
        <v>0.003340000000001453</v>
      </c>
      <c r="U336" s="90">
        <v>-0.8484599999999993</v>
      </c>
      <c r="V336" s="164">
        <v>15.799999999999997</v>
      </c>
    </row>
    <row r="337" spans="1:22" ht="12.75">
      <c r="A337" s="388"/>
      <c r="B337" s="11">
        <v>72</v>
      </c>
      <c r="C337" s="88" t="s">
        <v>454</v>
      </c>
      <c r="D337" s="89">
        <v>30</v>
      </c>
      <c r="E337" s="89">
        <v>1988</v>
      </c>
      <c r="F337" s="89">
        <v>1627.91</v>
      </c>
      <c r="G337" s="89">
        <v>1627.91</v>
      </c>
      <c r="H337" s="91">
        <v>6.1</v>
      </c>
      <c r="I337" s="91">
        <v>2.85</v>
      </c>
      <c r="J337" s="91">
        <v>3.25</v>
      </c>
      <c r="K337" s="91">
        <v>3.3076</v>
      </c>
      <c r="L337" s="91">
        <v>3.2539</v>
      </c>
      <c r="M337" s="91">
        <v>52</v>
      </c>
      <c r="N337" s="91">
        <v>2.7923999999999998</v>
      </c>
      <c r="O337" s="91">
        <v>53</v>
      </c>
      <c r="P337" s="91">
        <v>2.8461</v>
      </c>
      <c r="Q337" s="91">
        <v>108.33333333333333</v>
      </c>
      <c r="R337" s="91">
        <v>110.25333333333333</v>
      </c>
      <c r="S337" s="91">
        <v>108.46333333333332</v>
      </c>
      <c r="T337" s="90">
        <v>0.0038999999999997925</v>
      </c>
      <c r="U337" s="90">
        <v>-0.05370000000000008</v>
      </c>
      <c r="V337" s="164">
        <v>1</v>
      </c>
    </row>
    <row r="338" spans="1:22" ht="12.75">
      <c r="A338" s="388"/>
      <c r="B338" s="11">
        <v>73</v>
      </c>
      <c r="C338" s="88" t="s">
        <v>233</v>
      </c>
      <c r="D338" s="89">
        <v>45</v>
      </c>
      <c r="E338" s="89">
        <v>1976</v>
      </c>
      <c r="F338" s="89">
        <v>2312.85</v>
      </c>
      <c r="G338" s="89">
        <v>2312.85</v>
      </c>
      <c r="H338" s="91">
        <v>10.8</v>
      </c>
      <c r="I338" s="91">
        <v>3.54</v>
      </c>
      <c r="J338" s="91">
        <v>7.2</v>
      </c>
      <c r="K338" s="91">
        <v>7.255800000000001</v>
      </c>
      <c r="L338" s="91">
        <v>7.255800000000001</v>
      </c>
      <c r="M338" s="91">
        <v>66</v>
      </c>
      <c r="N338" s="91">
        <v>3.5442</v>
      </c>
      <c r="O338" s="91">
        <v>66</v>
      </c>
      <c r="P338" s="91">
        <v>3.5442</v>
      </c>
      <c r="Q338" s="91">
        <v>160</v>
      </c>
      <c r="R338" s="91">
        <v>161.24000000000004</v>
      </c>
      <c r="S338" s="91">
        <v>161.24000000000004</v>
      </c>
      <c r="T338" s="90">
        <v>0.055800000000000516</v>
      </c>
      <c r="U338" s="90">
        <v>0</v>
      </c>
      <c r="V338" s="164">
        <v>0</v>
      </c>
    </row>
    <row r="339" spans="1:22" ht="12.75">
      <c r="A339" s="388"/>
      <c r="B339" s="11">
        <v>74</v>
      </c>
      <c r="C339" s="88" t="s">
        <v>461</v>
      </c>
      <c r="D339" s="89">
        <v>29</v>
      </c>
      <c r="E339" s="89">
        <v>1990</v>
      </c>
      <c r="F339" s="89">
        <v>1509.32</v>
      </c>
      <c r="G339" s="89">
        <v>1509.32</v>
      </c>
      <c r="H339" s="91">
        <v>7.495</v>
      </c>
      <c r="I339" s="91">
        <v>2.53</v>
      </c>
      <c r="J339" s="91">
        <v>4.64</v>
      </c>
      <c r="K339" s="91">
        <v>5.1859</v>
      </c>
      <c r="L339" s="91">
        <v>4.96036</v>
      </c>
      <c r="M339" s="91">
        <v>43</v>
      </c>
      <c r="N339" s="91">
        <v>2.3091</v>
      </c>
      <c r="O339" s="91">
        <v>47.2</v>
      </c>
      <c r="P339" s="91">
        <v>2.53464</v>
      </c>
      <c r="Q339" s="91">
        <v>160</v>
      </c>
      <c r="R339" s="91">
        <v>178.8241379310345</v>
      </c>
      <c r="S339" s="91">
        <v>171.04689655172413</v>
      </c>
      <c r="T339" s="90">
        <v>0.32036</v>
      </c>
      <c r="U339" s="90">
        <v>-0.22554000000000007</v>
      </c>
      <c r="V339" s="164">
        <v>4.200000000000003</v>
      </c>
    </row>
    <row r="340" spans="1:22" ht="12.75">
      <c r="A340" s="388"/>
      <c r="B340" s="11">
        <v>75</v>
      </c>
      <c r="C340" s="88" t="s">
        <v>462</v>
      </c>
      <c r="D340" s="89">
        <v>19</v>
      </c>
      <c r="E340" s="89">
        <v>1997</v>
      </c>
      <c r="F340" s="89">
        <v>1404.59</v>
      </c>
      <c r="G340" s="89">
        <v>1116.22</v>
      </c>
      <c r="H340" s="91">
        <v>5.057</v>
      </c>
      <c r="I340" s="91">
        <v>1.75</v>
      </c>
      <c r="J340" s="91">
        <v>3.04</v>
      </c>
      <c r="K340" s="91">
        <v>3.2849000000000004</v>
      </c>
      <c r="L340" s="91">
        <v>3.3117500000000004</v>
      </c>
      <c r="M340" s="91">
        <v>33</v>
      </c>
      <c r="N340" s="91">
        <v>1.7721</v>
      </c>
      <c r="O340" s="91">
        <v>32.5</v>
      </c>
      <c r="P340" s="91">
        <v>1.74525</v>
      </c>
      <c r="Q340" s="91">
        <v>160</v>
      </c>
      <c r="R340" s="91">
        <v>172.88947368421054</v>
      </c>
      <c r="S340" s="91">
        <v>174.3026315789474</v>
      </c>
      <c r="T340" s="90">
        <v>0.2717500000000004</v>
      </c>
      <c r="U340" s="90">
        <v>0.02685000000000004</v>
      </c>
      <c r="V340" s="164">
        <v>-0.5</v>
      </c>
    </row>
    <row r="341" spans="1:22" ht="12.75">
      <c r="A341" s="388"/>
      <c r="B341" s="11">
        <v>76</v>
      </c>
      <c r="C341" s="157" t="s">
        <v>116</v>
      </c>
      <c r="D341" s="301">
        <v>20</v>
      </c>
      <c r="E341" s="99">
        <v>1985</v>
      </c>
      <c r="F341" s="302">
        <v>1066.27</v>
      </c>
      <c r="G341" s="302">
        <v>1066.27</v>
      </c>
      <c r="H341" s="302">
        <v>5.2</v>
      </c>
      <c r="I341" s="122">
        <f>H341</f>
        <v>5.2</v>
      </c>
      <c r="J341" s="121">
        <v>3.2</v>
      </c>
      <c r="K341" s="122">
        <f>I341-N341</f>
        <v>3.3640000000000003</v>
      </c>
      <c r="L341" s="122">
        <f>I341-P341</f>
        <v>2.1910000000000003</v>
      </c>
      <c r="M341" s="303">
        <v>36</v>
      </c>
      <c r="N341" s="123">
        <f>M341*0.051</f>
        <v>1.8359999999999999</v>
      </c>
      <c r="O341" s="303">
        <v>59</v>
      </c>
      <c r="P341" s="122">
        <f>O341*0.051</f>
        <v>3.009</v>
      </c>
      <c r="Q341" s="121">
        <f>J341*1000/D341</f>
        <v>160</v>
      </c>
      <c r="R341" s="121">
        <f>K341*1000/D341</f>
        <v>168.20000000000002</v>
      </c>
      <c r="S341" s="121">
        <f>L341*1000/D341</f>
        <v>109.55000000000003</v>
      </c>
      <c r="T341" s="122">
        <f>L341-J341</f>
        <v>-1.009</v>
      </c>
      <c r="U341" s="122">
        <f>N341-P341</f>
        <v>-1.173</v>
      </c>
      <c r="V341" s="125">
        <f>O341-M341</f>
        <v>23</v>
      </c>
    </row>
    <row r="342" spans="1:22" ht="12.75">
      <c r="A342" s="388"/>
      <c r="B342" s="11">
        <v>77</v>
      </c>
      <c r="C342" s="157" t="s">
        <v>117</v>
      </c>
      <c r="D342" s="301">
        <v>45</v>
      </c>
      <c r="E342" s="99">
        <v>1978</v>
      </c>
      <c r="F342" s="302">
        <v>2206.29</v>
      </c>
      <c r="G342" s="302">
        <v>2206.29</v>
      </c>
      <c r="H342" s="302">
        <v>11.2</v>
      </c>
      <c r="I342" s="122">
        <f>H342</f>
        <v>11.2</v>
      </c>
      <c r="J342" s="121">
        <v>7.2</v>
      </c>
      <c r="K342" s="122">
        <f>I342-N342</f>
        <v>7.476999999999999</v>
      </c>
      <c r="L342" s="122">
        <f>I342-P342</f>
        <v>7.834</v>
      </c>
      <c r="M342" s="303">
        <v>73</v>
      </c>
      <c r="N342" s="123">
        <f>M342*0.051</f>
        <v>3.723</v>
      </c>
      <c r="O342" s="303">
        <v>66</v>
      </c>
      <c r="P342" s="122">
        <f>O342*0.051</f>
        <v>3.3659999999999997</v>
      </c>
      <c r="Q342" s="121">
        <f>J342*1000/D342</f>
        <v>160</v>
      </c>
      <c r="R342" s="121">
        <f>K342*1000/D342</f>
        <v>166.15555555555554</v>
      </c>
      <c r="S342" s="121">
        <f>L342*1000/D342</f>
        <v>174.0888888888889</v>
      </c>
      <c r="T342" s="122">
        <f>L342-J342</f>
        <v>0.6339999999999995</v>
      </c>
      <c r="U342" s="122">
        <f>N342-P342</f>
        <v>0.3570000000000002</v>
      </c>
      <c r="V342" s="125">
        <f>O342-M342</f>
        <v>-7</v>
      </c>
    </row>
    <row r="343" spans="1:22" ht="12.75">
      <c r="A343" s="388"/>
      <c r="B343" s="11">
        <v>78</v>
      </c>
      <c r="C343" s="157" t="s">
        <v>482</v>
      </c>
      <c r="D343" s="301">
        <v>19</v>
      </c>
      <c r="E343" s="99">
        <v>1980</v>
      </c>
      <c r="F343" s="302">
        <v>1049.46</v>
      </c>
      <c r="G343" s="302">
        <v>972.23</v>
      </c>
      <c r="H343" s="302">
        <v>4.459</v>
      </c>
      <c r="I343" s="122">
        <f>H343</f>
        <v>4.459</v>
      </c>
      <c r="J343" s="121">
        <v>3.04</v>
      </c>
      <c r="K343" s="122">
        <f>I343-N343</f>
        <v>3.2859999999999996</v>
      </c>
      <c r="L343" s="122">
        <f>I343-P343</f>
        <v>3.4899999999999998</v>
      </c>
      <c r="M343" s="303">
        <v>23</v>
      </c>
      <c r="N343" s="123">
        <f>M343*0.051</f>
        <v>1.1729999999999998</v>
      </c>
      <c r="O343" s="303">
        <v>19</v>
      </c>
      <c r="P343" s="122">
        <f>O343*0.051</f>
        <v>0.969</v>
      </c>
      <c r="Q343" s="121">
        <f>J343*1000/D343</f>
        <v>160</v>
      </c>
      <c r="R343" s="121">
        <f>K343*1000/D343</f>
        <v>172.9473684210526</v>
      </c>
      <c r="S343" s="121">
        <f>L343*1000/D343</f>
        <v>183.68421052631575</v>
      </c>
      <c r="T343" s="122">
        <f>L343-J343</f>
        <v>0.44999999999999973</v>
      </c>
      <c r="U343" s="122">
        <f>N343-P343</f>
        <v>0.20399999999999985</v>
      </c>
      <c r="V343" s="125">
        <f>O343-M343</f>
        <v>-4</v>
      </c>
    </row>
    <row r="344" spans="1:22" ht="12.75">
      <c r="A344" s="388"/>
      <c r="B344" s="11">
        <v>79</v>
      </c>
      <c r="C344" s="157" t="s">
        <v>483</v>
      </c>
      <c r="D344" s="301">
        <v>55</v>
      </c>
      <c r="E344" s="99">
        <v>1977</v>
      </c>
      <c r="F344" s="302">
        <v>2728.9</v>
      </c>
      <c r="G344" s="302">
        <v>2728.9</v>
      </c>
      <c r="H344" s="302">
        <v>14.5</v>
      </c>
      <c r="I344" s="122">
        <v>14.5</v>
      </c>
      <c r="J344" s="121">
        <v>8.8</v>
      </c>
      <c r="K344" s="122">
        <v>9.043</v>
      </c>
      <c r="L344" s="122">
        <v>10.1905</v>
      </c>
      <c r="M344" s="303">
        <v>107</v>
      </c>
      <c r="N344" s="123">
        <v>5.457</v>
      </c>
      <c r="O344" s="303">
        <v>84.5</v>
      </c>
      <c r="P344" s="122">
        <v>4.3095</v>
      </c>
      <c r="Q344" s="121">
        <v>160</v>
      </c>
      <c r="R344" s="121">
        <v>164.4181818181818</v>
      </c>
      <c r="S344" s="121">
        <v>185.28181818181818</v>
      </c>
      <c r="T344" s="122">
        <v>1.3904999999999994</v>
      </c>
      <c r="U344" s="122">
        <v>1.1475</v>
      </c>
      <c r="V344" s="125">
        <v>-22.5</v>
      </c>
    </row>
    <row r="345" spans="1:22" ht="12.75">
      <c r="A345" s="388"/>
      <c r="B345" s="11">
        <v>80</v>
      </c>
      <c r="C345" s="157" t="s">
        <v>178</v>
      </c>
      <c r="D345" s="301">
        <v>55</v>
      </c>
      <c r="E345" s="99">
        <v>1981</v>
      </c>
      <c r="F345" s="302">
        <v>2732.23</v>
      </c>
      <c r="G345" s="302">
        <v>2732.23</v>
      </c>
      <c r="H345" s="302">
        <v>14.5</v>
      </c>
      <c r="I345" s="122">
        <v>14.5</v>
      </c>
      <c r="J345" s="121">
        <v>8.71</v>
      </c>
      <c r="K345" s="122">
        <v>9.655000000000001</v>
      </c>
      <c r="L345" s="122">
        <v>10.267</v>
      </c>
      <c r="M345" s="303">
        <v>95</v>
      </c>
      <c r="N345" s="123">
        <v>4.845</v>
      </c>
      <c r="O345" s="303">
        <v>83</v>
      </c>
      <c r="P345" s="122">
        <v>4.233</v>
      </c>
      <c r="Q345" s="121">
        <v>158.36363636363637</v>
      </c>
      <c r="R345" s="121">
        <v>175.5454545454546</v>
      </c>
      <c r="S345" s="121">
        <v>186.6727272727273</v>
      </c>
      <c r="T345" s="122">
        <v>1.5569999999999986</v>
      </c>
      <c r="U345" s="122">
        <v>0.6120000000000001</v>
      </c>
      <c r="V345" s="125">
        <v>-12</v>
      </c>
    </row>
    <row r="346" spans="1:22" ht="12.75">
      <c r="A346" s="388"/>
      <c r="B346" s="11">
        <v>81</v>
      </c>
      <c r="C346" s="157" t="s">
        <v>175</v>
      </c>
      <c r="D346" s="301">
        <v>18</v>
      </c>
      <c r="E346" s="143">
        <v>1987</v>
      </c>
      <c r="F346" s="302">
        <v>1175.23</v>
      </c>
      <c r="G346" s="302">
        <v>1175.23</v>
      </c>
      <c r="H346" s="302">
        <v>5.5</v>
      </c>
      <c r="I346" s="122">
        <f>H346</f>
        <v>5.5</v>
      </c>
      <c r="J346" s="220">
        <v>2.88</v>
      </c>
      <c r="K346" s="122">
        <f>I346-N346</f>
        <v>3.1540000000000004</v>
      </c>
      <c r="L346" s="122">
        <f>I346-P346</f>
        <v>3.6130000000000004</v>
      </c>
      <c r="M346" s="303">
        <v>46</v>
      </c>
      <c r="N346" s="123">
        <f>M346*0.051</f>
        <v>2.3459999999999996</v>
      </c>
      <c r="O346" s="303">
        <v>37</v>
      </c>
      <c r="P346" s="122">
        <f>O346*0.051</f>
        <v>1.8869999999999998</v>
      </c>
      <c r="Q346" s="121">
        <f>J346*1000/D346</f>
        <v>160</v>
      </c>
      <c r="R346" s="121">
        <f>K346*1000/D346</f>
        <v>175.22222222222226</v>
      </c>
      <c r="S346" s="121">
        <f>L346*1000/D346</f>
        <v>200.72222222222226</v>
      </c>
      <c r="T346" s="122">
        <f>L346-J346</f>
        <v>0.7330000000000005</v>
      </c>
      <c r="U346" s="122">
        <f>N346-P346</f>
        <v>0.45899999999999985</v>
      </c>
      <c r="V346" s="125">
        <f>O346-M346</f>
        <v>-9</v>
      </c>
    </row>
    <row r="347" spans="1:22" ht="12.75">
      <c r="A347" s="388"/>
      <c r="B347" s="11">
        <v>82</v>
      </c>
      <c r="C347" s="157" t="s">
        <v>177</v>
      </c>
      <c r="D347" s="301">
        <v>40</v>
      </c>
      <c r="E347" s="99">
        <v>1977</v>
      </c>
      <c r="F347" s="302">
        <v>1944.42</v>
      </c>
      <c r="G347" s="302">
        <v>1944.42</v>
      </c>
      <c r="H347" s="302">
        <v>13</v>
      </c>
      <c r="I347" s="122">
        <f>H347</f>
        <v>13</v>
      </c>
      <c r="J347" s="123">
        <v>6.4</v>
      </c>
      <c r="K347" s="122">
        <f>I347-N347</f>
        <v>6.829000000000001</v>
      </c>
      <c r="L347" s="122">
        <f>I347-P347</f>
        <v>8.7808057</v>
      </c>
      <c r="M347" s="303">
        <v>121</v>
      </c>
      <c r="N347" s="123">
        <f>M347*0.051</f>
        <v>6.170999999999999</v>
      </c>
      <c r="O347" s="303">
        <v>82.72930000000001</v>
      </c>
      <c r="P347" s="122">
        <f>O347*0.051</f>
        <v>4.2191943</v>
      </c>
      <c r="Q347" s="121">
        <f>J347*1000/D347</f>
        <v>160</v>
      </c>
      <c r="R347" s="121">
        <f>K347*1000/D347</f>
        <v>170.72500000000002</v>
      </c>
      <c r="S347" s="121">
        <f>L347*1000/D347</f>
        <v>219.52014250000002</v>
      </c>
      <c r="T347" s="122">
        <f>L347-J347</f>
        <v>2.3808057</v>
      </c>
      <c r="U347" s="122">
        <f>N347-P347</f>
        <v>1.9518056999999995</v>
      </c>
      <c r="V347" s="125">
        <f>O347-M347</f>
        <v>-38.27069999999999</v>
      </c>
    </row>
    <row r="348" spans="1:22" ht="12.75">
      <c r="A348" s="388"/>
      <c r="B348" s="11">
        <v>83</v>
      </c>
      <c r="C348" s="159" t="s">
        <v>258</v>
      </c>
      <c r="D348" s="160">
        <v>45</v>
      </c>
      <c r="E348" s="161" t="s">
        <v>25</v>
      </c>
      <c r="F348" s="162">
        <v>1837.72</v>
      </c>
      <c r="G348" s="162">
        <v>1837.72</v>
      </c>
      <c r="H348" s="162">
        <v>9.74</v>
      </c>
      <c r="I348" s="162">
        <v>9.74</v>
      </c>
      <c r="J348" s="163">
        <v>7.2</v>
      </c>
      <c r="K348" s="213">
        <v>7.25417</v>
      </c>
      <c r="L348" s="213">
        <v>6.3693203</v>
      </c>
      <c r="M348" s="162">
        <v>47</v>
      </c>
      <c r="N348" s="214">
        <v>2.48583</v>
      </c>
      <c r="O348" s="162">
        <v>63.73</v>
      </c>
      <c r="P348" s="213">
        <v>3.3706796999999997</v>
      </c>
      <c r="Q348" s="215">
        <v>160</v>
      </c>
      <c r="R348" s="215">
        <v>161.2037777777778</v>
      </c>
      <c r="S348" s="215">
        <v>141.5404511111111</v>
      </c>
      <c r="T348" s="213">
        <v>-0.8306797000000001</v>
      </c>
      <c r="U348" s="213">
        <v>-0.8848496999999997</v>
      </c>
      <c r="V348" s="367">
        <v>16.729999999999997</v>
      </c>
    </row>
    <row r="349" spans="1:22" ht="12.75">
      <c r="A349" s="388"/>
      <c r="B349" s="11">
        <v>84</v>
      </c>
      <c r="C349" s="159" t="s">
        <v>260</v>
      </c>
      <c r="D349" s="160">
        <v>40</v>
      </c>
      <c r="E349" s="161" t="s">
        <v>25</v>
      </c>
      <c r="F349" s="162">
        <v>2231.59</v>
      </c>
      <c r="G349" s="162">
        <v>2231.59</v>
      </c>
      <c r="H349" s="162">
        <v>11.4</v>
      </c>
      <c r="I349" s="162">
        <v>11.4</v>
      </c>
      <c r="J349" s="163">
        <v>6.4</v>
      </c>
      <c r="K349" s="213">
        <v>6.48123</v>
      </c>
      <c r="L349" s="213">
        <v>6.2871237</v>
      </c>
      <c r="M349" s="162">
        <v>93</v>
      </c>
      <c r="N349" s="214">
        <v>4.91877</v>
      </c>
      <c r="O349" s="162">
        <v>96.67</v>
      </c>
      <c r="P349" s="213">
        <v>5.1128763</v>
      </c>
      <c r="Q349" s="215">
        <v>160</v>
      </c>
      <c r="R349" s="215">
        <v>162.03075</v>
      </c>
      <c r="S349" s="215">
        <v>157.1780925</v>
      </c>
      <c r="T349" s="213">
        <v>-0.11287629999999993</v>
      </c>
      <c r="U349" s="213">
        <v>-0.19410629999999962</v>
      </c>
      <c r="V349" s="367">
        <v>3.6700000000000017</v>
      </c>
    </row>
    <row r="350" spans="1:22" ht="12.75">
      <c r="A350" s="388"/>
      <c r="B350" s="11">
        <v>85</v>
      </c>
      <c r="C350" s="159" t="s">
        <v>261</v>
      </c>
      <c r="D350" s="160">
        <v>24</v>
      </c>
      <c r="E350" s="161" t="s">
        <v>25</v>
      </c>
      <c r="F350" s="162">
        <v>884.66</v>
      </c>
      <c r="G350" s="162">
        <v>884.66</v>
      </c>
      <c r="H350" s="162">
        <v>5.78</v>
      </c>
      <c r="I350" s="162">
        <v>5.78</v>
      </c>
      <c r="J350" s="163">
        <v>3.7</v>
      </c>
      <c r="K350" s="213">
        <v>3.87596</v>
      </c>
      <c r="L350" s="213">
        <v>4.14041</v>
      </c>
      <c r="M350" s="162">
        <v>36</v>
      </c>
      <c r="N350" s="214">
        <v>1.90404</v>
      </c>
      <c r="O350" s="162">
        <v>31</v>
      </c>
      <c r="P350" s="213">
        <v>1.6395899999999999</v>
      </c>
      <c r="Q350" s="215">
        <v>154.16666666666666</v>
      </c>
      <c r="R350" s="215">
        <v>161.49833333333333</v>
      </c>
      <c r="S350" s="215">
        <v>172.51708333333332</v>
      </c>
      <c r="T350" s="213">
        <v>0.44040999999999997</v>
      </c>
      <c r="U350" s="213">
        <v>0.2644500000000001</v>
      </c>
      <c r="V350" s="367">
        <v>-5</v>
      </c>
    </row>
    <row r="351" spans="1:22" ht="12.75">
      <c r="A351" s="388"/>
      <c r="B351" s="11">
        <v>86</v>
      </c>
      <c r="C351" s="221" t="s">
        <v>263</v>
      </c>
      <c r="D351" s="160">
        <v>18</v>
      </c>
      <c r="E351" s="161" t="s">
        <v>25</v>
      </c>
      <c r="F351" s="162">
        <v>1399.92</v>
      </c>
      <c r="G351" s="162">
        <v>844.07</v>
      </c>
      <c r="H351" s="162">
        <v>4.8</v>
      </c>
      <c r="I351" s="213">
        <v>4.8</v>
      </c>
      <c r="J351" s="222">
        <v>2.91</v>
      </c>
      <c r="K351" s="213">
        <v>2.9488499999999997</v>
      </c>
      <c r="L351" s="213">
        <v>3.1022309999999997</v>
      </c>
      <c r="M351" s="162">
        <v>35</v>
      </c>
      <c r="N351" s="214">
        <v>1.85115</v>
      </c>
      <c r="O351" s="162">
        <v>32.1</v>
      </c>
      <c r="P351" s="213">
        <v>1.697769</v>
      </c>
      <c r="Q351" s="215">
        <v>161.66666666666666</v>
      </c>
      <c r="R351" s="215">
        <v>163.825</v>
      </c>
      <c r="S351" s="215">
        <v>172.34616666666665</v>
      </c>
      <c r="T351" s="213">
        <v>0.1922309999999996</v>
      </c>
      <c r="U351" s="213">
        <v>0.153381</v>
      </c>
      <c r="V351" s="367">
        <v>-2.8999999999999986</v>
      </c>
    </row>
    <row r="352" spans="1:22" ht="12.75">
      <c r="A352" s="388"/>
      <c r="B352" s="11">
        <v>87</v>
      </c>
      <c r="C352" s="221" t="s">
        <v>268</v>
      </c>
      <c r="D352" s="160">
        <v>29</v>
      </c>
      <c r="E352" s="161" t="s">
        <v>25</v>
      </c>
      <c r="F352" s="162">
        <v>1214.25</v>
      </c>
      <c r="G352" s="162">
        <v>824.98</v>
      </c>
      <c r="H352" s="162">
        <v>7.85</v>
      </c>
      <c r="I352" s="213">
        <v>7.85</v>
      </c>
      <c r="J352" s="222">
        <v>4.49</v>
      </c>
      <c r="K352" s="213">
        <v>4.99394</v>
      </c>
      <c r="L352" s="213">
        <v>5.3789792</v>
      </c>
      <c r="M352" s="162">
        <v>54</v>
      </c>
      <c r="N352" s="214">
        <v>2.85606</v>
      </c>
      <c r="O352" s="162">
        <v>46.72</v>
      </c>
      <c r="P352" s="213">
        <v>2.4710208</v>
      </c>
      <c r="Q352" s="215">
        <v>154.82758620689654</v>
      </c>
      <c r="R352" s="215">
        <v>172.2048275862069</v>
      </c>
      <c r="S352" s="215">
        <v>185.48204137931035</v>
      </c>
      <c r="T352" s="213">
        <v>0.8889791999999996</v>
      </c>
      <c r="U352" s="213">
        <v>0.3850392</v>
      </c>
      <c r="V352" s="367">
        <v>-7.280000000000001</v>
      </c>
    </row>
    <row r="353" spans="1:22" ht="12.75">
      <c r="A353" s="388"/>
      <c r="B353" s="11">
        <v>88</v>
      </c>
      <c r="C353" s="88" t="s">
        <v>289</v>
      </c>
      <c r="D353" s="89">
        <v>50</v>
      </c>
      <c r="E353" s="89">
        <v>1988</v>
      </c>
      <c r="F353" s="90">
        <v>2419.63</v>
      </c>
      <c r="G353" s="90">
        <v>2419.63</v>
      </c>
      <c r="H353" s="90">
        <v>12.9</v>
      </c>
      <c r="I353" s="223">
        <v>12.9</v>
      </c>
      <c r="J353" s="94">
        <v>8</v>
      </c>
      <c r="K353" s="155">
        <f>I353-N353</f>
        <v>8.221</v>
      </c>
      <c r="L353" s="155">
        <f>I353-P353</f>
        <v>7.9430000000000005</v>
      </c>
      <c r="M353" s="91">
        <v>84</v>
      </c>
      <c r="N353" s="94">
        <v>4.679</v>
      </c>
      <c r="O353" s="91">
        <v>89</v>
      </c>
      <c r="P353" s="94">
        <v>4.957</v>
      </c>
      <c r="Q353" s="224">
        <f>J353/D353*1000</f>
        <v>160</v>
      </c>
      <c r="R353" s="224">
        <f>K353/D353*1000</f>
        <v>164.42000000000002</v>
      </c>
      <c r="S353" s="224">
        <f>L353/D353*1000</f>
        <v>158.86</v>
      </c>
      <c r="T353" s="155">
        <f>L353-J353</f>
        <v>-0.056999999999999496</v>
      </c>
      <c r="U353" s="94">
        <f>N353-P353</f>
        <v>-0.2779999999999996</v>
      </c>
      <c r="V353" s="95">
        <f>O353-M353</f>
        <v>5</v>
      </c>
    </row>
    <row r="354" spans="1:22" ht="12.75">
      <c r="A354" s="388"/>
      <c r="B354" s="11">
        <v>89</v>
      </c>
      <c r="C354" s="88" t="s">
        <v>282</v>
      </c>
      <c r="D354" s="89">
        <v>45</v>
      </c>
      <c r="E354" s="89">
        <v>1990</v>
      </c>
      <c r="F354" s="90">
        <v>2762.48</v>
      </c>
      <c r="G354" s="90">
        <v>2762.48</v>
      </c>
      <c r="H354" s="90">
        <v>13.5</v>
      </c>
      <c r="I354" s="90">
        <v>13.5</v>
      </c>
      <c r="J354" s="94">
        <v>7.2</v>
      </c>
      <c r="K354" s="155">
        <f>I354-N354</f>
        <v>7.819</v>
      </c>
      <c r="L354" s="155">
        <f>I354-P354</f>
        <v>10.047</v>
      </c>
      <c r="M354" s="91">
        <v>102</v>
      </c>
      <c r="N354" s="94">
        <v>5.681</v>
      </c>
      <c r="O354" s="91">
        <v>62</v>
      </c>
      <c r="P354" s="94">
        <v>3.453</v>
      </c>
      <c r="Q354" s="224">
        <f>J354/D354*1000</f>
        <v>160</v>
      </c>
      <c r="R354" s="224">
        <f>K354/D354*1000</f>
        <v>173.75555555555556</v>
      </c>
      <c r="S354" s="224">
        <f>L354/D354*1000</f>
        <v>223.26666666666668</v>
      </c>
      <c r="T354" s="155">
        <f>L354-J354</f>
        <v>2.8470000000000004</v>
      </c>
      <c r="U354" s="94">
        <f>N354-P354</f>
        <v>2.228</v>
      </c>
      <c r="V354" s="95">
        <f>O354-M354</f>
        <v>-40</v>
      </c>
    </row>
    <row r="355" spans="1:22" ht="12.75">
      <c r="A355" s="388"/>
      <c r="B355" s="11">
        <v>90</v>
      </c>
      <c r="C355" s="207" t="s">
        <v>521</v>
      </c>
      <c r="D355" s="89">
        <v>20</v>
      </c>
      <c r="E355" s="89" t="s">
        <v>25</v>
      </c>
      <c r="F355" s="90">
        <v>1210.09</v>
      </c>
      <c r="G355" s="90">
        <v>1210.09</v>
      </c>
      <c r="H355" s="94">
        <v>6.2</v>
      </c>
      <c r="I355" s="94">
        <v>6.2</v>
      </c>
      <c r="J355" s="94">
        <v>3.2</v>
      </c>
      <c r="K355" s="94">
        <v>3.5931800000000003</v>
      </c>
      <c r="L355" s="94">
        <v>4.211</v>
      </c>
      <c r="M355" s="90">
        <v>46</v>
      </c>
      <c r="N355" s="94">
        <v>2.60682</v>
      </c>
      <c r="O355" s="90">
        <v>39</v>
      </c>
      <c r="P355" s="94">
        <v>1.9889999999999999</v>
      </c>
      <c r="Q355" s="94">
        <v>160</v>
      </c>
      <c r="R355" s="94">
        <v>179.65900000000002</v>
      </c>
      <c r="S355" s="94">
        <v>210.55</v>
      </c>
      <c r="T355" s="90">
        <v>1.0110000000000001</v>
      </c>
      <c r="U355" s="90">
        <v>0.61782</v>
      </c>
      <c r="V355" s="164">
        <v>-7</v>
      </c>
    </row>
    <row r="356" spans="1:22" ht="12.75">
      <c r="A356" s="388"/>
      <c r="B356" s="11">
        <v>91</v>
      </c>
      <c r="C356" s="93" t="s">
        <v>522</v>
      </c>
      <c r="D356" s="89">
        <v>22</v>
      </c>
      <c r="E356" s="89" t="s">
        <v>25</v>
      </c>
      <c r="F356" s="90">
        <v>1157.42</v>
      </c>
      <c r="G356" s="90">
        <v>1157.42</v>
      </c>
      <c r="H356" s="94">
        <v>5.723</v>
      </c>
      <c r="I356" s="94">
        <v>5.723</v>
      </c>
      <c r="J356" s="94">
        <v>3.52</v>
      </c>
      <c r="K356" s="94">
        <v>3.56954</v>
      </c>
      <c r="L356" s="94">
        <v>4.499</v>
      </c>
      <c r="M356" s="90">
        <v>38</v>
      </c>
      <c r="N356" s="94">
        <v>2.15346</v>
      </c>
      <c r="O356" s="90">
        <v>24</v>
      </c>
      <c r="P356" s="94">
        <v>1.224</v>
      </c>
      <c r="Q356" s="94">
        <v>160</v>
      </c>
      <c r="R356" s="94">
        <v>162.25181818181818</v>
      </c>
      <c r="S356" s="94">
        <v>204.5</v>
      </c>
      <c r="T356" s="90">
        <v>0.9789999999999996</v>
      </c>
      <c r="U356" s="90">
        <v>0.92946</v>
      </c>
      <c r="V356" s="164">
        <v>-14</v>
      </c>
    </row>
    <row r="357" spans="1:22" ht="12.75">
      <c r="A357" s="388"/>
      <c r="B357" s="11">
        <v>92</v>
      </c>
      <c r="C357" s="93" t="s">
        <v>541</v>
      </c>
      <c r="D357" s="89">
        <v>40</v>
      </c>
      <c r="E357" s="89">
        <v>1988</v>
      </c>
      <c r="F357" s="90">
        <v>2258.82</v>
      </c>
      <c r="G357" s="210">
        <f>F357</f>
        <v>2258.82</v>
      </c>
      <c r="H357" s="91">
        <v>9.744</v>
      </c>
      <c r="I357" s="90">
        <f>H357</f>
        <v>9.744</v>
      </c>
      <c r="J357" s="91">
        <v>6.4</v>
      </c>
      <c r="K357" s="90">
        <f>I357-N357</f>
        <v>6.582</v>
      </c>
      <c r="L357" s="90">
        <f>I357-P357</f>
        <v>6.021</v>
      </c>
      <c r="M357" s="91">
        <v>62</v>
      </c>
      <c r="N357" s="94">
        <f>M357*0.051</f>
        <v>3.162</v>
      </c>
      <c r="O357" s="94">
        <v>73</v>
      </c>
      <c r="P357" s="90">
        <f>O357*0.051</f>
        <v>3.723</v>
      </c>
      <c r="Q357" s="91">
        <f>J357*1000/D357</f>
        <v>160</v>
      </c>
      <c r="R357" s="91">
        <f>K357*1000/D357</f>
        <v>164.55</v>
      </c>
      <c r="S357" s="91">
        <f>L357*1000/D357</f>
        <v>150.525</v>
      </c>
      <c r="T357" s="90">
        <f>L357-J357</f>
        <v>-0.37900000000000045</v>
      </c>
      <c r="U357" s="90">
        <f>N357-P357</f>
        <v>-0.5609999999999999</v>
      </c>
      <c r="V357" s="95">
        <f>O357-M357</f>
        <v>11</v>
      </c>
    </row>
    <row r="358" spans="1:22" ht="12.75">
      <c r="A358" s="388"/>
      <c r="B358" s="11">
        <v>93</v>
      </c>
      <c r="C358" s="93" t="s">
        <v>545</v>
      </c>
      <c r="D358" s="89">
        <v>20</v>
      </c>
      <c r="E358" s="89">
        <v>1976</v>
      </c>
      <c r="F358" s="89">
        <v>946.47</v>
      </c>
      <c r="G358" s="89">
        <v>946.47</v>
      </c>
      <c r="H358" s="94">
        <v>6.581</v>
      </c>
      <c r="I358" s="90">
        <v>6.581</v>
      </c>
      <c r="J358" s="94">
        <v>3.2</v>
      </c>
      <c r="K358" s="90">
        <v>3.5720000000000005</v>
      </c>
      <c r="L358" s="90">
        <v>3.6485000000000007</v>
      </c>
      <c r="M358" s="94">
        <v>59</v>
      </c>
      <c r="N358" s="94">
        <v>3.009</v>
      </c>
      <c r="O358" s="94">
        <v>57.5</v>
      </c>
      <c r="P358" s="90">
        <v>2.9324999999999997</v>
      </c>
      <c r="Q358" s="91">
        <v>160</v>
      </c>
      <c r="R358" s="91">
        <v>178.60000000000002</v>
      </c>
      <c r="S358" s="91">
        <v>182.42500000000004</v>
      </c>
      <c r="T358" s="90">
        <v>0.44850000000000056</v>
      </c>
      <c r="U358" s="90">
        <v>0.07650000000000023</v>
      </c>
      <c r="V358" s="95">
        <v>-1.5</v>
      </c>
    </row>
    <row r="359" spans="1:22" ht="12.75">
      <c r="A359" s="388"/>
      <c r="B359" s="11">
        <v>94</v>
      </c>
      <c r="C359" s="93" t="s">
        <v>546</v>
      </c>
      <c r="D359" s="89">
        <v>27</v>
      </c>
      <c r="E359" s="89">
        <v>1986</v>
      </c>
      <c r="F359" s="89">
        <v>1577.48</v>
      </c>
      <c r="G359" s="89">
        <v>1464.93</v>
      </c>
      <c r="H359" s="94">
        <v>7.588</v>
      </c>
      <c r="I359" s="90">
        <v>7.588</v>
      </c>
      <c r="J359" s="94">
        <v>4.32</v>
      </c>
      <c r="K359" s="90">
        <v>4.5280000000000005</v>
      </c>
      <c r="L359" s="90">
        <v>4.401673000000001</v>
      </c>
      <c r="M359" s="94">
        <v>60</v>
      </c>
      <c r="N359" s="94">
        <v>3.0599999999999996</v>
      </c>
      <c r="O359" s="94">
        <v>62.477</v>
      </c>
      <c r="P359" s="90">
        <v>3.1863269999999995</v>
      </c>
      <c r="Q359" s="91">
        <v>160</v>
      </c>
      <c r="R359" s="91">
        <v>167.70370370370372</v>
      </c>
      <c r="S359" s="91">
        <v>163.02492592592594</v>
      </c>
      <c r="T359" s="90">
        <v>0.08167300000000033</v>
      </c>
      <c r="U359" s="90">
        <v>-0.12632699999999986</v>
      </c>
      <c r="V359" s="95">
        <v>2.4769999999999968</v>
      </c>
    </row>
    <row r="360" spans="1:22" ht="12.75">
      <c r="A360" s="388"/>
      <c r="B360" s="11">
        <v>95</v>
      </c>
      <c r="C360" s="93" t="s">
        <v>547</v>
      </c>
      <c r="D360" s="89">
        <v>20</v>
      </c>
      <c r="E360" s="89">
        <v>1982</v>
      </c>
      <c r="F360" s="89">
        <v>1070.68</v>
      </c>
      <c r="G360" s="89">
        <v>989.35</v>
      </c>
      <c r="H360" s="94">
        <v>4.625</v>
      </c>
      <c r="I360" s="90">
        <v>4.625</v>
      </c>
      <c r="J360" s="94">
        <v>3.2</v>
      </c>
      <c r="K360" s="90">
        <v>3.35</v>
      </c>
      <c r="L360" s="90">
        <v>3.197</v>
      </c>
      <c r="M360" s="94">
        <v>25</v>
      </c>
      <c r="N360" s="94">
        <v>1.275</v>
      </c>
      <c r="O360" s="94">
        <v>28</v>
      </c>
      <c r="P360" s="90">
        <v>1.428</v>
      </c>
      <c r="Q360" s="91">
        <v>160</v>
      </c>
      <c r="R360" s="91">
        <v>167.5</v>
      </c>
      <c r="S360" s="91">
        <v>159.85</v>
      </c>
      <c r="T360" s="90">
        <v>-0.0030000000000001137</v>
      </c>
      <c r="U360" s="90">
        <v>-0.15300000000000002</v>
      </c>
      <c r="V360" s="95">
        <v>3</v>
      </c>
    </row>
    <row r="361" spans="1:22" ht="12.75">
      <c r="A361" s="388"/>
      <c r="B361" s="11">
        <v>96</v>
      </c>
      <c r="C361" s="93" t="s">
        <v>582</v>
      </c>
      <c r="D361" s="89">
        <v>12</v>
      </c>
      <c r="E361" s="89">
        <v>1954</v>
      </c>
      <c r="F361" s="90">
        <v>562.44</v>
      </c>
      <c r="G361" s="90">
        <v>562.44</v>
      </c>
      <c r="H361" s="94">
        <v>3.988</v>
      </c>
      <c r="I361" s="94">
        <v>3.988</v>
      </c>
      <c r="J361" s="94">
        <f>D361*0.16</f>
        <v>1.92</v>
      </c>
      <c r="K361" s="94">
        <f>I361-N361</f>
        <v>2.1453699999999998</v>
      </c>
      <c r="L361" s="94">
        <f>I361-P361</f>
        <v>2.4835000000000003</v>
      </c>
      <c r="M361" s="90">
        <v>36.13</v>
      </c>
      <c r="N361" s="94">
        <f>M361*0.051</f>
        <v>1.84263</v>
      </c>
      <c r="O361" s="225">
        <v>29.5</v>
      </c>
      <c r="P361" s="90">
        <f>O361*0.051</f>
        <v>1.5045</v>
      </c>
      <c r="Q361" s="90">
        <f>J361*1000/D361</f>
        <v>160</v>
      </c>
      <c r="R361" s="90">
        <f>K361*1000/D361</f>
        <v>178.78083333333333</v>
      </c>
      <c r="S361" s="90">
        <f>L361*1000/D361</f>
        <v>206.95833333333337</v>
      </c>
      <c r="T361" s="94">
        <f>L361-J361</f>
        <v>0.5635000000000003</v>
      </c>
      <c r="U361" s="94">
        <f>N361-P361</f>
        <v>0.33813000000000004</v>
      </c>
      <c r="V361" s="164">
        <f>O361-M361</f>
        <v>-6.630000000000003</v>
      </c>
    </row>
    <row r="362" spans="1:22" ht="12.75">
      <c r="A362" s="388"/>
      <c r="B362" s="11">
        <v>97</v>
      </c>
      <c r="C362" s="93" t="s">
        <v>606</v>
      </c>
      <c r="D362" s="89">
        <v>55</v>
      </c>
      <c r="E362" s="89">
        <v>1979</v>
      </c>
      <c r="F362" s="90">
        <v>2304.11</v>
      </c>
      <c r="G362" s="90">
        <v>2304.11</v>
      </c>
      <c r="H362" s="94">
        <v>14.3</v>
      </c>
      <c r="I362" s="90">
        <f>H362</f>
        <v>14.3</v>
      </c>
      <c r="J362" s="94">
        <v>0.16</v>
      </c>
      <c r="K362" s="90">
        <f>I362-N362</f>
        <v>9.71</v>
      </c>
      <c r="L362" s="90">
        <f>I362-P362</f>
        <v>10.883000000000001</v>
      </c>
      <c r="M362" s="90">
        <v>90</v>
      </c>
      <c r="N362" s="94">
        <f>M362*0.051</f>
        <v>4.59</v>
      </c>
      <c r="O362" s="94">
        <v>67</v>
      </c>
      <c r="P362" s="90">
        <f>O362*0.051</f>
        <v>3.417</v>
      </c>
      <c r="Q362" s="91">
        <v>160</v>
      </c>
      <c r="R362" s="91">
        <f>K362*1000/D362</f>
        <v>176.54545454545453</v>
      </c>
      <c r="S362" s="91">
        <f>L362*1000/D362</f>
        <v>197.87272727272727</v>
      </c>
      <c r="T362" s="90">
        <f>L362-J362</f>
        <v>10.723</v>
      </c>
      <c r="U362" s="90">
        <f>N362-P362</f>
        <v>1.173</v>
      </c>
      <c r="V362" s="95">
        <f>O362-M362</f>
        <v>-23</v>
      </c>
    </row>
    <row r="363" spans="1:22" ht="12.75">
      <c r="A363" s="388"/>
      <c r="B363" s="11">
        <v>98</v>
      </c>
      <c r="C363" s="93" t="s">
        <v>649</v>
      </c>
      <c r="D363" s="89">
        <v>25</v>
      </c>
      <c r="E363" s="89" t="s">
        <v>25</v>
      </c>
      <c r="F363" s="90">
        <v>1284.2</v>
      </c>
      <c r="G363" s="90">
        <v>1284.2</v>
      </c>
      <c r="H363" s="90">
        <v>5.474</v>
      </c>
      <c r="I363" s="90">
        <f>H363</f>
        <v>5.474</v>
      </c>
      <c r="J363" s="90">
        <f>D363*0.16</f>
        <v>4</v>
      </c>
      <c r="K363" s="90">
        <f>I363-N363</f>
        <v>4.18485</v>
      </c>
      <c r="L363" s="90">
        <f>I363-P363</f>
        <v>3.98307</v>
      </c>
      <c r="M363" s="90">
        <v>23</v>
      </c>
      <c r="N363" s="90">
        <f>M363*0.05605</f>
        <v>1.28915</v>
      </c>
      <c r="O363" s="90">
        <v>26.6</v>
      </c>
      <c r="P363" s="90">
        <f>O363*0.05605</f>
        <v>1.49093</v>
      </c>
      <c r="Q363" s="90">
        <v>160</v>
      </c>
      <c r="R363" s="91">
        <f>K363*1000/D363</f>
        <v>167.394</v>
      </c>
      <c r="S363" s="91">
        <f>L363*1000/D363</f>
        <v>159.3228</v>
      </c>
      <c r="T363" s="90">
        <f>L363-J363</f>
        <v>-0.01692999999999989</v>
      </c>
      <c r="U363" s="90">
        <f>N363-P363</f>
        <v>-0.20178000000000007</v>
      </c>
      <c r="V363" s="164">
        <f>O363-M363</f>
        <v>3.6000000000000014</v>
      </c>
    </row>
    <row r="364" spans="1:22" ht="12.75">
      <c r="A364" s="388"/>
      <c r="B364" s="11">
        <v>99</v>
      </c>
      <c r="C364" s="93" t="s">
        <v>656</v>
      </c>
      <c r="D364" s="89">
        <v>15</v>
      </c>
      <c r="E364" s="89" t="s">
        <v>25</v>
      </c>
      <c r="F364" s="90">
        <v>911.13</v>
      </c>
      <c r="G364" s="90">
        <v>911.13</v>
      </c>
      <c r="H364" s="90">
        <v>4.8</v>
      </c>
      <c r="I364" s="90">
        <f>H364</f>
        <v>4.8</v>
      </c>
      <c r="J364" s="90">
        <f>D364*0.16</f>
        <v>2.4</v>
      </c>
      <c r="K364" s="90">
        <f>I364-N364</f>
        <v>2.6700999999999997</v>
      </c>
      <c r="L364" s="90">
        <f>I364-P364</f>
        <v>3.2306</v>
      </c>
      <c r="M364" s="90">
        <v>38</v>
      </c>
      <c r="N364" s="90">
        <f>M364*0.05605</f>
        <v>2.1299</v>
      </c>
      <c r="O364" s="90">
        <v>28</v>
      </c>
      <c r="P364" s="90">
        <f>O364*0.05605</f>
        <v>1.5694000000000001</v>
      </c>
      <c r="Q364" s="90">
        <v>160</v>
      </c>
      <c r="R364" s="91">
        <f>K364*1000/D364</f>
        <v>178.00666666666666</v>
      </c>
      <c r="S364" s="91">
        <f>L364*1000/D364</f>
        <v>215.37333333333333</v>
      </c>
      <c r="T364" s="90">
        <f>L364-J364</f>
        <v>0.8306</v>
      </c>
      <c r="U364" s="90">
        <f>N364-P364</f>
        <v>0.5605</v>
      </c>
      <c r="V364" s="164">
        <f>O364-M364</f>
        <v>-10</v>
      </c>
    </row>
    <row r="365" spans="1:22" ht="12.75">
      <c r="A365" s="388"/>
      <c r="B365" s="11">
        <v>100</v>
      </c>
      <c r="C365" s="93" t="s">
        <v>672</v>
      </c>
      <c r="D365" s="89">
        <v>20</v>
      </c>
      <c r="E365" s="89">
        <v>1974</v>
      </c>
      <c r="F365" s="89">
        <v>962.33</v>
      </c>
      <c r="G365" s="89">
        <v>962.33</v>
      </c>
      <c r="H365" s="90">
        <v>5.246</v>
      </c>
      <c r="I365" s="90">
        <f>H365</f>
        <v>5.246</v>
      </c>
      <c r="J365" s="90">
        <v>3.12</v>
      </c>
      <c r="K365" s="90">
        <f>I365-N365</f>
        <v>3.1550000000000007</v>
      </c>
      <c r="L365" s="90">
        <f>I365-P365</f>
        <v>2.6939600000000006</v>
      </c>
      <c r="M365" s="91">
        <v>41</v>
      </c>
      <c r="N365" s="94">
        <f>M365*0.051</f>
        <v>2.0909999999999997</v>
      </c>
      <c r="O365" s="91">
        <v>50.04</v>
      </c>
      <c r="P365" s="90">
        <f>O365*0.051</f>
        <v>2.55204</v>
      </c>
      <c r="Q365" s="91">
        <f>J365*1000/D365</f>
        <v>156</v>
      </c>
      <c r="R365" s="91">
        <f>K365*1000/D365</f>
        <v>157.75000000000006</v>
      </c>
      <c r="S365" s="91">
        <f>L365*1000/D365</f>
        <v>134.69800000000004</v>
      </c>
      <c r="T365" s="90">
        <f>L365-J365</f>
        <v>-0.42603999999999953</v>
      </c>
      <c r="U365" s="90">
        <f>N365-P365</f>
        <v>-0.4610400000000001</v>
      </c>
      <c r="V365" s="95">
        <f>O365-M365</f>
        <v>9.04</v>
      </c>
    </row>
    <row r="366" spans="1:22" ht="12.75">
      <c r="A366" s="388"/>
      <c r="B366" s="11">
        <v>101</v>
      </c>
      <c r="C366" s="93" t="s">
        <v>685</v>
      </c>
      <c r="D366" s="89">
        <v>25</v>
      </c>
      <c r="E366" s="89">
        <v>1963</v>
      </c>
      <c r="F366" s="89">
        <v>1218.69</v>
      </c>
      <c r="G366" s="89">
        <v>910.23</v>
      </c>
      <c r="H366" s="94">
        <v>5.2</v>
      </c>
      <c r="I366" s="90">
        <v>5.2</v>
      </c>
      <c r="J366" s="90">
        <v>3.418656</v>
      </c>
      <c r="K366" s="90">
        <v>3.9250000000000003</v>
      </c>
      <c r="L366" s="90">
        <v>3.415</v>
      </c>
      <c r="M366" s="91">
        <v>25</v>
      </c>
      <c r="N366" s="94">
        <v>1.275</v>
      </c>
      <c r="O366" s="91">
        <v>35</v>
      </c>
      <c r="P366" s="90">
        <v>1.785</v>
      </c>
      <c r="Q366" s="91">
        <v>136.74624</v>
      </c>
      <c r="R366" s="91">
        <v>157.00000000000003</v>
      </c>
      <c r="S366" s="91">
        <v>136.6</v>
      </c>
      <c r="T366" s="90">
        <v>-0.0036559999999998816</v>
      </c>
      <c r="U366" s="90">
        <v>-0.51</v>
      </c>
      <c r="V366" s="95">
        <v>10</v>
      </c>
    </row>
    <row r="367" spans="1:22" ht="12.75">
      <c r="A367" s="388"/>
      <c r="B367" s="11">
        <v>102</v>
      </c>
      <c r="C367" s="93" t="s">
        <v>686</v>
      </c>
      <c r="D367" s="89">
        <v>9</v>
      </c>
      <c r="E367" s="89">
        <v>1973</v>
      </c>
      <c r="F367" s="89">
        <v>471.43</v>
      </c>
      <c r="G367" s="89">
        <v>471.43</v>
      </c>
      <c r="H367" s="91">
        <v>2.1</v>
      </c>
      <c r="I367" s="90">
        <v>2.1</v>
      </c>
      <c r="J367" s="91">
        <v>1.281996</v>
      </c>
      <c r="K367" s="90">
        <v>1.3350000000000002</v>
      </c>
      <c r="L367" s="90">
        <v>1.2840000000000003</v>
      </c>
      <c r="M367" s="91">
        <v>15</v>
      </c>
      <c r="N367" s="94">
        <v>0.7649999999999999</v>
      </c>
      <c r="O367" s="91">
        <v>16</v>
      </c>
      <c r="P367" s="90">
        <v>0.816</v>
      </c>
      <c r="Q367" s="91">
        <v>142.444</v>
      </c>
      <c r="R367" s="91">
        <v>148.33333333333337</v>
      </c>
      <c r="S367" s="91">
        <v>142.66666666666669</v>
      </c>
      <c r="T367" s="90">
        <v>0.002004000000000339</v>
      </c>
      <c r="U367" s="90">
        <v>-0.051000000000000045</v>
      </c>
      <c r="V367" s="95">
        <v>1</v>
      </c>
    </row>
    <row r="368" spans="1:22" ht="12.75">
      <c r="A368" s="388"/>
      <c r="B368" s="11">
        <v>103</v>
      </c>
      <c r="C368" s="93" t="s">
        <v>687</v>
      </c>
      <c r="D368" s="89">
        <v>53</v>
      </c>
      <c r="E368" s="89">
        <v>1972</v>
      </c>
      <c r="F368" s="89">
        <v>2548.49</v>
      </c>
      <c r="G368" s="89">
        <v>2548.49</v>
      </c>
      <c r="H368" s="91">
        <v>13.3</v>
      </c>
      <c r="I368" s="90">
        <v>13.3</v>
      </c>
      <c r="J368" s="91">
        <v>8</v>
      </c>
      <c r="K368" s="90">
        <v>8.404</v>
      </c>
      <c r="L368" s="90">
        <v>7.598200000000001</v>
      </c>
      <c r="M368" s="91">
        <v>96</v>
      </c>
      <c r="N368" s="94">
        <v>4.896</v>
      </c>
      <c r="O368" s="91">
        <v>111.8</v>
      </c>
      <c r="P368" s="90">
        <v>5.7017999999999995</v>
      </c>
      <c r="Q368" s="91">
        <v>150.9433962264151</v>
      </c>
      <c r="R368" s="91">
        <v>158.56603773584905</v>
      </c>
      <c r="S368" s="91">
        <v>143.36226415094342</v>
      </c>
      <c r="T368" s="90">
        <v>-0.4017999999999988</v>
      </c>
      <c r="U368" s="90">
        <v>-0.8057999999999996</v>
      </c>
      <c r="V368" s="95">
        <v>15.799999999999997</v>
      </c>
    </row>
    <row r="369" spans="1:22" ht="12.75">
      <c r="A369" s="388"/>
      <c r="B369" s="11">
        <v>104</v>
      </c>
      <c r="C369" s="93" t="s">
        <v>694</v>
      </c>
      <c r="D369" s="89">
        <v>41</v>
      </c>
      <c r="E369" s="89">
        <v>1977</v>
      </c>
      <c r="F369" s="90">
        <v>2121.19</v>
      </c>
      <c r="G369" s="90">
        <v>2121.19</v>
      </c>
      <c r="H369" s="91">
        <v>11.2</v>
      </c>
      <c r="I369" s="90">
        <f>H369</f>
        <v>11.2</v>
      </c>
      <c r="J369" s="91">
        <v>6.4</v>
      </c>
      <c r="K369" s="90">
        <f>I369-N369</f>
        <v>7.069</v>
      </c>
      <c r="L369" s="90">
        <f>I369-P369</f>
        <v>8.152239999999999</v>
      </c>
      <c r="M369" s="91">
        <v>81</v>
      </c>
      <c r="N369" s="94">
        <f>M369*0.051</f>
        <v>4.130999999999999</v>
      </c>
      <c r="O369" s="94">
        <v>59.76</v>
      </c>
      <c r="P369" s="90">
        <f>O369*0.051</f>
        <v>3.04776</v>
      </c>
      <c r="Q369" s="91">
        <f>J369*1000/D369</f>
        <v>156.09756097560975</v>
      </c>
      <c r="R369" s="91">
        <f>K369*1000/D369</f>
        <v>172.41463414634146</v>
      </c>
      <c r="S369" s="91">
        <f>L369*1000/D369</f>
        <v>198.8351219512195</v>
      </c>
      <c r="T369" s="90">
        <f>L369-J369</f>
        <v>1.7522399999999987</v>
      </c>
      <c r="U369" s="90">
        <f>N369-P369</f>
        <v>1.0832399999999995</v>
      </c>
      <c r="V369" s="95">
        <f>O369-M369</f>
        <v>-21.240000000000002</v>
      </c>
    </row>
    <row r="370" spans="1:22" ht="12.75">
      <c r="A370" s="388"/>
      <c r="B370" s="11">
        <v>105</v>
      </c>
      <c r="C370" s="93" t="s">
        <v>696</v>
      </c>
      <c r="D370" s="89">
        <v>24</v>
      </c>
      <c r="E370" s="89">
        <v>1991</v>
      </c>
      <c r="F370" s="89">
        <v>1517.39</v>
      </c>
      <c r="G370" s="89">
        <v>1517.39</v>
      </c>
      <c r="H370" s="91">
        <v>7.6</v>
      </c>
      <c r="I370" s="90">
        <v>7.6</v>
      </c>
      <c r="J370" s="91">
        <v>3.84</v>
      </c>
      <c r="K370" s="90">
        <v>4.132</v>
      </c>
      <c r="L370" s="90">
        <v>4.85824</v>
      </c>
      <c r="M370" s="91">
        <v>68</v>
      </c>
      <c r="N370" s="94">
        <v>3.468</v>
      </c>
      <c r="O370" s="91">
        <v>53.76</v>
      </c>
      <c r="P370" s="90">
        <v>2.7417599999999998</v>
      </c>
      <c r="Q370" s="91">
        <v>160</v>
      </c>
      <c r="R370" s="91">
        <v>172.16666666666666</v>
      </c>
      <c r="S370" s="91">
        <v>202.4266666666667</v>
      </c>
      <c r="T370" s="90">
        <v>1.0182400000000005</v>
      </c>
      <c r="U370" s="90">
        <v>0.7262400000000002</v>
      </c>
      <c r="V370" s="95">
        <v>-14.240000000000002</v>
      </c>
    </row>
    <row r="371" spans="1:22" ht="12.75">
      <c r="A371" s="388"/>
      <c r="B371" s="11">
        <v>106</v>
      </c>
      <c r="C371" s="93" t="s">
        <v>697</v>
      </c>
      <c r="D371" s="89">
        <v>40</v>
      </c>
      <c r="E371" s="89">
        <v>1980</v>
      </c>
      <c r="F371" s="90">
        <v>2191.09</v>
      </c>
      <c r="G371" s="90">
        <v>2191.09</v>
      </c>
      <c r="H371" s="90">
        <v>11.3</v>
      </c>
      <c r="I371" s="90">
        <v>11.3</v>
      </c>
      <c r="J371" s="90">
        <v>6.4</v>
      </c>
      <c r="K371" s="90">
        <v>6.557000000000001</v>
      </c>
      <c r="L371" s="90">
        <v>8.1635</v>
      </c>
      <c r="M371" s="90">
        <v>93</v>
      </c>
      <c r="N371" s="94">
        <v>4.742999999999999</v>
      </c>
      <c r="O371" s="90">
        <v>61.5</v>
      </c>
      <c r="P371" s="90">
        <v>3.1365</v>
      </c>
      <c r="Q371" s="91">
        <v>160</v>
      </c>
      <c r="R371" s="91">
        <v>163.925</v>
      </c>
      <c r="S371" s="91">
        <v>204.08750000000003</v>
      </c>
      <c r="T371" s="90">
        <v>1.7635000000000005</v>
      </c>
      <c r="U371" s="90">
        <v>1.6064999999999996</v>
      </c>
      <c r="V371" s="95">
        <v>-31.5</v>
      </c>
    </row>
    <row r="372" spans="1:22" ht="12.75">
      <c r="A372" s="388"/>
      <c r="B372" s="11">
        <v>107</v>
      </c>
      <c r="C372" s="88" t="s">
        <v>734</v>
      </c>
      <c r="D372" s="89">
        <v>143</v>
      </c>
      <c r="E372" s="89">
        <v>1980</v>
      </c>
      <c r="F372" s="13">
        <v>8328.31</v>
      </c>
      <c r="G372" s="13">
        <v>8328.31</v>
      </c>
      <c r="H372" s="28">
        <v>55</v>
      </c>
      <c r="I372" s="13">
        <f>H372</f>
        <v>55</v>
      </c>
      <c r="J372" s="28">
        <v>22.88</v>
      </c>
      <c r="K372" s="13">
        <f>I372-N372</f>
        <v>24.961000000000002</v>
      </c>
      <c r="L372" s="13">
        <f>I372-P372</f>
        <v>39.502629999999996</v>
      </c>
      <c r="M372" s="226">
        <v>589</v>
      </c>
      <c r="N372" s="29">
        <f>M372*0.051</f>
        <v>30.038999999999998</v>
      </c>
      <c r="O372" s="28">
        <v>289.4</v>
      </c>
      <c r="P372" s="13">
        <v>15.49737</v>
      </c>
      <c r="Q372" s="32">
        <f>J372*1000/D372</f>
        <v>160</v>
      </c>
      <c r="R372" s="121">
        <f>K372*1000/D372</f>
        <v>174.55244755244757</v>
      </c>
      <c r="S372" s="121">
        <f>L372*1000/D372</f>
        <v>276.2421678321678</v>
      </c>
      <c r="T372" s="122">
        <f>L372-J372</f>
        <v>16.622629999999997</v>
      </c>
      <c r="U372" s="122">
        <f>N372-P372</f>
        <v>14.541629999999998</v>
      </c>
      <c r="V372" s="125">
        <f>O372-M372</f>
        <v>-299.6</v>
      </c>
    </row>
    <row r="373" spans="1:22" ht="12.75">
      <c r="A373" s="388"/>
      <c r="B373" s="11">
        <v>108</v>
      </c>
      <c r="C373" s="88" t="s">
        <v>743</v>
      </c>
      <c r="D373" s="89">
        <v>24</v>
      </c>
      <c r="E373" s="89">
        <v>1961</v>
      </c>
      <c r="F373" s="13">
        <v>911.79</v>
      </c>
      <c r="G373" s="13">
        <v>911.79</v>
      </c>
      <c r="H373" s="28">
        <v>3</v>
      </c>
      <c r="I373" s="13">
        <f>H373</f>
        <v>3</v>
      </c>
      <c r="J373" s="28">
        <v>0</v>
      </c>
      <c r="K373" s="13">
        <f>I373-N373</f>
        <v>0.14400000000000013</v>
      </c>
      <c r="L373" s="13">
        <f>I373-P373</f>
        <v>0.7316220000000002</v>
      </c>
      <c r="M373" s="226">
        <v>56</v>
      </c>
      <c r="N373" s="29">
        <f>M373*0.051</f>
        <v>2.856</v>
      </c>
      <c r="O373" s="28">
        <v>42.36</v>
      </c>
      <c r="P373" s="13">
        <v>2.268378</v>
      </c>
      <c r="Q373" s="32">
        <f>J373*1000/D373</f>
        <v>0</v>
      </c>
      <c r="R373" s="121">
        <f>K373*1000/D373</f>
        <v>6.000000000000004</v>
      </c>
      <c r="S373" s="121">
        <f>L373*1000/D373</f>
        <v>30.484250000000007</v>
      </c>
      <c r="T373" s="122">
        <f>L373-J373</f>
        <v>0.7316220000000002</v>
      </c>
      <c r="U373" s="122">
        <f>N373-P373</f>
        <v>0.5876220000000001</v>
      </c>
      <c r="V373" s="125">
        <f>O373-M373</f>
        <v>-13.64</v>
      </c>
    </row>
    <row r="374" spans="1:22" ht="12.75">
      <c r="A374" s="388"/>
      <c r="B374" s="11">
        <v>109</v>
      </c>
      <c r="C374" s="10" t="s">
        <v>744</v>
      </c>
      <c r="D374" s="99">
        <v>108</v>
      </c>
      <c r="E374" s="99">
        <v>1971</v>
      </c>
      <c r="F374" s="13">
        <v>2657.8</v>
      </c>
      <c r="G374" s="13">
        <v>2595.4</v>
      </c>
      <c r="H374" s="28">
        <v>34.1</v>
      </c>
      <c r="I374" s="13">
        <f>H374</f>
        <v>34.1</v>
      </c>
      <c r="J374" s="28">
        <v>17.28</v>
      </c>
      <c r="K374" s="13">
        <f>I374-N374</f>
        <v>18.647000000000002</v>
      </c>
      <c r="L374" s="13">
        <f>I374-P374</f>
        <v>25.826525000000004</v>
      </c>
      <c r="M374" s="226">
        <v>303</v>
      </c>
      <c r="N374" s="29">
        <f>M374*0.051</f>
        <v>15.453</v>
      </c>
      <c r="O374" s="28">
        <v>154.5</v>
      </c>
      <c r="P374" s="13">
        <v>8.273475</v>
      </c>
      <c r="Q374" s="32">
        <f>J374*1000/D374</f>
        <v>160</v>
      </c>
      <c r="R374" s="121">
        <f>K374*1000/D374</f>
        <v>172.65740740740745</v>
      </c>
      <c r="S374" s="121">
        <f>L374*1000/D374</f>
        <v>239.1344907407408</v>
      </c>
      <c r="T374" s="122">
        <f>L374-J374</f>
        <v>8.546525000000003</v>
      </c>
      <c r="U374" s="122">
        <f>N374-P374</f>
        <v>7.179525</v>
      </c>
      <c r="V374" s="125">
        <f>O374-M374</f>
        <v>-148.5</v>
      </c>
    </row>
    <row r="375" spans="1:22" ht="12.75">
      <c r="A375" s="389"/>
      <c r="B375" s="11">
        <v>110</v>
      </c>
      <c r="C375" s="10" t="s">
        <v>748</v>
      </c>
      <c r="D375" s="89">
        <v>40</v>
      </c>
      <c r="E375" s="89">
        <v>1960</v>
      </c>
      <c r="F375" s="13">
        <v>1500.19</v>
      </c>
      <c r="G375" s="13">
        <v>1500.19</v>
      </c>
      <c r="H375" s="28">
        <v>5.4</v>
      </c>
      <c r="I375" s="13">
        <v>5.4</v>
      </c>
      <c r="J375" s="28">
        <v>0.4</v>
      </c>
      <c r="K375" s="13">
        <v>0.7080000000000011</v>
      </c>
      <c r="L375" s="13">
        <v>1.2713480000000006</v>
      </c>
      <c r="M375" s="226">
        <v>92</v>
      </c>
      <c r="N375" s="29">
        <v>4.691999999999999</v>
      </c>
      <c r="O375" s="28">
        <v>77.099</v>
      </c>
      <c r="P375" s="13">
        <v>4.128652</v>
      </c>
      <c r="Q375" s="32">
        <v>10</v>
      </c>
      <c r="R375" s="121">
        <v>17.700000000000024</v>
      </c>
      <c r="S375" s="121">
        <v>31.783700000000017</v>
      </c>
      <c r="T375" s="122">
        <v>0.8713480000000006</v>
      </c>
      <c r="U375" s="122">
        <v>0.5633479999999995</v>
      </c>
      <c r="V375" s="125">
        <v>-14.900999999999996</v>
      </c>
    </row>
    <row r="376" spans="1:22" ht="12.75">
      <c r="A376" s="389"/>
      <c r="B376" s="11">
        <v>111</v>
      </c>
      <c r="C376" s="26" t="s">
        <v>749</v>
      </c>
      <c r="D376" s="99">
        <v>35</v>
      </c>
      <c r="E376" s="99">
        <v>1965</v>
      </c>
      <c r="F376" s="13">
        <v>687.58</v>
      </c>
      <c r="G376" s="13">
        <v>687.58</v>
      </c>
      <c r="H376" s="28">
        <v>7.39</v>
      </c>
      <c r="I376" s="13">
        <v>7.39</v>
      </c>
      <c r="J376" s="28">
        <v>0.821415</v>
      </c>
      <c r="K376" s="13">
        <v>1.5250000000000004</v>
      </c>
      <c r="L376" s="13">
        <v>0.4133899999999997</v>
      </c>
      <c r="M376" s="226">
        <v>115</v>
      </c>
      <c r="N376" s="29">
        <v>5.864999999999999</v>
      </c>
      <c r="O376" s="28">
        <v>130.282166</v>
      </c>
      <c r="P376" s="13">
        <v>6.97661</v>
      </c>
      <c r="Q376" s="32">
        <v>23.468999999999998</v>
      </c>
      <c r="R376" s="121">
        <v>43.571428571428584</v>
      </c>
      <c r="S376" s="121">
        <v>11.81114285714285</v>
      </c>
      <c r="T376" s="122">
        <v>-0.4080250000000003</v>
      </c>
      <c r="U376" s="122">
        <v>-1.1116100000000007</v>
      </c>
      <c r="V376" s="125">
        <v>15.28216599999999</v>
      </c>
    </row>
    <row r="377" spans="1:22" ht="13.5" thickBot="1">
      <c r="A377" s="389"/>
      <c r="B377" s="11">
        <v>112</v>
      </c>
      <c r="C377" s="149" t="s">
        <v>750</v>
      </c>
      <c r="D377" s="353">
        <v>4</v>
      </c>
      <c r="E377" s="353">
        <v>1963</v>
      </c>
      <c r="F377" s="14">
        <v>150.99</v>
      </c>
      <c r="G377" s="14">
        <v>150.99</v>
      </c>
      <c r="H377" s="33">
        <v>0.438</v>
      </c>
      <c r="I377" s="14">
        <v>0.438</v>
      </c>
      <c r="J377" s="33">
        <v>0.04</v>
      </c>
      <c r="K377" s="14">
        <v>0.08100000000000002</v>
      </c>
      <c r="L377" s="14">
        <v>0.06314999999999998</v>
      </c>
      <c r="M377" s="354">
        <v>7</v>
      </c>
      <c r="N377" s="34">
        <v>0.357</v>
      </c>
      <c r="O377" s="33">
        <v>7</v>
      </c>
      <c r="P377" s="14">
        <v>0.37485</v>
      </c>
      <c r="Q377" s="35">
        <v>10</v>
      </c>
      <c r="R377" s="135">
        <v>20.250000000000004</v>
      </c>
      <c r="S377" s="135">
        <v>15.787499999999996</v>
      </c>
      <c r="T377" s="355">
        <v>0.023149999999999983</v>
      </c>
      <c r="U377" s="355">
        <v>-0.017850000000000033</v>
      </c>
      <c r="V377" s="368">
        <v>0</v>
      </c>
    </row>
    <row r="378" spans="1:22" ht="12.75">
      <c r="A378" s="379" t="s">
        <v>31</v>
      </c>
      <c r="B378" s="30">
        <v>1</v>
      </c>
      <c r="C378" s="39" t="s">
        <v>300</v>
      </c>
      <c r="D378" s="40">
        <v>45</v>
      </c>
      <c r="E378" s="40" t="s">
        <v>28</v>
      </c>
      <c r="F378" s="40">
        <v>2290.41</v>
      </c>
      <c r="G378" s="40">
        <v>2290.41</v>
      </c>
      <c r="H378" s="41">
        <v>9.145</v>
      </c>
      <c r="I378" s="41">
        <f>H378</f>
        <v>9.145</v>
      </c>
      <c r="J378" s="41">
        <v>6.8</v>
      </c>
      <c r="K378" s="41">
        <f>I378-N378</f>
        <v>6.595</v>
      </c>
      <c r="L378" s="41">
        <f>I378-P378</f>
        <v>6.8194</v>
      </c>
      <c r="M378" s="42">
        <v>50</v>
      </c>
      <c r="N378" s="43">
        <f>M378*0.051</f>
        <v>2.55</v>
      </c>
      <c r="O378" s="42">
        <v>45.6</v>
      </c>
      <c r="P378" s="41">
        <f>O378*0.051</f>
        <v>2.3256</v>
      </c>
      <c r="Q378" s="42">
        <f>J378*1000/D378</f>
        <v>151.11111111111111</v>
      </c>
      <c r="R378" s="42">
        <f>K378*1000/D378</f>
        <v>146.55555555555554</v>
      </c>
      <c r="S378" s="42">
        <f>L378*1000/D378</f>
        <v>151.54222222222222</v>
      </c>
      <c r="T378" s="41">
        <f>L378-J378</f>
        <v>0.019400000000000084</v>
      </c>
      <c r="U378" s="41">
        <f>N378-P378</f>
        <v>0.2243999999999997</v>
      </c>
      <c r="V378" s="44">
        <f>O378-M378</f>
        <v>-4.399999999999999</v>
      </c>
    </row>
    <row r="379" spans="1:22" ht="12.75">
      <c r="A379" s="380"/>
      <c r="B379" s="11">
        <v>2</v>
      </c>
      <c r="C379" s="63" t="s">
        <v>132</v>
      </c>
      <c r="D379" s="64">
        <v>25</v>
      </c>
      <c r="E379" s="64" t="s">
        <v>25</v>
      </c>
      <c r="F379" s="64">
        <v>1380.52</v>
      </c>
      <c r="G379" s="64">
        <v>1380.52</v>
      </c>
      <c r="H379" s="65">
        <v>7.999</v>
      </c>
      <c r="I379" s="66">
        <v>7.999</v>
      </c>
      <c r="J379" s="66">
        <v>4</v>
      </c>
      <c r="K379" s="66">
        <v>3.9445799999999993</v>
      </c>
      <c r="L379" s="66">
        <v>4.8887599999999996</v>
      </c>
      <c r="M379" s="67">
        <v>73</v>
      </c>
      <c r="N379" s="65">
        <v>4.05442</v>
      </c>
      <c r="O379" s="67">
        <v>56</v>
      </c>
      <c r="P379" s="66">
        <v>3.11024</v>
      </c>
      <c r="Q379" s="67">
        <v>160</v>
      </c>
      <c r="R379" s="66">
        <v>157.78319999999997</v>
      </c>
      <c r="S379" s="66">
        <v>195.55039999999997</v>
      </c>
      <c r="T379" s="66">
        <v>0.8887599999999996</v>
      </c>
      <c r="U379" s="66">
        <v>0.9441800000000002</v>
      </c>
      <c r="V379" s="68">
        <v>-17</v>
      </c>
    </row>
    <row r="380" spans="1:22" ht="12.75">
      <c r="A380" s="380"/>
      <c r="B380" s="11">
        <v>3</v>
      </c>
      <c r="C380" s="63" t="s">
        <v>358</v>
      </c>
      <c r="D380" s="64">
        <v>55</v>
      </c>
      <c r="E380" s="64" t="s">
        <v>25</v>
      </c>
      <c r="F380" s="66">
        <v>2576.26</v>
      </c>
      <c r="G380" s="66">
        <v>2576.26</v>
      </c>
      <c r="H380" s="65">
        <v>13.372</v>
      </c>
      <c r="I380" s="66">
        <v>13.372</v>
      </c>
      <c r="J380" s="66">
        <v>8.8</v>
      </c>
      <c r="K380" s="66">
        <v>8.6511</v>
      </c>
      <c r="L380" s="66">
        <v>9.223161999999999</v>
      </c>
      <c r="M380" s="66">
        <v>85</v>
      </c>
      <c r="N380" s="65">
        <v>4.7209</v>
      </c>
      <c r="O380" s="67">
        <v>74.7</v>
      </c>
      <c r="P380" s="66">
        <v>4.1488380000000005</v>
      </c>
      <c r="Q380" s="67">
        <v>160</v>
      </c>
      <c r="R380" s="66">
        <v>157.2927272727273</v>
      </c>
      <c r="S380" s="66">
        <v>167.6938545454545</v>
      </c>
      <c r="T380" s="66">
        <v>0.4231619999999978</v>
      </c>
      <c r="U380" s="66">
        <v>0.5720619999999998</v>
      </c>
      <c r="V380" s="68">
        <v>-10.299999999999997</v>
      </c>
    </row>
    <row r="381" spans="1:22" ht="12.75">
      <c r="A381" s="380"/>
      <c r="B381" s="11">
        <v>4</v>
      </c>
      <c r="C381" s="63" t="s">
        <v>359</v>
      </c>
      <c r="D381" s="64">
        <v>39</v>
      </c>
      <c r="E381" s="64" t="s">
        <v>25</v>
      </c>
      <c r="F381" s="66">
        <v>2269.03</v>
      </c>
      <c r="G381" s="66">
        <v>2269.03</v>
      </c>
      <c r="H381" s="65">
        <v>10.843</v>
      </c>
      <c r="I381" s="66">
        <v>10.843</v>
      </c>
      <c r="J381" s="66">
        <v>6.24</v>
      </c>
      <c r="K381" s="66">
        <v>6.17764</v>
      </c>
      <c r="L381" s="66">
        <v>7.26067</v>
      </c>
      <c r="M381" s="66">
        <v>84</v>
      </c>
      <c r="N381" s="65">
        <v>4.66536</v>
      </c>
      <c r="O381" s="67">
        <v>64.5</v>
      </c>
      <c r="P381" s="66">
        <v>3.58233</v>
      </c>
      <c r="Q381" s="67">
        <v>160</v>
      </c>
      <c r="R381" s="66">
        <v>158.40102564102565</v>
      </c>
      <c r="S381" s="66">
        <v>186.17102564102564</v>
      </c>
      <c r="T381" s="66">
        <v>1.02067</v>
      </c>
      <c r="U381" s="66">
        <v>1.08303</v>
      </c>
      <c r="V381" s="68">
        <v>-19.5</v>
      </c>
    </row>
    <row r="382" spans="1:22" ht="12.75">
      <c r="A382" s="380"/>
      <c r="B382" s="11">
        <v>5</v>
      </c>
      <c r="C382" s="8" t="s">
        <v>143</v>
      </c>
      <c r="D382" s="22">
        <v>83</v>
      </c>
      <c r="E382" s="22">
        <v>1983</v>
      </c>
      <c r="F382" s="130">
        <v>5281.7</v>
      </c>
      <c r="G382" s="130">
        <f>F382</f>
        <v>5281.7</v>
      </c>
      <c r="H382" s="131">
        <v>31.84</v>
      </c>
      <c r="I382" s="131">
        <f>H382</f>
        <v>31.84</v>
      </c>
      <c r="J382" s="131">
        <v>19.44</v>
      </c>
      <c r="K382" s="131">
        <f aca="true" t="shared" si="184" ref="K382:K392">I382-N382</f>
        <v>17.866</v>
      </c>
      <c r="L382" s="131">
        <f aca="true" t="shared" si="185" ref="L382:L392">I382-P382</f>
        <v>19.8656</v>
      </c>
      <c r="M382" s="130">
        <v>274</v>
      </c>
      <c r="N382" s="132">
        <f>M382*0.051</f>
        <v>13.973999999999998</v>
      </c>
      <c r="O382" s="131">
        <v>211.30051173460384</v>
      </c>
      <c r="P382" s="131">
        <f>O382*0.05667</f>
        <v>11.9744</v>
      </c>
      <c r="Q382" s="130">
        <f>J382*1000/D382</f>
        <v>234.21686746987953</v>
      </c>
      <c r="R382" s="130">
        <f>K382*1000/D382</f>
        <v>215.25301204819277</v>
      </c>
      <c r="S382" s="130">
        <f>L382*1000/D382</f>
        <v>239.34457831325304</v>
      </c>
      <c r="T382" s="131">
        <f aca="true" t="shared" si="186" ref="T382:T392">L382-J382</f>
        <v>0.4255999999999993</v>
      </c>
      <c r="U382" s="131">
        <f aca="true" t="shared" si="187" ref="U382:U392">N382-P382</f>
        <v>1.9995999999999992</v>
      </c>
      <c r="V382" s="133">
        <f>1.11*O382-M382</f>
        <v>-39.45643197458972</v>
      </c>
    </row>
    <row r="383" spans="1:22" ht="12.75">
      <c r="A383" s="380"/>
      <c r="B383" s="11">
        <v>6</v>
      </c>
      <c r="C383" s="8" t="s">
        <v>158</v>
      </c>
      <c r="D383" s="22">
        <v>30</v>
      </c>
      <c r="E383" s="22">
        <v>1982</v>
      </c>
      <c r="F383" s="142">
        <v>1644</v>
      </c>
      <c r="G383" s="130">
        <f>F383</f>
        <v>1644</v>
      </c>
      <c r="H383" s="131">
        <v>8.9</v>
      </c>
      <c r="I383" s="131">
        <f>H383</f>
        <v>8.9</v>
      </c>
      <c r="J383" s="131">
        <v>4.8</v>
      </c>
      <c r="K383" s="131">
        <f t="shared" si="184"/>
        <v>3.035000000000001</v>
      </c>
      <c r="L383" s="131">
        <f t="shared" si="185"/>
        <v>4.9558</v>
      </c>
      <c r="M383" s="130">
        <v>115</v>
      </c>
      <c r="N383" s="132">
        <f>M383*0.051</f>
        <v>5.864999999999999</v>
      </c>
      <c r="O383" s="131">
        <v>69.5994353273337</v>
      </c>
      <c r="P383" s="131">
        <f>O383*0.05667</f>
        <v>3.9442000000000004</v>
      </c>
      <c r="Q383" s="130">
        <f>J383*1000/D383</f>
        <v>160</v>
      </c>
      <c r="R383" s="130">
        <f>K383*1000/D383</f>
        <v>101.1666666666667</v>
      </c>
      <c r="S383" s="130">
        <f>L383*1000/D383</f>
        <v>165.19333333333333</v>
      </c>
      <c r="T383" s="131">
        <f t="shared" si="186"/>
        <v>0.15580000000000016</v>
      </c>
      <c r="U383" s="131">
        <f t="shared" si="187"/>
        <v>1.920799999999999</v>
      </c>
      <c r="V383" s="133">
        <f>1.11*O383-M383</f>
        <v>-37.744626786659595</v>
      </c>
    </row>
    <row r="384" spans="1:22" ht="12.75">
      <c r="A384" s="380"/>
      <c r="B384" s="11">
        <v>7</v>
      </c>
      <c r="C384" s="153" t="s">
        <v>77</v>
      </c>
      <c r="D384" s="64">
        <v>72</v>
      </c>
      <c r="E384" s="64">
        <v>1973</v>
      </c>
      <c r="F384" s="64">
        <v>3771.5</v>
      </c>
      <c r="G384" s="64">
        <v>3771.5</v>
      </c>
      <c r="H384" s="297">
        <v>16.878</v>
      </c>
      <c r="I384" s="298">
        <f>+H384</f>
        <v>16.878</v>
      </c>
      <c r="J384" s="299">
        <v>10.104431</v>
      </c>
      <c r="K384" s="66">
        <f t="shared" si="184"/>
        <v>9.68488</v>
      </c>
      <c r="L384" s="66">
        <f t="shared" si="185"/>
        <v>10.54376</v>
      </c>
      <c r="M384" s="300">
        <v>134</v>
      </c>
      <c r="N384" s="65">
        <f>M384*0.05368</f>
        <v>7.1931199999999995</v>
      </c>
      <c r="O384" s="299">
        <v>118</v>
      </c>
      <c r="P384" s="66">
        <f>O384*0.05368</f>
        <v>6.334239999999999</v>
      </c>
      <c r="Q384" s="67">
        <f>J384*1000/D384</f>
        <v>140.33931944444444</v>
      </c>
      <c r="R384" s="67">
        <f>K384*1000/D384</f>
        <v>134.51222222222222</v>
      </c>
      <c r="S384" s="67">
        <f>L384*1000/D384</f>
        <v>146.44111111111113</v>
      </c>
      <c r="T384" s="66">
        <f t="shared" si="186"/>
        <v>0.43932900000000075</v>
      </c>
      <c r="U384" s="66">
        <f t="shared" si="187"/>
        <v>0.8588800000000001</v>
      </c>
      <c r="V384" s="68">
        <f aca="true" t="shared" si="188" ref="V384:V392">O384-M384</f>
        <v>-16</v>
      </c>
    </row>
    <row r="385" spans="1:22" ht="12.75">
      <c r="A385" s="380"/>
      <c r="B385" s="11">
        <v>8</v>
      </c>
      <c r="C385" s="153" t="s">
        <v>78</v>
      </c>
      <c r="D385" s="64">
        <v>30</v>
      </c>
      <c r="E385" s="64">
        <v>1972</v>
      </c>
      <c r="F385" s="64">
        <v>1720</v>
      </c>
      <c r="G385" s="64">
        <v>1720</v>
      </c>
      <c r="H385" s="297">
        <v>7.558</v>
      </c>
      <c r="I385" s="298">
        <f>+H385</f>
        <v>7.558</v>
      </c>
      <c r="J385" s="299">
        <v>4.8</v>
      </c>
      <c r="K385" s="66">
        <f t="shared" si="184"/>
        <v>4.396</v>
      </c>
      <c r="L385" s="66">
        <f t="shared" si="185"/>
        <v>5.262286</v>
      </c>
      <c r="M385" s="300">
        <v>62</v>
      </c>
      <c r="N385" s="65">
        <f>M385*0.051</f>
        <v>3.162</v>
      </c>
      <c r="O385" s="299">
        <v>45.013999999999996</v>
      </c>
      <c r="P385" s="66">
        <f>O385*0.051</f>
        <v>2.295714</v>
      </c>
      <c r="Q385" s="67">
        <f>J385*1000/D386</f>
        <v>240</v>
      </c>
      <c r="R385" s="67">
        <f>K385*1000/D386</f>
        <v>219.8</v>
      </c>
      <c r="S385" s="67">
        <f>L385*1000/D386</f>
        <v>263.11429999999996</v>
      </c>
      <c r="T385" s="66">
        <f t="shared" si="186"/>
        <v>0.46228599999999975</v>
      </c>
      <c r="U385" s="66">
        <f t="shared" si="187"/>
        <v>0.8662860000000001</v>
      </c>
      <c r="V385" s="68">
        <f t="shared" si="188"/>
        <v>-16.986000000000004</v>
      </c>
    </row>
    <row r="386" spans="1:22" ht="12.75">
      <c r="A386" s="380"/>
      <c r="B386" s="11">
        <v>9</v>
      </c>
      <c r="C386" s="153" t="s">
        <v>86</v>
      </c>
      <c r="D386" s="64">
        <v>20</v>
      </c>
      <c r="E386" s="64">
        <v>1996</v>
      </c>
      <c r="F386" s="64">
        <v>967</v>
      </c>
      <c r="G386" s="64">
        <v>967</v>
      </c>
      <c r="H386" s="297">
        <v>5.735</v>
      </c>
      <c r="I386" s="298">
        <f>+H386</f>
        <v>5.735</v>
      </c>
      <c r="J386" s="299">
        <v>3.2</v>
      </c>
      <c r="K386" s="66">
        <f t="shared" si="184"/>
        <v>3.1583600000000005</v>
      </c>
      <c r="L386" s="66">
        <f t="shared" si="185"/>
        <v>3.8562000000000003</v>
      </c>
      <c r="M386" s="300">
        <v>48</v>
      </c>
      <c r="N386" s="65">
        <f>M386*0.05368</f>
        <v>2.57664</v>
      </c>
      <c r="O386" s="299">
        <v>35</v>
      </c>
      <c r="P386" s="66">
        <f>O386*0.05368</f>
        <v>1.8788</v>
      </c>
      <c r="Q386" s="67">
        <f aca="true" t="shared" si="189" ref="Q386:Q392">J386*1000/D386</f>
        <v>160</v>
      </c>
      <c r="R386" s="67">
        <f aca="true" t="shared" si="190" ref="R386:R392">K386*1000/D386</f>
        <v>157.91800000000003</v>
      </c>
      <c r="S386" s="67">
        <f aca="true" t="shared" si="191" ref="S386:S392">L386*1000/D386</f>
        <v>192.81</v>
      </c>
      <c r="T386" s="66">
        <f t="shared" si="186"/>
        <v>0.6562000000000001</v>
      </c>
      <c r="U386" s="66">
        <f t="shared" si="187"/>
        <v>0.6978399999999998</v>
      </c>
      <c r="V386" s="68">
        <f t="shared" si="188"/>
        <v>-13</v>
      </c>
    </row>
    <row r="387" spans="1:22" ht="12.75">
      <c r="A387" s="380"/>
      <c r="B387" s="11">
        <v>10</v>
      </c>
      <c r="C387" s="153" t="s">
        <v>95</v>
      </c>
      <c r="D387" s="64">
        <v>20</v>
      </c>
      <c r="E387" s="64">
        <v>1982</v>
      </c>
      <c r="F387" s="64">
        <v>1046</v>
      </c>
      <c r="G387" s="64">
        <v>1046</v>
      </c>
      <c r="H387" s="297">
        <v>5.614</v>
      </c>
      <c r="I387" s="227">
        <f aca="true" t="shared" si="192" ref="I387:I392">H387</f>
        <v>5.614</v>
      </c>
      <c r="J387" s="299">
        <v>3.2</v>
      </c>
      <c r="K387" s="66">
        <f t="shared" si="184"/>
        <v>3.09104</v>
      </c>
      <c r="L387" s="66">
        <f t="shared" si="185"/>
        <v>3.30576</v>
      </c>
      <c r="M387" s="300">
        <v>47</v>
      </c>
      <c r="N387" s="65">
        <f>M387*0.05368</f>
        <v>2.52296</v>
      </c>
      <c r="O387" s="299">
        <v>43</v>
      </c>
      <c r="P387" s="66">
        <f>O387*0.05368</f>
        <v>2.30824</v>
      </c>
      <c r="Q387" s="67">
        <f t="shared" si="189"/>
        <v>160</v>
      </c>
      <c r="R387" s="67">
        <f t="shared" si="190"/>
        <v>154.552</v>
      </c>
      <c r="S387" s="67">
        <f t="shared" si="191"/>
        <v>165.28799999999998</v>
      </c>
      <c r="T387" s="66">
        <f t="shared" si="186"/>
        <v>0.10575999999999963</v>
      </c>
      <c r="U387" s="66">
        <f t="shared" si="187"/>
        <v>0.2147199999999998</v>
      </c>
      <c r="V387" s="68">
        <f t="shared" si="188"/>
        <v>-4</v>
      </c>
    </row>
    <row r="388" spans="1:22" ht="12.75">
      <c r="A388" s="380"/>
      <c r="B388" s="11">
        <v>11</v>
      </c>
      <c r="C388" s="8" t="s">
        <v>198</v>
      </c>
      <c r="D388" s="22">
        <v>45</v>
      </c>
      <c r="E388" s="22">
        <v>1991</v>
      </c>
      <c r="F388" s="67">
        <v>2317.71</v>
      </c>
      <c r="G388" s="67">
        <v>2317.71</v>
      </c>
      <c r="H388" s="65">
        <v>11.214</v>
      </c>
      <c r="I388" s="66">
        <f t="shared" si="192"/>
        <v>11.214</v>
      </c>
      <c r="J388" s="66">
        <v>7.2</v>
      </c>
      <c r="K388" s="66">
        <f t="shared" si="184"/>
        <v>6.675000000000001</v>
      </c>
      <c r="L388" s="66">
        <f t="shared" si="185"/>
        <v>7.797000000000001</v>
      </c>
      <c r="M388" s="67">
        <v>89</v>
      </c>
      <c r="N388" s="65">
        <f>M388*0.051</f>
        <v>4.539</v>
      </c>
      <c r="O388" s="67">
        <v>67</v>
      </c>
      <c r="P388" s="66">
        <f>O388*0.051</f>
        <v>3.417</v>
      </c>
      <c r="Q388" s="67">
        <f t="shared" si="189"/>
        <v>160</v>
      </c>
      <c r="R388" s="67">
        <f t="shared" si="190"/>
        <v>148.33333333333334</v>
      </c>
      <c r="S388" s="67">
        <f t="shared" si="191"/>
        <v>173.26666666666668</v>
      </c>
      <c r="T388" s="66">
        <f t="shared" si="186"/>
        <v>0.5970000000000004</v>
      </c>
      <c r="U388" s="66">
        <f t="shared" si="187"/>
        <v>1.1219999999999999</v>
      </c>
      <c r="V388" s="68">
        <f t="shared" si="188"/>
        <v>-22</v>
      </c>
    </row>
    <row r="389" spans="1:22" ht="12.75">
      <c r="A389" s="380"/>
      <c r="B389" s="11">
        <v>12</v>
      </c>
      <c r="C389" s="8" t="s">
        <v>205</v>
      </c>
      <c r="D389" s="22">
        <v>45</v>
      </c>
      <c r="E389" s="22">
        <v>1968</v>
      </c>
      <c r="F389" s="67">
        <v>1855.91</v>
      </c>
      <c r="G389" s="67">
        <v>1855.91</v>
      </c>
      <c r="H389" s="66">
        <v>10.115</v>
      </c>
      <c r="I389" s="66">
        <f t="shared" si="192"/>
        <v>10.115</v>
      </c>
      <c r="J389" s="241">
        <v>7.2</v>
      </c>
      <c r="K389" s="66">
        <f t="shared" si="184"/>
        <v>7.055000000000001</v>
      </c>
      <c r="L389" s="66">
        <f t="shared" si="185"/>
        <v>7.514</v>
      </c>
      <c r="M389" s="242">
        <v>60</v>
      </c>
      <c r="N389" s="65">
        <f>M389*0.051</f>
        <v>3.0599999999999996</v>
      </c>
      <c r="O389" s="67">
        <v>51</v>
      </c>
      <c r="P389" s="66">
        <f>O389*0.051</f>
        <v>2.601</v>
      </c>
      <c r="Q389" s="67">
        <f t="shared" si="189"/>
        <v>160</v>
      </c>
      <c r="R389" s="67">
        <f t="shared" si="190"/>
        <v>156.7777777777778</v>
      </c>
      <c r="S389" s="67">
        <f t="shared" si="191"/>
        <v>166.9777777777778</v>
      </c>
      <c r="T389" s="66">
        <f t="shared" si="186"/>
        <v>0.31400000000000006</v>
      </c>
      <c r="U389" s="66">
        <f t="shared" si="187"/>
        <v>0.45899999999999963</v>
      </c>
      <c r="V389" s="68">
        <f t="shared" si="188"/>
        <v>-9</v>
      </c>
    </row>
    <row r="390" spans="1:22" ht="12.75">
      <c r="A390" s="380"/>
      <c r="B390" s="11">
        <v>13</v>
      </c>
      <c r="C390" s="8" t="s">
        <v>222</v>
      </c>
      <c r="D390" s="22">
        <v>11</v>
      </c>
      <c r="E390" s="22">
        <v>1961</v>
      </c>
      <c r="F390" s="64">
        <v>524.32</v>
      </c>
      <c r="G390" s="64">
        <v>474.9</v>
      </c>
      <c r="H390" s="65">
        <v>0.884</v>
      </c>
      <c r="I390" s="66">
        <f t="shared" si="192"/>
        <v>0.884</v>
      </c>
      <c r="J390" s="65">
        <v>0.11</v>
      </c>
      <c r="K390" s="66">
        <f t="shared" si="184"/>
        <v>0.06800000000000006</v>
      </c>
      <c r="L390" s="66">
        <f t="shared" si="185"/>
        <v>0.22100000000000009</v>
      </c>
      <c r="M390" s="66">
        <v>16</v>
      </c>
      <c r="N390" s="65">
        <f>M390*0.051</f>
        <v>0.816</v>
      </c>
      <c r="O390" s="65">
        <v>13</v>
      </c>
      <c r="P390" s="66">
        <f>O390*0.051</f>
        <v>0.6629999999999999</v>
      </c>
      <c r="Q390" s="67">
        <f t="shared" si="189"/>
        <v>10</v>
      </c>
      <c r="R390" s="67">
        <f t="shared" si="190"/>
        <v>6.181818181818187</v>
      </c>
      <c r="S390" s="67">
        <f t="shared" si="191"/>
        <v>20.090909090909097</v>
      </c>
      <c r="T390" s="66">
        <f t="shared" si="186"/>
        <v>0.11100000000000008</v>
      </c>
      <c r="U390" s="66">
        <f t="shared" si="187"/>
        <v>0.15300000000000002</v>
      </c>
      <c r="V390" s="68">
        <f t="shared" si="188"/>
        <v>-3</v>
      </c>
    </row>
    <row r="391" spans="1:22" ht="12.75">
      <c r="A391" s="380"/>
      <c r="B391" s="11">
        <v>14</v>
      </c>
      <c r="C391" s="243" t="s">
        <v>385</v>
      </c>
      <c r="D391" s="244">
        <v>40</v>
      </c>
      <c r="E391" s="244">
        <v>1991</v>
      </c>
      <c r="F391" s="244">
        <v>2212.42</v>
      </c>
      <c r="G391" s="244">
        <v>2212.42</v>
      </c>
      <c r="H391" s="66">
        <v>12.1247</v>
      </c>
      <c r="I391" s="66">
        <f t="shared" si="192"/>
        <v>12.1247</v>
      </c>
      <c r="J391" s="245">
        <v>6.4</v>
      </c>
      <c r="K391" s="66">
        <f t="shared" si="184"/>
        <v>6.208700000000001</v>
      </c>
      <c r="L391" s="66">
        <f t="shared" si="185"/>
        <v>7.177700000000001</v>
      </c>
      <c r="M391" s="66">
        <v>116</v>
      </c>
      <c r="N391" s="65">
        <f>M391*0.051</f>
        <v>5.9159999999999995</v>
      </c>
      <c r="O391" s="66">
        <v>97</v>
      </c>
      <c r="P391" s="66">
        <f>O391*0.051</f>
        <v>4.947</v>
      </c>
      <c r="Q391" s="67">
        <f t="shared" si="189"/>
        <v>160</v>
      </c>
      <c r="R391" s="67">
        <f t="shared" si="190"/>
        <v>155.21750000000003</v>
      </c>
      <c r="S391" s="67">
        <f t="shared" si="191"/>
        <v>179.44250000000002</v>
      </c>
      <c r="T391" s="66">
        <f t="shared" si="186"/>
        <v>0.7777000000000003</v>
      </c>
      <c r="U391" s="66">
        <f t="shared" si="187"/>
        <v>0.9689999999999994</v>
      </c>
      <c r="V391" s="68">
        <f t="shared" si="188"/>
        <v>-19</v>
      </c>
    </row>
    <row r="392" spans="1:22" ht="12.75">
      <c r="A392" s="380"/>
      <c r="B392" s="11">
        <v>15</v>
      </c>
      <c r="C392" s="63" t="s">
        <v>387</v>
      </c>
      <c r="D392" s="64">
        <v>19</v>
      </c>
      <c r="E392" s="64">
        <v>1984</v>
      </c>
      <c r="F392" s="64">
        <v>761.67</v>
      </c>
      <c r="G392" s="64">
        <v>677.65</v>
      </c>
      <c r="H392" s="67">
        <v>5.349</v>
      </c>
      <c r="I392" s="66">
        <f t="shared" si="192"/>
        <v>5.349</v>
      </c>
      <c r="J392" s="66">
        <v>3.04</v>
      </c>
      <c r="K392" s="66">
        <f t="shared" si="184"/>
        <v>2.8500000000000005</v>
      </c>
      <c r="L392" s="66">
        <f t="shared" si="185"/>
        <v>3.4875000000000003</v>
      </c>
      <c r="M392" s="66">
        <v>49</v>
      </c>
      <c r="N392" s="65">
        <f>M392*0.051</f>
        <v>2.4989999999999997</v>
      </c>
      <c r="O392" s="66">
        <v>36.5</v>
      </c>
      <c r="P392" s="66">
        <f>O392*0.051</f>
        <v>1.8615</v>
      </c>
      <c r="Q392" s="67">
        <f t="shared" si="189"/>
        <v>160</v>
      </c>
      <c r="R392" s="67">
        <f t="shared" si="190"/>
        <v>150.00000000000003</v>
      </c>
      <c r="S392" s="67">
        <f t="shared" si="191"/>
        <v>183.5526315789474</v>
      </c>
      <c r="T392" s="66">
        <f t="shared" si="186"/>
        <v>0.44750000000000023</v>
      </c>
      <c r="U392" s="66">
        <f t="shared" si="187"/>
        <v>0.6374999999999997</v>
      </c>
      <c r="V392" s="68">
        <f t="shared" si="188"/>
        <v>-12.5</v>
      </c>
    </row>
    <row r="393" spans="1:22" ht="12.75">
      <c r="A393" s="380"/>
      <c r="B393" s="11">
        <v>16</v>
      </c>
      <c r="C393" s="153" t="s">
        <v>457</v>
      </c>
      <c r="D393" s="64">
        <v>30</v>
      </c>
      <c r="E393" s="64">
        <v>1990</v>
      </c>
      <c r="F393" s="64">
        <v>1510.09</v>
      </c>
      <c r="G393" s="64">
        <v>1510.09</v>
      </c>
      <c r="H393" s="67">
        <v>7.401</v>
      </c>
      <c r="I393" s="67">
        <v>2.57</v>
      </c>
      <c r="J393" s="67">
        <v>4.8</v>
      </c>
      <c r="K393" s="67">
        <v>4.6086</v>
      </c>
      <c r="L393" s="67">
        <v>4.83414</v>
      </c>
      <c r="M393" s="67">
        <v>52</v>
      </c>
      <c r="N393" s="67">
        <v>2.7923999999999998</v>
      </c>
      <c r="O393" s="67">
        <v>47.8</v>
      </c>
      <c r="P393" s="67">
        <v>2.5668599999999997</v>
      </c>
      <c r="Q393" s="67">
        <v>160</v>
      </c>
      <c r="R393" s="67">
        <v>153.62</v>
      </c>
      <c r="S393" s="67">
        <v>161.13799999999998</v>
      </c>
      <c r="T393" s="66">
        <v>0.03413999999999984</v>
      </c>
      <c r="U393" s="66">
        <v>0.22554000000000007</v>
      </c>
      <c r="V393" s="228">
        <v>-4.200000000000003</v>
      </c>
    </row>
    <row r="394" spans="1:22" ht="12.75">
      <c r="A394" s="380"/>
      <c r="B394" s="11">
        <v>17</v>
      </c>
      <c r="C394" s="153" t="s">
        <v>458</v>
      </c>
      <c r="D394" s="64">
        <v>44</v>
      </c>
      <c r="E394" s="64">
        <v>1984</v>
      </c>
      <c r="F394" s="64">
        <v>2309.1</v>
      </c>
      <c r="G394" s="64">
        <v>2245.32</v>
      </c>
      <c r="H394" s="67">
        <v>11.4</v>
      </c>
      <c r="I394" s="67">
        <v>4</v>
      </c>
      <c r="J394" s="67">
        <v>7.04</v>
      </c>
      <c r="K394" s="67">
        <v>6.889200000000001</v>
      </c>
      <c r="L394" s="67">
        <v>7.39935</v>
      </c>
      <c r="M394" s="67">
        <v>84</v>
      </c>
      <c r="N394" s="67">
        <v>4.5108</v>
      </c>
      <c r="O394" s="67">
        <v>74.5</v>
      </c>
      <c r="P394" s="67">
        <v>4.00065</v>
      </c>
      <c r="Q394" s="67">
        <v>160</v>
      </c>
      <c r="R394" s="67">
        <v>156.5727272727273</v>
      </c>
      <c r="S394" s="67">
        <v>168.16704545454547</v>
      </c>
      <c r="T394" s="66">
        <v>0.35935000000000006</v>
      </c>
      <c r="U394" s="66">
        <v>0.5101499999999994</v>
      </c>
      <c r="V394" s="228">
        <v>-9.5</v>
      </c>
    </row>
    <row r="395" spans="1:22" ht="12.75">
      <c r="A395" s="380"/>
      <c r="B395" s="11">
        <v>18</v>
      </c>
      <c r="C395" s="63" t="s">
        <v>459</v>
      </c>
      <c r="D395" s="64">
        <v>45</v>
      </c>
      <c r="E395" s="64">
        <v>1981</v>
      </c>
      <c r="F395" s="64">
        <v>2302.99</v>
      </c>
      <c r="G395" s="64">
        <v>2302.99</v>
      </c>
      <c r="H395" s="67">
        <v>10.7</v>
      </c>
      <c r="I395" s="67">
        <v>3.02</v>
      </c>
      <c r="J395" s="67">
        <v>7.2</v>
      </c>
      <c r="K395" s="67">
        <v>6.8873</v>
      </c>
      <c r="L395" s="67">
        <v>7.67669</v>
      </c>
      <c r="M395" s="67">
        <v>71</v>
      </c>
      <c r="N395" s="67">
        <v>3.8127</v>
      </c>
      <c r="O395" s="67">
        <v>56.3</v>
      </c>
      <c r="P395" s="67">
        <v>3.0233099999999995</v>
      </c>
      <c r="Q395" s="67">
        <v>160</v>
      </c>
      <c r="R395" s="67">
        <v>153.0511111111111</v>
      </c>
      <c r="S395" s="67">
        <v>170.5931111111111</v>
      </c>
      <c r="T395" s="66">
        <v>0.4766899999999996</v>
      </c>
      <c r="U395" s="66">
        <v>0.7893900000000005</v>
      </c>
      <c r="V395" s="228">
        <v>-14.700000000000003</v>
      </c>
    </row>
    <row r="396" spans="1:22" ht="12.75">
      <c r="A396" s="380"/>
      <c r="B396" s="11">
        <v>19</v>
      </c>
      <c r="C396" s="153" t="s">
        <v>460</v>
      </c>
      <c r="D396" s="64">
        <v>12</v>
      </c>
      <c r="E396" s="64">
        <v>1985</v>
      </c>
      <c r="F396" s="64">
        <v>730.43</v>
      </c>
      <c r="G396" s="64">
        <v>730.43</v>
      </c>
      <c r="H396" s="67">
        <v>3.232</v>
      </c>
      <c r="I396" s="67">
        <v>1.18</v>
      </c>
      <c r="J396" s="67">
        <v>1.92</v>
      </c>
      <c r="K396" s="67">
        <v>1.6747000000000003</v>
      </c>
      <c r="L396" s="67">
        <v>2.0506</v>
      </c>
      <c r="M396" s="67">
        <v>29</v>
      </c>
      <c r="N396" s="67">
        <v>1.5573</v>
      </c>
      <c r="O396" s="67">
        <v>22</v>
      </c>
      <c r="P396" s="67">
        <v>1.1814</v>
      </c>
      <c r="Q396" s="67">
        <v>160</v>
      </c>
      <c r="R396" s="67">
        <v>139.55833333333337</v>
      </c>
      <c r="S396" s="67">
        <v>170.88333333333335</v>
      </c>
      <c r="T396" s="66">
        <v>0.13060000000000027</v>
      </c>
      <c r="U396" s="66">
        <v>0.3758999999999999</v>
      </c>
      <c r="V396" s="228">
        <v>-7</v>
      </c>
    </row>
    <row r="397" spans="1:22" ht="12.75">
      <c r="A397" s="380"/>
      <c r="B397" s="11">
        <v>20</v>
      </c>
      <c r="C397" s="153" t="s">
        <v>463</v>
      </c>
      <c r="D397" s="64">
        <v>43</v>
      </c>
      <c r="E397" s="64">
        <v>1981</v>
      </c>
      <c r="F397" s="64">
        <v>2297.74</v>
      </c>
      <c r="G397" s="64">
        <v>2168.24</v>
      </c>
      <c r="H397" s="67">
        <v>11.044</v>
      </c>
      <c r="I397" s="67">
        <v>3</v>
      </c>
      <c r="J397" s="67">
        <v>6.88</v>
      </c>
      <c r="K397" s="67">
        <v>6.533200000000001</v>
      </c>
      <c r="L397" s="67">
        <v>8.047540000000001</v>
      </c>
      <c r="M397" s="67">
        <v>84</v>
      </c>
      <c r="N397" s="67">
        <v>4.5108</v>
      </c>
      <c r="O397" s="67">
        <v>55.8</v>
      </c>
      <c r="P397" s="67">
        <v>2.99646</v>
      </c>
      <c r="Q397" s="67">
        <v>160</v>
      </c>
      <c r="R397" s="67">
        <v>151.93488372093026</v>
      </c>
      <c r="S397" s="67">
        <v>187.15209302325584</v>
      </c>
      <c r="T397" s="66">
        <v>1.1675400000000016</v>
      </c>
      <c r="U397" s="66">
        <v>1.5143399999999998</v>
      </c>
      <c r="V397" s="228">
        <v>-28.200000000000003</v>
      </c>
    </row>
    <row r="398" spans="1:22" ht="12.75">
      <c r="A398" s="380"/>
      <c r="B398" s="11">
        <v>21</v>
      </c>
      <c r="C398" s="153" t="s">
        <v>464</v>
      </c>
      <c r="D398" s="64">
        <v>4</v>
      </c>
      <c r="E398" s="64">
        <v>1938</v>
      </c>
      <c r="F398" s="64">
        <v>217.96</v>
      </c>
      <c r="G398" s="64">
        <v>217.96</v>
      </c>
      <c r="H398" s="67">
        <v>1.069</v>
      </c>
      <c r="I398" s="67">
        <v>0.21</v>
      </c>
      <c r="J398" s="67">
        <v>0.85</v>
      </c>
      <c r="K398" s="67">
        <v>0.8005</v>
      </c>
      <c r="L398" s="67">
        <v>0.8542</v>
      </c>
      <c r="M398" s="67">
        <v>5</v>
      </c>
      <c r="N398" s="67">
        <v>0.26849999999999996</v>
      </c>
      <c r="O398" s="67">
        <v>4</v>
      </c>
      <c r="P398" s="67">
        <v>0.2148</v>
      </c>
      <c r="Q398" s="67">
        <v>212.5</v>
      </c>
      <c r="R398" s="67">
        <v>200.125</v>
      </c>
      <c r="S398" s="67">
        <v>213.54999999999998</v>
      </c>
      <c r="T398" s="66">
        <v>0.0041999999999999815</v>
      </c>
      <c r="U398" s="66">
        <v>0.05369999999999997</v>
      </c>
      <c r="V398" s="228">
        <v>-1</v>
      </c>
    </row>
    <row r="399" spans="1:22" ht="12.75">
      <c r="A399" s="380"/>
      <c r="B399" s="11">
        <v>22</v>
      </c>
      <c r="C399" s="229" t="s">
        <v>174</v>
      </c>
      <c r="D399" s="294">
        <v>20</v>
      </c>
      <c r="E399" s="22">
        <v>1987</v>
      </c>
      <c r="F399" s="295">
        <v>1074.54</v>
      </c>
      <c r="G399" s="295">
        <v>1074.54</v>
      </c>
      <c r="H399" s="295">
        <v>5.889</v>
      </c>
      <c r="I399" s="131">
        <f>H399</f>
        <v>5.889</v>
      </c>
      <c r="J399" s="130">
        <v>3.2</v>
      </c>
      <c r="K399" s="131">
        <f>I399-N399</f>
        <v>2.7270000000000003</v>
      </c>
      <c r="L399" s="131">
        <f>I399-P399</f>
        <v>3.4920000000000004</v>
      </c>
      <c r="M399" s="296">
        <v>62</v>
      </c>
      <c r="N399" s="132">
        <f>M399*0.051</f>
        <v>3.162</v>
      </c>
      <c r="O399" s="296">
        <v>47</v>
      </c>
      <c r="P399" s="131">
        <f>O399*0.051</f>
        <v>2.397</v>
      </c>
      <c r="Q399" s="130">
        <f>J399*1000/D399</f>
        <v>160</v>
      </c>
      <c r="R399" s="130">
        <f>K399*1000/D399</f>
        <v>136.35000000000002</v>
      </c>
      <c r="S399" s="130">
        <f>L399*1000/D399</f>
        <v>174.60000000000002</v>
      </c>
      <c r="T399" s="131">
        <f>L399-J399</f>
        <v>0.29200000000000026</v>
      </c>
      <c r="U399" s="131">
        <f>N399-P399</f>
        <v>0.7650000000000001</v>
      </c>
      <c r="V399" s="133">
        <f>O399-M399</f>
        <v>-15</v>
      </c>
    </row>
    <row r="400" spans="1:22" ht="12.75">
      <c r="A400" s="380"/>
      <c r="B400" s="11">
        <v>23</v>
      </c>
      <c r="C400" s="229" t="s">
        <v>176</v>
      </c>
      <c r="D400" s="294">
        <v>12</v>
      </c>
      <c r="E400" s="22">
        <v>1990</v>
      </c>
      <c r="F400" s="295">
        <v>740.65</v>
      </c>
      <c r="G400" s="295">
        <v>740.65</v>
      </c>
      <c r="H400" s="295">
        <v>3.5</v>
      </c>
      <c r="I400" s="131">
        <f>H400</f>
        <v>3.5</v>
      </c>
      <c r="J400" s="130">
        <v>1.92</v>
      </c>
      <c r="K400" s="131">
        <f>I400-N400</f>
        <v>1.919</v>
      </c>
      <c r="L400" s="131">
        <f>I400-P400</f>
        <v>2.123</v>
      </c>
      <c r="M400" s="296">
        <v>31</v>
      </c>
      <c r="N400" s="132">
        <f>M400*0.051</f>
        <v>1.581</v>
      </c>
      <c r="O400" s="296">
        <v>27</v>
      </c>
      <c r="P400" s="131">
        <f>O400*0.051</f>
        <v>1.377</v>
      </c>
      <c r="Q400" s="130">
        <f>J400*1000/D400</f>
        <v>160</v>
      </c>
      <c r="R400" s="130">
        <f>K400*1000/D400</f>
        <v>159.91666666666666</v>
      </c>
      <c r="S400" s="130">
        <f>L400*1000/D400</f>
        <v>176.91666666666666</v>
      </c>
      <c r="T400" s="131">
        <f>L400-J400</f>
        <v>0.2030000000000003</v>
      </c>
      <c r="U400" s="131">
        <f>N400-P400</f>
        <v>0.20399999999999996</v>
      </c>
      <c r="V400" s="133">
        <f>O400-M400</f>
        <v>-4</v>
      </c>
    </row>
    <row r="401" spans="1:22" ht="12.75">
      <c r="A401" s="380"/>
      <c r="B401" s="11">
        <v>24</v>
      </c>
      <c r="C401" s="153" t="s">
        <v>288</v>
      </c>
      <c r="D401" s="64">
        <v>60</v>
      </c>
      <c r="E401" s="64">
        <v>1968</v>
      </c>
      <c r="F401" s="66">
        <v>2731.74</v>
      </c>
      <c r="G401" s="66">
        <v>2731.74</v>
      </c>
      <c r="H401" s="66">
        <v>14.3</v>
      </c>
      <c r="I401" s="66">
        <v>14.3</v>
      </c>
      <c r="J401" s="65">
        <v>9.6</v>
      </c>
      <c r="K401" s="230">
        <v>8.396</v>
      </c>
      <c r="L401" s="230">
        <v>9.621</v>
      </c>
      <c r="M401" s="67">
        <v>106</v>
      </c>
      <c r="N401" s="65">
        <v>5.904</v>
      </c>
      <c r="O401" s="67">
        <v>84</v>
      </c>
      <c r="P401" s="65">
        <v>4.679</v>
      </c>
      <c r="Q401" s="231">
        <v>160</v>
      </c>
      <c r="R401" s="231">
        <v>139.93333333333337</v>
      </c>
      <c r="S401" s="231">
        <v>160.35000000000002</v>
      </c>
      <c r="T401" s="230">
        <v>0.021000000000000796</v>
      </c>
      <c r="U401" s="65">
        <v>1.2249999999999996</v>
      </c>
      <c r="V401" s="68">
        <v>-22</v>
      </c>
    </row>
    <row r="402" spans="1:22" ht="12.75">
      <c r="A402" s="380"/>
      <c r="B402" s="11">
        <v>25</v>
      </c>
      <c r="C402" s="153" t="s">
        <v>279</v>
      </c>
      <c r="D402" s="64">
        <v>30</v>
      </c>
      <c r="E402" s="64">
        <v>1992</v>
      </c>
      <c r="F402" s="66">
        <v>1576.72</v>
      </c>
      <c r="G402" s="64">
        <v>1576.72</v>
      </c>
      <c r="H402" s="66">
        <v>7.3</v>
      </c>
      <c r="I402" s="66">
        <v>7.3</v>
      </c>
      <c r="J402" s="65">
        <v>4.8</v>
      </c>
      <c r="K402" s="230">
        <v>2.8999999999999995</v>
      </c>
      <c r="L402" s="230">
        <v>4.904999999999999</v>
      </c>
      <c r="M402" s="67">
        <v>79</v>
      </c>
      <c r="N402" s="65">
        <v>4.4</v>
      </c>
      <c r="O402" s="67">
        <v>43</v>
      </c>
      <c r="P402" s="65">
        <v>2.395</v>
      </c>
      <c r="Q402" s="231">
        <v>160</v>
      </c>
      <c r="R402" s="231">
        <v>96.66666666666666</v>
      </c>
      <c r="S402" s="231">
        <v>163.49999999999997</v>
      </c>
      <c r="T402" s="230">
        <v>0.10499999999999954</v>
      </c>
      <c r="U402" s="65">
        <v>2.0050000000000003</v>
      </c>
      <c r="V402" s="68">
        <v>-36</v>
      </c>
    </row>
    <row r="403" spans="1:22" ht="12.75">
      <c r="A403" s="380"/>
      <c r="B403" s="11">
        <v>26</v>
      </c>
      <c r="C403" s="153" t="s">
        <v>279</v>
      </c>
      <c r="D403" s="64">
        <v>30</v>
      </c>
      <c r="E403" s="64">
        <v>1992</v>
      </c>
      <c r="F403" s="66">
        <v>1576.72</v>
      </c>
      <c r="G403" s="64">
        <v>1576.72</v>
      </c>
      <c r="H403" s="66">
        <v>7.3</v>
      </c>
      <c r="I403" s="66">
        <v>7.3</v>
      </c>
      <c r="J403" s="65">
        <v>4.8</v>
      </c>
      <c r="K403" s="230">
        <f>I403-N403</f>
        <v>2.8999999999999995</v>
      </c>
      <c r="L403" s="230">
        <f>I403-P403</f>
        <v>4.904999999999999</v>
      </c>
      <c r="M403" s="67">
        <v>79</v>
      </c>
      <c r="N403" s="65">
        <v>4.4</v>
      </c>
      <c r="O403" s="67">
        <v>43</v>
      </c>
      <c r="P403" s="65">
        <v>2.395</v>
      </c>
      <c r="Q403" s="231">
        <f>J403/D403*1000</f>
        <v>160</v>
      </c>
      <c r="R403" s="231">
        <f>K403/D403*1000</f>
        <v>96.66666666666666</v>
      </c>
      <c r="S403" s="231">
        <f>L403/D403*1000</f>
        <v>163.49999999999997</v>
      </c>
      <c r="T403" s="230">
        <f>L403-J403</f>
        <v>0.10499999999999954</v>
      </c>
      <c r="U403" s="65">
        <f>N403-P403</f>
        <v>2.0050000000000003</v>
      </c>
      <c r="V403" s="68">
        <f>O403-M403</f>
        <v>-36</v>
      </c>
    </row>
    <row r="404" spans="1:22" ht="12.75">
      <c r="A404" s="380"/>
      <c r="B404" s="11">
        <v>27</v>
      </c>
      <c r="C404" s="153" t="s">
        <v>285</v>
      </c>
      <c r="D404" s="64">
        <v>60</v>
      </c>
      <c r="E404" s="64">
        <v>1968</v>
      </c>
      <c r="F404" s="66">
        <v>2726.22</v>
      </c>
      <c r="G404" s="66">
        <v>2726.22</v>
      </c>
      <c r="H404" s="66">
        <v>15.1</v>
      </c>
      <c r="I404" s="66">
        <v>15.1</v>
      </c>
      <c r="J404" s="65">
        <v>9.6</v>
      </c>
      <c r="K404" s="230">
        <f>I404-N404</f>
        <v>8.75</v>
      </c>
      <c r="L404" s="230">
        <f>I404-P404</f>
        <v>9.808</v>
      </c>
      <c r="M404" s="67">
        <v>114</v>
      </c>
      <c r="N404" s="65">
        <v>6.35</v>
      </c>
      <c r="O404" s="67">
        <v>95</v>
      </c>
      <c r="P404" s="65">
        <v>5.292</v>
      </c>
      <c r="Q404" s="231">
        <f>J404/D404*1000</f>
        <v>160</v>
      </c>
      <c r="R404" s="231">
        <f>K404/D404*1000</f>
        <v>145.83333333333334</v>
      </c>
      <c r="S404" s="231">
        <f>L404/D404*1000</f>
        <v>163.46666666666667</v>
      </c>
      <c r="T404" s="230">
        <f>L404-J404</f>
        <v>0.20800000000000018</v>
      </c>
      <c r="U404" s="65">
        <f>N404-P404</f>
        <v>1.0579999999999998</v>
      </c>
      <c r="V404" s="68">
        <f>O404-M404</f>
        <v>-19</v>
      </c>
    </row>
    <row r="405" spans="1:22" ht="12.75">
      <c r="A405" s="380"/>
      <c r="B405" s="11">
        <v>28</v>
      </c>
      <c r="C405" s="153" t="s">
        <v>286</v>
      </c>
      <c r="D405" s="64">
        <v>85</v>
      </c>
      <c r="E405" s="64">
        <v>1970</v>
      </c>
      <c r="F405" s="66">
        <v>3789.83</v>
      </c>
      <c r="G405" s="66">
        <v>3789.83</v>
      </c>
      <c r="H405" s="66">
        <v>20.6</v>
      </c>
      <c r="I405" s="66">
        <v>20.6</v>
      </c>
      <c r="J405" s="65">
        <v>13.6</v>
      </c>
      <c r="K405" s="230">
        <f>I405-N405</f>
        <v>13.582</v>
      </c>
      <c r="L405" s="230">
        <f>I405-P405</f>
        <v>14.752000000000002</v>
      </c>
      <c r="M405" s="67">
        <v>126</v>
      </c>
      <c r="N405" s="65">
        <v>7.018</v>
      </c>
      <c r="O405" s="67">
        <v>105</v>
      </c>
      <c r="P405" s="65">
        <v>5.848</v>
      </c>
      <c r="Q405" s="231">
        <f>J405/D405*1000</f>
        <v>160</v>
      </c>
      <c r="R405" s="231">
        <f>K405/D405*1000</f>
        <v>159.78823529411764</v>
      </c>
      <c r="S405" s="231">
        <f>L405/D405*1000</f>
        <v>173.5529411764706</v>
      </c>
      <c r="T405" s="230">
        <f>L405-J405</f>
        <v>1.1520000000000028</v>
      </c>
      <c r="U405" s="65">
        <f>N405-P405</f>
        <v>1.17</v>
      </c>
      <c r="V405" s="68">
        <f>O405-M405</f>
        <v>-21</v>
      </c>
    </row>
    <row r="406" spans="1:22" ht="12.75">
      <c r="A406" s="380"/>
      <c r="B406" s="11">
        <v>29</v>
      </c>
      <c r="C406" s="153" t="s">
        <v>283</v>
      </c>
      <c r="D406" s="64">
        <v>40</v>
      </c>
      <c r="E406" s="64">
        <v>1973</v>
      </c>
      <c r="F406" s="64">
        <v>2567.4</v>
      </c>
      <c r="G406" s="64">
        <v>2567.4</v>
      </c>
      <c r="H406" s="66">
        <v>11.2</v>
      </c>
      <c r="I406" s="66">
        <v>11.2</v>
      </c>
      <c r="J406" s="65">
        <v>6.4</v>
      </c>
      <c r="K406" s="230">
        <f>I406-N406</f>
        <v>4.682999999999999</v>
      </c>
      <c r="L406" s="230">
        <f>I406-P406</f>
        <v>7.300999999999999</v>
      </c>
      <c r="M406" s="67">
        <v>117</v>
      </c>
      <c r="N406" s="65">
        <v>6.517</v>
      </c>
      <c r="O406" s="67">
        <v>70</v>
      </c>
      <c r="P406" s="65">
        <v>3.899</v>
      </c>
      <c r="Q406" s="231">
        <f>J406/D406*1000</f>
        <v>160</v>
      </c>
      <c r="R406" s="231">
        <f>K406/D406*1000</f>
        <v>117.07499999999997</v>
      </c>
      <c r="S406" s="231">
        <f>L406/D406*1000</f>
        <v>182.525</v>
      </c>
      <c r="T406" s="230">
        <f>L406-J406</f>
        <v>0.9009999999999989</v>
      </c>
      <c r="U406" s="65">
        <f>N406-P406</f>
        <v>2.6180000000000003</v>
      </c>
      <c r="V406" s="68">
        <f>O406-M406</f>
        <v>-47</v>
      </c>
    </row>
    <row r="407" spans="1:22" ht="12.75">
      <c r="A407" s="380"/>
      <c r="B407" s="11">
        <v>30</v>
      </c>
      <c r="C407" s="153" t="s">
        <v>509</v>
      </c>
      <c r="D407" s="64">
        <v>60</v>
      </c>
      <c r="E407" s="64">
        <v>1981</v>
      </c>
      <c r="F407" s="66">
        <v>3123.05</v>
      </c>
      <c r="G407" s="66">
        <v>3123.05</v>
      </c>
      <c r="H407" s="66">
        <v>15.2</v>
      </c>
      <c r="I407" s="66">
        <v>15.2</v>
      </c>
      <c r="J407" s="65">
        <v>9.6</v>
      </c>
      <c r="K407" s="230">
        <f>I407-N407</f>
        <v>7.847999999999999</v>
      </c>
      <c r="L407" s="230">
        <f>I407-P407</f>
        <v>10.41</v>
      </c>
      <c r="M407" s="67">
        <v>132</v>
      </c>
      <c r="N407" s="65">
        <v>7.352</v>
      </c>
      <c r="O407" s="67">
        <v>86</v>
      </c>
      <c r="P407" s="65">
        <v>4.79</v>
      </c>
      <c r="Q407" s="231">
        <f>J407/D407*1000</f>
        <v>160</v>
      </c>
      <c r="R407" s="231">
        <f>K407/D407*1000</f>
        <v>130.79999999999998</v>
      </c>
      <c r="S407" s="231">
        <f>L407/D407*1000</f>
        <v>173.50000000000003</v>
      </c>
      <c r="T407" s="230">
        <f>L407-J407</f>
        <v>0.8100000000000005</v>
      </c>
      <c r="U407" s="65">
        <f>N407-P407</f>
        <v>2.5620000000000003</v>
      </c>
      <c r="V407" s="68">
        <f>O407-M407</f>
        <v>-46</v>
      </c>
    </row>
    <row r="408" spans="1:22" ht="12.75">
      <c r="A408" s="380"/>
      <c r="B408" s="11">
        <v>31</v>
      </c>
      <c r="C408" s="63" t="s">
        <v>553</v>
      </c>
      <c r="D408" s="64">
        <v>18</v>
      </c>
      <c r="E408" s="64">
        <v>1989</v>
      </c>
      <c r="F408" s="64">
        <v>1068.04</v>
      </c>
      <c r="G408" s="64">
        <v>908.39</v>
      </c>
      <c r="H408" s="65">
        <v>4.013</v>
      </c>
      <c r="I408" s="66">
        <f aca="true" t="shared" si="193" ref="I408:I418">H408</f>
        <v>4.013</v>
      </c>
      <c r="J408" s="65">
        <f>0.16*D408</f>
        <v>2.88</v>
      </c>
      <c r="K408" s="66">
        <f aca="true" t="shared" si="194" ref="K408:K418">I408-N408</f>
        <v>2.636</v>
      </c>
      <c r="L408" s="66">
        <f aca="true" t="shared" si="195" ref="L408:L418">I408-P408</f>
        <v>2.942</v>
      </c>
      <c r="M408" s="65">
        <v>27</v>
      </c>
      <c r="N408" s="65">
        <f aca="true" t="shared" si="196" ref="N408:N418">M408*0.051</f>
        <v>1.377</v>
      </c>
      <c r="O408" s="65">
        <v>21</v>
      </c>
      <c r="P408" s="66">
        <f aca="true" t="shared" si="197" ref="P408:P418">O408*0.051</f>
        <v>1.071</v>
      </c>
      <c r="Q408" s="67">
        <f aca="true" t="shared" si="198" ref="Q408:Q418">J408*1000/D408</f>
        <v>160</v>
      </c>
      <c r="R408" s="67">
        <f aca="true" t="shared" si="199" ref="R408:R418">K408*1000/D408</f>
        <v>146.44444444444446</v>
      </c>
      <c r="S408" s="67">
        <f aca="true" t="shared" si="200" ref="S408:S418">L408*1000/D408</f>
        <v>163.44444444444446</v>
      </c>
      <c r="T408" s="66">
        <f aca="true" t="shared" si="201" ref="T408:T418">L408-J408</f>
        <v>0.06200000000000028</v>
      </c>
      <c r="U408" s="66">
        <f aca="true" t="shared" si="202" ref="U408:U418">N408-P408</f>
        <v>0.30600000000000005</v>
      </c>
      <c r="V408" s="68">
        <f aca="true" t="shared" si="203" ref="V408:V418">O408-M408</f>
        <v>-6</v>
      </c>
    </row>
    <row r="409" spans="1:22" ht="12.75">
      <c r="A409" s="380"/>
      <c r="B409" s="11">
        <v>32</v>
      </c>
      <c r="C409" s="63" t="s">
        <v>562</v>
      </c>
      <c r="D409" s="22">
        <v>45</v>
      </c>
      <c r="E409" s="22">
        <v>1981</v>
      </c>
      <c r="F409" s="22">
        <v>2323</v>
      </c>
      <c r="G409" s="22">
        <v>2323</v>
      </c>
      <c r="H409" s="65">
        <v>8.6</v>
      </c>
      <c r="I409" s="65">
        <f t="shared" si="193"/>
        <v>8.6</v>
      </c>
      <c r="J409" s="65">
        <v>2.48</v>
      </c>
      <c r="K409" s="65">
        <f t="shared" si="194"/>
        <v>2.4800000000000004</v>
      </c>
      <c r="L409" s="65">
        <f t="shared" si="195"/>
        <v>3.4734800000000003</v>
      </c>
      <c r="M409" s="67">
        <v>120</v>
      </c>
      <c r="N409" s="65">
        <f t="shared" si="196"/>
        <v>6.119999999999999</v>
      </c>
      <c r="O409" s="232">
        <v>100.52</v>
      </c>
      <c r="P409" s="66">
        <f t="shared" si="197"/>
        <v>5.126519999999999</v>
      </c>
      <c r="Q409" s="66">
        <f t="shared" si="198"/>
        <v>55.111111111111114</v>
      </c>
      <c r="R409" s="66">
        <f t="shared" si="199"/>
        <v>55.11111111111112</v>
      </c>
      <c r="S409" s="66">
        <f t="shared" si="200"/>
        <v>77.18844444444446</v>
      </c>
      <c r="T409" s="65">
        <f t="shared" si="201"/>
        <v>0.9934800000000004</v>
      </c>
      <c r="U409" s="65">
        <f t="shared" si="202"/>
        <v>0.9934799999999999</v>
      </c>
      <c r="V409" s="228">
        <f t="shared" si="203"/>
        <v>-19.480000000000004</v>
      </c>
    </row>
    <row r="410" spans="1:22" ht="12.75">
      <c r="A410" s="380"/>
      <c r="B410" s="11">
        <v>33</v>
      </c>
      <c r="C410" s="63" t="s">
        <v>563</v>
      </c>
      <c r="D410" s="64">
        <v>24</v>
      </c>
      <c r="E410" s="64">
        <v>1969</v>
      </c>
      <c r="F410" s="66">
        <v>1314.12</v>
      </c>
      <c r="G410" s="64">
        <v>1314.12</v>
      </c>
      <c r="H410" s="65">
        <v>4.024</v>
      </c>
      <c r="I410" s="65">
        <f t="shared" si="193"/>
        <v>4.024</v>
      </c>
      <c r="J410" s="65">
        <v>1.984</v>
      </c>
      <c r="K410" s="65">
        <f t="shared" si="194"/>
        <v>1.984</v>
      </c>
      <c r="L410" s="65">
        <f t="shared" si="195"/>
        <v>2.5756</v>
      </c>
      <c r="M410" s="67">
        <v>40</v>
      </c>
      <c r="N410" s="65">
        <f t="shared" si="196"/>
        <v>2.04</v>
      </c>
      <c r="O410" s="66">
        <v>28.4</v>
      </c>
      <c r="P410" s="66">
        <f t="shared" si="197"/>
        <v>1.4484</v>
      </c>
      <c r="Q410" s="66">
        <f t="shared" si="198"/>
        <v>82.66666666666667</v>
      </c>
      <c r="R410" s="66">
        <f t="shared" si="199"/>
        <v>82.66666666666667</v>
      </c>
      <c r="S410" s="66">
        <f t="shared" si="200"/>
        <v>107.31666666666666</v>
      </c>
      <c r="T410" s="65">
        <f t="shared" si="201"/>
        <v>0.5916000000000001</v>
      </c>
      <c r="U410" s="65">
        <f t="shared" si="202"/>
        <v>0.5916000000000001</v>
      </c>
      <c r="V410" s="228">
        <f t="shared" si="203"/>
        <v>-11.600000000000001</v>
      </c>
    </row>
    <row r="411" spans="1:22" ht="12.75">
      <c r="A411" s="380"/>
      <c r="B411" s="11">
        <v>34</v>
      </c>
      <c r="C411" s="153" t="s">
        <v>564</v>
      </c>
      <c r="D411" s="64">
        <v>36</v>
      </c>
      <c r="E411" s="64">
        <v>1991</v>
      </c>
      <c r="F411" s="64">
        <v>2334.41</v>
      </c>
      <c r="G411" s="64">
        <v>2334.41</v>
      </c>
      <c r="H411" s="65">
        <v>7.54</v>
      </c>
      <c r="I411" s="65">
        <f t="shared" si="193"/>
        <v>7.54</v>
      </c>
      <c r="J411" s="65">
        <v>3.409</v>
      </c>
      <c r="K411" s="65">
        <f t="shared" si="194"/>
        <v>3.4090000000000007</v>
      </c>
      <c r="L411" s="65">
        <f t="shared" si="195"/>
        <v>3.6130000000000004</v>
      </c>
      <c r="M411" s="67">
        <v>81</v>
      </c>
      <c r="N411" s="65">
        <f t="shared" si="196"/>
        <v>4.130999999999999</v>
      </c>
      <c r="O411" s="232">
        <v>77</v>
      </c>
      <c r="P411" s="66">
        <f t="shared" si="197"/>
        <v>3.9269999999999996</v>
      </c>
      <c r="Q411" s="66">
        <f t="shared" si="198"/>
        <v>94.69444444444444</v>
      </c>
      <c r="R411" s="66">
        <f t="shared" si="199"/>
        <v>94.69444444444447</v>
      </c>
      <c r="S411" s="66">
        <f t="shared" si="200"/>
        <v>100.36111111111113</v>
      </c>
      <c r="T411" s="65">
        <f t="shared" si="201"/>
        <v>0.20400000000000063</v>
      </c>
      <c r="U411" s="65">
        <f t="shared" si="202"/>
        <v>0.20399999999999974</v>
      </c>
      <c r="V411" s="228">
        <f t="shared" si="203"/>
        <v>-4</v>
      </c>
    </row>
    <row r="412" spans="1:22" ht="12.75">
      <c r="A412" s="380"/>
      <c r="B412" s="11">
        <v>35</v>
      </c>
      <c r="C412" s="63" t="s">
        <v>565</v>
      </c>
      <c r="D412" s="64">
        <v>48</v>
      </c>
      <c r="E412" s="64">
        <v>1972</v>
      </c>
      <c r="F412" s="64">
        <v>2979.03</v>
      </c>
      <c r="G412" s="64">
        <v>2922.88</v>
      </c>
      <c r="H412" s="65">
        <v>8.57</v>
      </c>
      <c r="I412" s="65">
        <f t="shared" si="193"/>
        <v>8.57</v>
      </c>
      <c r="J412" s="65">
        <v>4.643</v>
      </c>
      <c r="K412" s="65">
        <f t="shared" si="194"/>
        <v>4.643000000000001</v>
      </c>
      <c r="L412" s="65">
        <f t="shared" si="195"/>
        <v>5.520200000000001</v>
      </c>
      <c r="M412" s="67">
        <v>77</v>
      </c>
      <c r="N412" s="65">
        <f t="shared" si="196"/>
        <v>3.9269999999999996</v>
      </c>
      <c r="O412" s="66">
        <v>59.8</v>
      </c>
      <c r="P412" s="66">
        <f t="shared" si="197"/>
        <v>3.0498</v>
      </c>
      <c r="Q412" s="66">
        <f t="shared" si="198"/>
        <v>96.72916666666667</v>
      </c>
      <c r="R412" s="66">
        <f t="shared" si="199"/>
        <v>96.72916666666669</v>
      </c>
      <c r="S412" s="66">
        <f t="shared" si="200"/>
        <v>115.00416666666668</v>
      </c>
      <c r="T412" s="65">
        <f t="shared" si="201"/>
        <v>0.8772000000000011</v>
      </c>
      <c r="U412" s="65">
        <f t="shared" si="202"/>
        <v>0.8771999999999998</v>
      </c>
      <c r="V412" s="228">
        <f t="shared" si="203"/>
        <v>-17.200000000000003</v>
      </c>
    </row>
    <row r="413" spans="1:22" ht="12.75">
      <c r="A413" s="380"/>
      <c r="B413" s="11">
        <v>36</v>
      </c>
      <c r="C413" s="63" t="s">
        <v>566</v>
      </c>
      <c r="D413" s="64">
        <v>100</v>
      </c>
      <c r="E413" s="64">
        <v>1969</v>
      </c>
      <c r="F413" s="66">
        <v>4435.8</v>
      </c>
      <c r="G413" s="66">
        <v>4435.8</v>
      </c>
      <c r="H413" s="65">
        <v>18.327</v>
      </c>
      <c r="I413" s="65">
        <f t="shared" si="193"/>
        <v>18.327</v>
      </c>
      <c r="J413" s="65">
        <v>10.731</v>
      </c>
      <c r="K413" s="65">
        <f t="shared" si="194"/>
        <v>10.371000000000002</v>
      </c>
      <c r="L413" s="65">
        <f t="shared" si="195"/>
        <v>11.005440000000002</v>
      </c>
      <c r="M413" s="67">
        <v>156</v>
      </c>
      <c r="N413" s="65">
        <f t="shared" si="196"/>
        <v>7.9559999999999995</v>
      </c>
      <c r="O413" s="66">
        <v>143.56</v>
      </c>
      <c r="P413" s="66">
        <f t="shared" si="197"/>
        <v>7.32156</v>
      </c>
      <c r="Q413" s="66">
        <f t="shared" si="198"/>
        <v>107.31</v>
      </c>
      <c r="R413" s="66">
        <f t="shared" si="199"/>
        <v>103.71000000000002</v>
      </c>
      <c r="S413" s="66">
        <f t="shared" si="200"/>
        <v>110.05440000000003</v>
      </c>
      <c r="T413" s="65">
        <f t="shared" si="201"/>
        <v>0.274440000000002</v>
      </c>
      <c r="U413" s="65">
        <f t="shared" si="202"/>
        <v>0.6344399999999997</v>
      </c>
      <c r="V413" s="228">
        <f t="shared" si="203"/>
        <v>-12.439999999999998</v>
      </c>
    </row>
    <row r="414" spans="1:22" ht="12.75">
      <c r="A414" s="380"/>
      <c r="B414" s="11">
        <v>37</v>
      </c>
      <c r="C414" s="23" t="s">
        <v>567</v>
      </c>
      <c r="D414" s="22">
        <v>45</v>
      </c>
      <c r="E414" s="22">
        <v>1977</v>
      </c>
      <c r="F414" s="22">
        <v>6166.89</v>
      </c>
      <c r="G414" s="22">
        <v>6033.89</v>
      </c>
      <c r="H414" s="65">
        <v>9.908</v>
      </c>
      <c r="I414" s="65">
        <f t="shared" si="193"/>
        <v>9.908</v>
      </c>
      <c r="J414" s="65">
        <v>4.757</v>
      </c>
      <c r="K414" s="65">
        <f t="shared" si="194"/>
        <v>4.757</v>
      </c>
      <c r="L414" s="65">
        <f t="shared" si="195"/>
        <v>4.8488</v>
      </c>
      <c r="M414" s="67">
        <v>101</v>
      </c>
      <c r="N414" s="65">
        <f t="shared" si="196"/>
        <v>5.151</v>
      </c>
      <c r="O414" s="232">
        <v>99.2</v>
      </c>
      <c r="P414" s="66">
        <f t="shared" si="197"/>
        <v>5.0592</v>
      </c>
      <c r="Q414" s="66">
        <f t="shared" si="198"/>
        <v>105.71111111111111</v>
      </c>
      <c r="R414" s="66">
        <f t="shared" si="199"/>
        <v>105.71111111111111</v>
      </c>
      <c r="S414" s="66">
        <f t="shared" si="200"/>
        <v>107.75111111111111</v>
      </c>
      <c r="T414" s="65">
        <f t="shared" si="201"/>
        <v>0.0918000000000001</v>
      </c>
      <c r="U414" s="65">
        <f t="shared" si="202"/>
        <v>0.0918000000000001</v>
      </c>
      <c r="V414" s="228">
        <f t="shared" si="203"/>
        <v>-1.7999999999999972</v>
      </c>
    </row>
    <row r="415" spans="1:22" ht="12.75">
      <c r="A415" s="380"/>
      <c r="B415" s="11">
        <v>38</v>
      </c>
      <c r="C415" s="63" t="s">
        <v>568</v>
      </c>
      <c r="D415" s="64">
        <v>38</v>
      </c>
      <c r="E415" s="64">
        <v>1988</v>
      </c>
      <c r="F415" s="64">
        <v>2060.24</v>
      </c>
      <c r="G415" s="64">
        <v>1923.65</v>
      </c>
      <c r="H415" s="65">
        <v>7.3</v>
      </c>
      <c r="I415" s="65">
        <f t="shared" si="193"/>
        <v>7.3</v>
      </c>
      <c r="J415" s="65">
        <v>4.291</v>
      </c>
      <c r="K415" s="65">
        <f t="shared" si="194"/>
        <v>4.291</v>
      </c>
      <c r="L415" s="65">
        <f t="shared" si="195"/>
        <v>4.801</v>
      </c>
      <c r="M415" s="67">
        <v>59</v>
      </c>
      <c r="N415" s="65">
        <f t="shared" si="196"/>
        <v>3.009</v>
      </c>
      <c r="O415" s="66">
        <v>49</v>
      </c>
      <c r="P415" s="66">
        <f t="shared" si="197"/>
        <v>2.4989999999999997</v>
      </c>
      <c r="Q415" s="66">
        <f t="shared" si="198"/>
        <v>112.92105263157895</v>
      </c>
      <c r="R415" s="66">
        <f t="shared" si="199"/>
        <v>112.92105263157895</v>
      </c>
      <c r="S415" s="66">
        <f t="shared" si="200"/>
        <v>126.34210526315789</v>
      </c>
      <c r="T415" s="65">
        <f t="shared" si="201"/>
        <v>0.5099999999999998</v>
      </c>
      <c r="U415" s="65">
        <f t="shared" si="202"/>
        <v>0.5100000000000002</v>
      </c>
      <c r="V415" s="228">
        <f t="shared" si="203"/>
        <v>-10</v>
      </c>
    </row>
    <row r="416" spans="1:22" ht="12.75">
      <c r="A416" s="380"/>
      <c r="B416" s="11">
        <v>39</v>
      </c>
      <c r="C416" s="63" t="s">
        <v>569</v>
      </c>
      <c r="D416" s="64">
        <v>100</v>
      </c>
      <c r="E416" s="64">
        <v>1971</v>
      </c>
      <c r="F416" s="66">
        <v>4432.5</v>
      </c>
      <c r="G416" s="66">
        <v>4432.5</v>
      </c>
      <c r="H416" s="65">
        <v>19.14</v>
      </c>
      <c r="I416" s="65">
        <f t="shared" si="193"/>
        <v>19.14</v>
      </c>
      <c r="J416" s="65">
        <v>11.898</v>
      </c>
      <c r="K416" s="65">
        <f t="shared" si="194"/>
        <v>11.898000000000001</v>
      </c>
      <c r="L416" s="65">
        <f t="shared" si="195"/>
        <v>13.1781</v>
      </c>
      <c r="M416" s="67">
        <v>142</v>
      </c>
      <c r="N416" s="65">
        <f t="shared" si="196"/>
        <v>7.241999999999999</v>
      </c>
      <c r="O416" s="66">
        <v>116.9</v>
      </c>
      <c r="P416" s="66">
        <f t="shared" si="197"/>
        <v>5.9619</v>
      </c>
      <c r="Q416" s="66">
        <f t="shared" si="198"/>
        <v>118.98</v>
      </c>
      <c r="R416" s="66">
        <f t="shared" si="199"/>
        <v>118.98000000000002</v>
      </c>
      <c r="S416" s="66">
        <f t="shared" si="200"/>
        <v>131.781</v>
      </c>
      <c r="T416" s="65">
        <f t="shared" si="201"/>
        <v>1.280100000000001</v>
      </c>
      <c r="U416" s="65">
        <f t="shared" si="202"/>
        <v>1.2800999999999991</v>
      </c>
      <c r="V416" s="228">
        <f t="shared" si="203"/>
        <v>-25.099999999999994</v>
      </c>
    </row>
    <row r="417" spans="1:22" ht="12.75">
      <c r="A417" s="380"/>
      <c r="B417" s="11">
        <v>40</v>
      </c>
      <c r="C417" s="153" t="s">
        <v>570</v>
      </c>
      <c r="D417" s="64">
        <v>34</v>
      </c>
      <c r="E417" s="64">
        <v>1991</v>
      </c>
      <c r="F417" s="64">
        <v>2295.44</v>
      </c>
      <c r="G417" s="64">
        <v>2295.44</v>
      </c>
      <c r="H417" s="65">
        <v>7.901</v>
      </c>
      <c r="I417" s="65">
        <f t="shared" si="193"/>
        <v>7.901</v>
      </c>
      <c r="J417" s="65">
        <v>4.127</v>
      </c>
      <c r="K417" s="65">
        <f t="shared" si="194"/>
        <v>4.127000000000001</v>
      </c>
      <c r="L417" s="65">
        <f t="shared" si="195"/>
        <v>4.7696000000000005</v>
      </c>
      <c r="M417" s="67">
        <v>74</v>
      </c>
      <c r="N417" s="65">
        <f t="shared" si="196"/>
        <v>3.7739999999999996</v>
      </c>
      <c r="O417" s="232">
        <v>61.4</v>
      </c>
      <c r="P417" s="66">
        <f t="shared" si="197"/>
        <v>3.1313999999999997</v>
      </c>
      <c r="Q417" s="66">
        <f t="shared" si="198"/>
        <v>121.38235294117646</v>
      </c>
      <c r="R417" s="66">
        <f t="shared" si="199"/>
        <v>121.38235294117649</v>
      </c>
      <c r="S417" s="66">
        <f t="shared" si="200"/>
        <v>140.28235294117647</v>
      </c>
      <c r="T417" s="65">
        <f t="shared" si="201"/>
        <v>0.6426000000000007</v>
      </c>
      <c r="U417" s="65">
        <f t="shared" si="202"/>
        <v>0.6425999999999998</v>
      </c>
      <c r="V417" s="228">
        <f t="shared" si="203"/>
        <v>-12.600000000000001</v>
      </c>
    </row>
    <row r="418" spans="1:22" ht="12.75">
      <c r="A418" s="380"/>
      <c r="B418" s="11">
        <v>41</v>
      </c>
      <c r="C418" s="23" t="s">
        <v>571</v>
      </c>
      <c r="D418" s="22">
        <v>100</v>
      </c>
      <c r="E418" s="22">
        <v>1966</v>
      </c>
      <c r="F418" s="22">
        <v>4410.43</v>
      </c>
      <c r="G418" s="22">
        <v>4410.43</v>
      </c>
      <c r="H418" s="65">
        <v>21.4</v>
      </c>
      <c r="I418" s="65">
        <f t="shared" si="193"/>
        <v>21.4</v>
      </c>
      <c r="J418" s="65">
        <v>12.22</v>
      </c>
      <c r="K418" s="65">
        <f t="shared" si="194"/>
        <v>12.219999999999999</v>
      </c>
      <c r="L418" s="65">
        <f t="shared" si="195"/>
        <v>13.55824</v>
      </c>
      <c r="M418" s="67">
        <v>180</v>
      </c>
      <c r="N418" s="65">
        <f t="shared" si="196"/>
        <v>9.18</v>
      </c>
      <c r="O418" s="232">
        <v>153.76</v>
      </c>
      <c r="P418" s="66">
        <f t="shared" si="197"/>
        <v>7.841759999999999</v>
      </c>
      <c r="Q418" s="66">
        <f t="shared" si="198"/>
        <v>122.2</v>
      </c>
      <c r="R418" s="66">
        <f t="shared" si="199"/>
        <v>122.19999999999999</v>
      </c>
      <c r="S418" s="66">
        <f t="shared" si="200"/>
        <v>135.5824</v>
      </c>
      <c r="T418" s="65">
        <f t="shared" si="201"/>
        <v>1.338239999999999</v>
      </c>
      <c r="U418" s="65">
        <f t="shared" si="202"/>
        <v>1.3382400000000008</v>
      </c>
      <c r="V418" s="228">
        <f t="shared" si="203"/>
        <v>-26.24000000000001</v>
      </c>
    </row>
    <row r="419" spans="1:22" ht="12.75">
      <c r="A419" s="380"/>
      <c r="B419" s="11">
        <v>42</v>
      </c>
      <c r="C419" s="63" t="s">
        <v>572</v>
      </c>
      <c r="D419" s="64">
        <v>45</v>
      </c>
      <c r="E419" s="64">
        <v>1990</v>
      </c>
      <c r="F419" s="66">
        <v>2338.6</v>
      </c>
      <c r="G419" s="66">
        <v>2338.6</v>
      </c>
      <c r="H419" s="65">
        <v>10.244</v>
      </c>
      <c r="I419" s="65">
        <v>10.244</v>
      </c>
      <c r="J419" s="65">
        <v>5.756</v>
      </c>
      <c r="K419" s="65">
        <v>5.756</v>
      </c>
      <c r="L419" s="65">
        <v>6.20786</v>
      </c>
      <c r="M419" s="66">
        <v>88</v>
      </c>
      <c r="N419" s="65">
        <v>4.4879999999999995</v>
      </c>
      <c r="O419" s="66">
        <v>79.14</v>
      </c>
      <c r="P419" s="66">
        <v>4.03614</v>
      </c>
      <c r="Q419" s="66">
        <v>127.91111111111111</v>
      </c>
      <c r="R419" s="66">
        <v>127.91111111111111</v>
      </c>
      <c r="S419" s="66">
        <v>137.95244444444447</v>
      </c>
      <c r="T419" s="65">
        <v>0.45185999999999993</v>
      </c>
      <c r="U419" s="65">
        <v>0.45185999999999993</v>
      </c>
      <c r="V419" s="228">
        <v>-8.86</v>
      </c>
    </row>
    <row r="420" spans="1:22" ht="12.75">
      <c r="A420" s="380"/>
      <c r="B420" s="11">
        <v>43</v>
      </c>
      <c r="C420" s="63" t="s">
        <v>573</v>
      </c>
      <c r="D420" s="64">
        <v>30</v>
      </c>
      <c r="E420" s="64">
        <v>1988</v>
      </c>
      <c r="F420" s="66">
        <v>1482.6</v>
      </c>
      <c r="G420" s="66">
        <v>1482.6</v>
      </c>
      <c r="H420" s="65">
        <v>6.36</v>
      </c>
      <c r="I420" s="65">
        <v>6.36</v>
      </c>
      <c r="J420" s="65">
        <v>3.861</v>
      </c>
      <c r="K420" s="65">
        <v>3.8610000000000007</v>
      </c>
      <c r="L420" s="65">
        <v>4.432200000000001</v>
      </c>
      <c r="M420" s="66">
        <v>49</v>
      </c>
      <c r="N420" s="65">
        <v>2.4989999999999997</v>
      </c>
      <c r="O420" s="66">
        <v>37.8</v>
      </c>
      <c r="P420" s="66">
        <v>1.9277999999999997</v>
      </c>
      <c r="Q420" s="66">
        <v>128.7</v>
      </c>
      <c r="R420" s="66">
        <v>128.7</v>
      </c>
      <c r="S420" s="66">
        <v>147.74</v>
      </c>
      <c r="T420" s="65">
        <v>0.5712000000000006</v>
      </c>
      <c r="U420" s="65">
        <v>0.5711999999999999</v>
      </c>
      <c r="V420" s="228">
        <v>-11.2</v>
      </c>
    </row>
    <row r="421" spans="1:22" ht="12.75">
      <c r="A421" s="380"/>
      <c r="B421" s="11">
        <v>44</v>
      </c>
      <c r="C421" s="63" t="s">
        <v>574</v>
      </c>
      <c r="D421" s="64">
        <v>30</v>
      </c>
      <c r="E421" s="64">
        <v>1991</v>
      </c>
      <c r="F421" s="66">
        <v>1504.2</v>
      </c>
      <c r="G421" s="66">
        <v>1504.2</v>
      </c>
      <c r="H421" s="65">
        <v>6.091</v>
      </c>
      <c r="I421" s="65">
        <v>6.091</v>
      </c>
      <c r="J421" s="65">
        <v>3.898</v>
      </c>
      <c r="K421" s="65">
        <v>3.898</v>
      </c>
      <c r="L421" s="65">
        <v>4.663</v>
      </c>
      <c r="M421" s="66">
        <v>43</v>
      </c>
      <c r="N421" s="65">
        <v>2.193</v>
      </c>
      <c r="O421" s="66">
        <v>28</v>
      </c>
      <c r="P421" s="66">
        <v>1.428</v>
      </c>
      <c r="Q421" s="66">
        <v>129.93333333333334</v>
      </c>
      <c r="R421" s="66">
        <v>129.93333333333334</v>
      </c>
      <c r="S421" s="66">
        <v>155.43333333333334</v>
      </c>
      <c r="T421" s="65">
        <v>0.765</v>
      </c>
      <c r="U421" s="65">
        <v>0.765</v>
      </c>
      <c r="V421" s="228">
        <v>-15</v>
      </c>
    </row>
    <row r="422" spans="1:22" ht="12.75">
      <c r="A422" s="380"/>
      <c r="B422" s="11">
        <v>45</v>
      </c>
      <c r="C422" s="63" t="s">
        <v>575</v>
      </c>
      <c r="D422" s="64">
        <v>45</v>
      </c>
      <c r="E422" s="64">
        <v>1975</v>
      </c>
      <c r="F422" s="66">
        <v>2351.7</v>
      </c>
      <c r="G422" s="66">
        <v>2351.7</v>
      </c>
      <c r="H422" s="65">
        <v>10.474</v>
      </c>
      <c r="I422" s="65">
        <v>10.474</v>
      </c>
      <c r="J422" s="65">
        <v>5.884</v>
      </c>
      <c r="K422" s="65">
        <v>5.884</v>
      </c>
      <c r="L422" s="65">
        <v>6.965200000000001</v>
      </c>
      <c r="M422" s="66">
        <v>90</v>
      </c>
      <c r="N422" s="65">
        <v>4.59</v>
      </c>
      <c r="O422" s="66">
        <v>68.8</v>
      </c>
      <c r="P422" s="66">
        <v>3.5087999999999995</v>
      </c>
      <c r="Q422" s="66">
        <v>130.75555555555556</v>
      </c>
      <c r="R422" s="66">
        <v>130.75555555555556</v>
      </c>
      <c r="S422" s="66">
        <v>154.78222222222223</v>
      </c>
      <c r="T422" s="65">
        <v>1.0812000000000008</v>
      </c>
      <c r="U422" s="65">
        <v>1.0812000000000004</v>
      </c>
      <c r="V422" s="228">
        <v>-21.2</v>
      </c>
    </row>
    <row r="423" spans="1:22" ht="12.75">
      <c r="A423" s="380"/>
      <c r="B423" s="11">
        <v>46</v>
      </c>
      <c r="C423" s="63" t="s">
        <v>576</v>
      </c>
      <c r="D423" s="64">
        <v>45</v>
      </c>
      <c r="E423" s="64">
        <v>1990</v>
      </c>
      <c r="F423" s="66">
        <v>2327.9</v>
      </c>
      <c r="G423" s="66">
        <v>2327.9</v>
      </c>
      <c r="H423" s="65">
        <v>10.529</v>
      </c>
      <c r="I423" s="65">
        <v>10.529</v>
      </c>
      <c r="J423" s="65">
        <v>6.296</v>
      </c>
      <c r="K423" s="65">
        <v>6.296</v>
      </c>
      <c r="L423" s="65">
        <v>6.5770100000000005</v>
      </c>
      <c r="M423" s="66">
        <v>83</v>
      </c>
      <c r="N423" s="65">
        <v>4.233</v>
      </c>
      <c r="O423" s="66">
        <v>77.49</v>
      </c>
      <c r="P423" s="66">
        <v>3.9519899999999994</v>
      </c>
      <c r="Q423" s="66">
        <v>139.9111111111111</v>
      </c>
      <c r="R423" s="66">
        <v>139.9111111111111</v>
      </c>
      <c r="S423" s="66">
        <v>146.15577777777779</v>
      </c>
      <c r="T423" s="65">
        <v>0.2810100000000002</v>
      </c>
      <c r="U423" s="65">
        <v>0.2810100000000002</v>
      </c>
      <c r="V423" s="228">
        <v>-5.51</v>
      </c>
    </row>
    <row r="424" spans="1:22" ht="12.75">
      <c r="A424" s="380"/>
      <c r="B424" s="11">
        <v>47</v>
      </c>
      <c r="C424" s="63" t="s">
        <v>577</v>
      </c>
      <c r="D424" s="64">
        <v>12</v>
      </c>
      <c r="E424" s="64">
        <v>1958</v>
      </c>
      <c r="F424" s="66">
        <v>645.16</v>
      </c>
      <c r="G424" s="66">
        <v>645.16</v>
      </c>
      <c r="H424" s="65">
        <v>3.03</v>
      </c>
      <c r="I424" s="65">
        <v>3.03</v>
      </c>
      <c r="J424" s="65">
        <v>1.704</v>
      </c>
      <c r="K424" s="65">
        <v>1.704</v>
      </c>
      <c r="L424" s="65">
        <v>1.755</v>
      </c>
      <c r="M424" s="66">
        <v>26</v>
      </c>
      <c r="N424" s="65">
        <v>1.3259999999999998</v>
      </c>
      <c r="O424" s="66">
        <v>25</v>
      </c>
      <c r="P424" s="66">
        <v>1.275</v>
      </c>
      <c r="Q424" s="66">
        <v>142</v>
      </c>
      <c r="R424" s="66">
        <v>142</v>
      </c>
      <c r="S424" s="66">
        <v>146.25</v>
      </c>
      <c r="T424" s="65">
        <v>0.050999999999999934</v>
      </c>
      <c r="U424" s="65">
        <v>0.050999999999999934</v>
      </c>
      <c r="V424" s="228">
        <v>-1</v>
      </c>
    </row>
    <row r="425" spans="1:22" ht="12.75">
      <c r="A425" s="380"/>
      <c r="B425" s="11">
        <v>48</v>
      </c>
      <c r="C425" s="63" t="s">
        <v>578</v>
      </c>
      <c r="D425" s="64">
        <v>60</v>
      </c>
      <c r="E425" s="64">
        <v>1966</v>
      </c>
      <c r="F425" s="66">
        <v>2717.9</v>
      </c>
      <c r="G425" s="66">
        <v>2717.9</v>
      </c>
      <c r="H425" s="65">
        <v>13.89</v>
      </c>
      <c r="I425" s="65">
        <v>13.89</v>
      </c>
      <c r="J425" s="65">
        <v>8.739</v>
      </c>
      <c r="K425" s="65">
        <v>8.739</v>
      </c>
      <c r="L425" s="65">
        <v>8.9532</v>
      </c>
      <c r="M425" s="66">
        <v>101</v>
      </c>
      <c r="N425" s="65">
        <v>5.151</v>
      </c>
      <c r="O425" s="66">
        <v>96.8</v>
      </c>
      <c r="P425" s="66">
        <v>4.9368</v>
      </c>
      <c r="Q425" s="66">
        <v>145.65</v>
      </c>
      <c r="R425" s="66">
        <v>145.65</v>
      </c>
      <c r="S425" s="66">
        <v>149.22</v>
      </c>
      <c r="T425" s="65">
        <v>0.21419999999999995</v>
      </c>
      <c r="U425" s="65">
        <v>0.21419999999999995</v>
      </c>
      <c r="V425" s="228">
        <v>-4.2</v>
      </c>
    </row>
    <row r="426" spans="1:22" ht="12.75">
      <c r="A426" s="380"/>
      <c r="B426" s="11">
        <v>49</v>
      </c>
      <c r="C426" s="63" t="s">
        <v>579</v>
      </c>
      <c r="D426" s="64">
        <v>50</v>
      </c>
      <c r="E426" s="64">
        <v>1972</v>
      </c>
      <c r="F426" s="66">
        <v>2614.6</v>
      </c>
      <c r="G426" s="66">
        <v>2614.6</v>
      </c>
      <c r="H426" s="65">
        <v>11.798</v>
      </c>
      <c r="I426" s="65">
        <v>11.798</v>
      </c>
      <c r="J426" s="65">
        <v>7.361</v>
      </c>
      <c r="K426" s="65">
        <v>7.361000000000001</v>
      </c>
      <c r="L426" s="65">
        <v>7.599680000000001</v>
      </c>
      <c r="M426" s="66">
        <v>87</v>
      </c>
      <c r="N426" s="65">
        <v>4.436999999999999</v>
      </c>
      <c r="O426" s="66">
        <v>82.32</v>
      </c>
      <c r="P426" s="66">
        <v>4.198319999999999</v>
      </c>
      <c r="Q426" s="66">
        <v>147.22</v>
      </c>
      <c r="R426" s="66">
        <v>147.22</v>
      </c>
      <c r="S426" s="66">
        <v>151.99360000000001</v>
      </c>
      <c r="T426" s="65">
        <v>0.23868000000000134</v>
      </c>
      <c r="U426" s="65">
        <v>0.23868000000000045</v>
      </c>
      <c r="V426" s="228">
        <v>-4.680000000000007</v>
      </c>
    </row>
    <row r="427" spans="1:22" ht="12.75">
      <c r="A427" s="380"/>
      <c r="B427" s="11">
        <v>50</v>
      </c>
      <c r="C427" s="63" t="s">
        <v>580</v>
      </c>
      <c r="D427" s="64">
        <v>37</v>
      </c>
      <c r="E427" s="64">
        <v>1980</v>
      </c>
      <c r="F427" s="66">
        <v>2245.1</v>
      </c>
      <c r="G427" s="66">
        <v>2245.1</v>
      </c>
      <c r="H427" s="65">
        <v>8.785</v>
      </c>
      <c r="I427" s="65">
        <v>8.785</v>
      </c>
      <c r="J427" s="65">
        <v>5.521</v>
      </c>
      <c r="K427" s="65">
        <v>5.521000000000001</v>
      </c>
      <c r="L427" s="65">
        <v>6.02845</v>
      </c>
      <c r="M427" s="234">
        <v>64</v>
      </c>
      <c r="N427" s="65">
        <v>3.264</v>
      </c>
      <c r="O427" s="66">
        <v>54.05</v>
      </c>
      <c r="P427" s="66">
        <v>2.75655</v>
      </c>
      <c r="Q427" s="66">
        <v>149.21621621621622</v>
      </c>
      <c r="R427" s="66">
        <v>149.21621621621625</v>
      </c>
      <c r="S427" s="66">
        <v>162.9310810810811</v>
      </c>
      <c r="T427" s="65">
        <v>0.5074500000000004</v>
      </c>
      <c r="U427" s="65">
        <v>0.50745</v>
      </c>
      <c r="V427" s="228">
        <v>-9.95</v>
      </c>
    </row>
    <row r="428" spans="1:22" ht="12.75">
      <c r="A428" s="380"/>
      <c r="B428" s="11">
        <v>51</v>
      </c>
      <c r="C428" s="63" t="s">
        <v>581</v>
      </c>
      <c r="D428" s="64">
        <v>30</v>
      </c>
      <c r="E428" s="64">
        <v>1990</v>
      </c>
      <c r="F428" s="66">
        <v>1504.2</v>
      </c>
      <c r="G428" s="66">
        <v>1504.2</v>
      </c>
      <c r="H428" s="65">
        <v>7.066</v>
      </c>
      <c r="I428" s="65">
        <v>7.066</v>
      </c>
      <c r="J428" s="65">
        <v>4.567</v>
      </c>
      <c r="K428" s="65">
        <v>4.567</v>
      </c>
      <c r="L428" s="65">
        <v>5.03875</v>
      </c>
      <c r="M428" s="66">
        <v>49</v>
      </c>
      <c r="N428" s="65">
        <v>2.4989999999999997</v>
      </c>
      <c r="O428" s="66">
        <v>39.75</v>
      </c>
      <c r="P428" s="66">
        <v>2.02725</v>
      </c>
      <c r="Q428" s="66">
        <v>152.23333333333332</v>
      </c>
      <c r="R428" s="66">
        <v>152.23333333333332</v>
      </c>
      <c r="S428" s="66">
        <v>167.95833333333334</v>
      </c>
      <c r="T428" s="65">
        <v>0.4717500000000001</v>
      </c>
      <c r="U428" s="65">
        <v>0.47174999999999967</v>
      </c>
      <c r="V428" s="228">
        <v>-9.25</v>
      </c>
    </row>
    <row r="429" spans="1:22" ht="12.75">
      <c r="A429" s="380"/>
      <c r="B429" s="11">
        <v>52</v>
      </c>
      <c r="C429" s="236" t="s">
        <v>605</v>
      </c>
      <c r="D429" s="64">
        <v>40</v>
      </c>
      <c r="E429" s="64">
        <v>1981</v>
      </c>
      <c r="F429" s="66">
        <v>2257.3</v>
      </c>
      <c r="G429" s="66">
        <v>2257.3</v>
      </c>
      <c r="H429" s="65">
        <v>9.89</v>
      </c>
      <c r="I429" s="66">
        <f aca="true" t="shared" si="204" ref="I429:I436">H429</f>
        <v>9.89</v>
      </c>
      <c r="J429" s="65">
        <v>0.16</v>
      </c>
      <c r="K429" s="66">
        <f aca="true" t="shared" si="205" ref="K429:K436">I429-N429</f>
        <v>6.014000000000001</v>
      </c>
      <c r="L429" s="66">
        <f aca="true" t="shared" si="206" ref="L429:L436">I429-P429</f>
        <v>7.085000000000001</v>
      </c>
      <c r="M429" s="66">
        <v>76</v>
      </c>
      <c r="N429" s="65">
        <f>M429*0.051</f>
        <v>3.876</v>
      </c>
      <c r="O429" s="65">
        <v>55</v>
      </c>
      <c r="P429" s="66">
        <f>O429*0.051</f>
        <v>2.8049999999999997</v>
      </c>
      <c r="Q429" s="67">
        <v>160</v>
      </c>
      <c r="R429" s="67">
        <f aca="true" t="shared" si="207" ref="R429:R436">K429*1000/D429</f>
        <v>150.35000000000002</v>
      </c>
      <c r="S429" s="67">
        <f aca="true" t="shared" si="208" ref="S429:S436">L429*1000/D429</f>
        <v>177.12500000000003</v>
      </c>
      <c r="T429" s="66">
        <f aca="true" t="shared" si="209" ref="T429:T436">L429-J429</f>
        <v>6.925000000000001</v>
      </c>
      <c r="U429" s="66">
        <f aca="true" t="shared" si="210" ref="U429:U436">N429-P429</f>
        <v>1.0710000000000002</v>
      </c>
      <c r="V429" s="68">
        <f aca="true" t="shared" si="211" ref="V429:V436">O429-M429</f>
        <v>-21</v>
      </c>
    </row>
    <row r="430" spans="1:22" ht="12.75">
      <c r="A430" s="380"/>
      <c r="B430" s="11">
        <v>53</v>
      </c>
      <c r="C430" s="63" t="s">
        <v>609</v>
      </c>
      <c r="D430" s="64">
        <v>22</v>
      </c>
      <c r="E430" s="64">
        <v>1981</v>
      </c>
      <c r="F430" s="64"/>
      <c r="G430" s="64">
        <v>1220.59</v>
      </c>
      <c r="H430" s="66">
        <v>6.47</v>
      </c>
      <c r="I430" s="66">
        <f t="shared" si="204"/>
        <v>6.47</v>
      </c>
      <c r="J430" s="66">
        <v>3.52</v>
      </c>
      <c r="K430" s="66">
        <f t="shared" si="205"/>
        <v>2.798</v>
      </c>
      <c r="L430" s="66">
        <f t="shared" si="206"/>
        <v>3.614</v>
      </c>
      <c r="M430" s="67">
        <v>72</v>
      </c>
      <c r="N430" s="65">
        <f>M430*0.051</f>
        <v>3.6719999999999997</v>
      </c>
      <c r="O430" s="67">
        <v>56</v>
      </c>
      <c r="P430" s="66">
        <f>O430*0.051</f>
        <v>2.856</v>
      </c>
      <c r="Q430" s="67">
        <f>J430*1000/D430</f>
        <v>160</v>
      </c>
      <c r="R430" s="67">
        <f t="shared" si="207"/>
        <v>127.18181818181819</v>
      </c>
      <c r="S430" s="67">
        <f t="shared" si="208"/>
        <v>164.27272727272728</v>
      </c>
      <c r="T430" s="66">
        <f t="shared" si="209"/>
        <v>0.09399999999999986</v>
      </c>
      <c r="U430" s="66">
        <f t="shared" si="210"/>
        <v>0.8159999999999998</v>
      </c>
      <c r="V430" s="68">
        <f t="shared" si="211"/>
        <v>-16</v>
      </c>
    </row>
    <row r="431" spans="1:22" ht="12.75">
      <c r="A431" s="380"/>
      <c r="B431" s="11">
        <v>54</v>
      </c>
      <c r="C431" s="63" t="s">
        <v>651</v>
      </c>
      <c r="D431" s="64">
        <v>22</v>
      </c>
      <c r="E431" s="64" t="s">
        <v>25</v>
      </c>
      <c r="F431" s="66">
        <v>1204.59</v>
      </c>
      <c r="G431" s="66">
        <v>1204.59</v>
      </c>
      <c r="H431" s="66">
        <v>5.77</v>
      </c>
      <c r="I431" s="66">
        <f t="shared" si="204"/>
        <v>5.77</v>
      </c>
      <c r="J431" s="66">
        <f>D431*0.16</f>
        <v>3.52</v>
      </c>
      <c r="K431" s="66">
        <f t="shared" si="205"/>
        <v>3.4719499999999996</v>
      </c>
      <c r="L431" s="66">
        <f t="shared" si="206"/>
        <v>3.5279999999999996</v>
      </c>
      <c r="M431" s="66">
        <v>41</v>
      </c>
      <c r="N431" s="66">
        <f>M431*0.05605</f>
        <v>2.29805</v>
      </c>
      <c r="O431" s="66">
        <v>40</v>
      </c>
      <c r="P431" s="66">
        <f>O431*0.05605</f>
        <v>2.242</v>
      </c>
      <c r="Q431" s="66">
        <v>160</v>
      </c>
      <c r="R431" s="67">
        <f t="shared" si="207"/>
        <v>157.8159090909091</v>
      </c>
      <c r="S431" s="67">
        <f t="shared" si="208"/>
        <v>160.36363636363635</v>
      </c>
      <c r="T431" s="66">
        <f t="shared" si="209"/>
        <v>0.007999999999999563</v>
      </c>
      <c r="U431" s="66">
        <f t="shared" si="210"/>
        <v>0.05604999999999993</v>
      </c>
      <c r="V431" s="228">
        <f t="shared" si="211"/>
        <v>-1</v>
      </c>
    </row>
    <row r="432" spans="1:22" ht="12.75">
      <c r="A432" s="380"/>
      <c r="B432" s="11">
        <v>55</v>
      </c>
      <c r="C432" s="63" t="s">
        <v>652</v>
      </c>
      <c r="D432" s="64">
        <v>22</v>
      </c>
      <c r="E432" s="64" t="s">
        <v>25</v>
      </c>
      <c r="F432" s="66">
        <v>1107.86</v>
      </c>
      <c r="G432" s="66">
        <v>1107.86</v>
      </c>
      <c r="H432" s="66">
        <v>5.84</v>
      </c>
      <c r="I432" s="66">
        <f t="shared" si="204"/>
        <v>5.84</v>
      </c>
      <c r="J432" s="66">
        <f>D432*0.16</f>
        <v>3.52</v>
      </c>
      <c r="K432" s="66">
        <f t="shared" si="205"/>
        <v>3.0935499999999996</v>
      </c>
      <c r="L432" s="66">
        <f t="shared" si="206"/>
        <v>3.54195</v>
      </c>
      <c r="M432" s="66">
        <v>49</v>
      </c>
      <c r="N432" s="66">
        <f>M432*0.05605</f>
        <v>2.7464500000000003</v>
      </c>
      <c r="O432" s="66">
        <v>41</v>
      </c>
      <c r="P432" s="66">
        <f>O432*0.05605</f>
        <v>2.29805</v>
      </c>
      <c r="Q432" s="66">
        <v>160</v>
      </c>
      <c r="R432" s="67">
        <f t="shared" si="207"/>
        <v>140.61590909090907</v>
      </c>
      <c r="S432" s="67">
        <f t="shared" si="208"/>
        <v>160.99772727272727</v>
      </c>
      <c r="T432" s="66">
        <f t="shared" si="209"/>
        <v>0.021949999999999914</v>
      </c>
      <c r="U432" s="66">
        <f t="shared" si="210"/>
        <v>0.44840000000000035</v>
      </c>
      <c r="V432" s="228">
        <f t="shared" si="211"/>
        <v>-8</v>
      </c>
    </row>
    <row r="433" spans="1:22" ht="12.75">
      <c r="A433" s="380"/>
      <c r="B433" s="11">
        <v>56</v>
      </c>
      <c r="C433" s="243" t="s">
        <v>702</v>
      </c>
      <c r="D433" s="244">
        <v>10</v>
      </c>
      <c r="E433" s="244">
        <v>1992</v>
      </c>
      <c r="F433" s="245">
        <v>551.74</v>
      </c>
      <c r="G433" s="245">
        <v>551.74</v>
      </c>
      <c r="H433" s="66">
        <v>3.8</v>
      </c>
      <c r="I433" s="66">
        <f t="shared" si="204"/>
        <v>3.8</v>
      </c>
      <c r="J433" s="241">
        <v>1.44</v>
      </c>
      <c r="K433" s="66">
        <f t="shared" si="205"/>
        <v>1.1989999999999998</v>
      </c>
      <c r="L433" s="66">
        <f t="shared" si="206"/>
        <v>2.4862399999999996</v>
      </c>
      <c r="M433" s="242">
        <v>51</v>
      </c>
      <c r="N433" s="65">
        <f>M433*0.051</f>
        <v>2.601</v>
      </c>
      <c r="O433" s="67">
        <v>25.76</v>
      </c>
      <c r="P433" s="66">
        <f>O433*0.051</f>
        <v>1.31376</v>
      </c>
      <c r="Q433" s="67">
        <f>J433*1000/D433</f>
        <v>144</v>
      </c>
      <c r="R433" s="67">
        <f t="shared" si="207"/>
        <v>119.89999999999998</v>
      </c>
      <c r="S433" s="67">
        <f t="shared" si="208"/>
        <v>248.62399999999997</v>
      </c>
      <c r="T433" s="66">
        <f t="shared" si="209"/>
        <v>1.0462399999999996</v>
      </c>
      <c r="U433" s="66">
        <f t="shared" si="210"/>
        <v>1.28724</v>
      </c>
      <c r="V433" s="68">
        <f t="shared" si="211"/>
        <v>-25.24</v>
      </c>
    </row>
    <row r="434" spans="1:22" ht="12.75">
      <c r="A434" s="380"/>
      <c r="B434" s="11">
        <v>57</v>
      </c>
      <c r="C434" s="153" t="s">
        <v>715</v>
      </c>
      <c r="D434" s="64">
        <v>45</v>
      </c>
      <c r="E434" s="64">
        <v>2001</v>
      </c>
      <c r="F434" s="66">
        <v>3135.61</v>
      </c>
      <c r="G434" s="66">
        <v>3135.61</v>
      </c>
      <c r="H434" s="22">
        <v>14.368</v>
      </c>
      <c r="I434" s="131">
        <f t="shared" si="204"/>
        <v>14.368</v>
      </c>
      <c r="J434" s="22">
        <v>7.12</v>
      </c>
      <c r="K434" s="131">
        <f t="shared" si="205"/>
        <v>6.565</v>
      </c>
      <c r="L434" s="131">
        <f t="shared" si="206"/>
        <v>7.995550000000001</v>
      </c>
      <c r="M434" s="293">
        <v>153</v>
      </c>
      <c r="N434" s="132">
        <f>M434*0.051</f>
        <v>7.803</v>
      </c>
      <c r="O434" s="22">
        <v>119</v>
      </c>
      <c r="P434" s="22">
        <v>6.37245</v>
      </c>
      <c r="Q434" s="130">
        <f>J434*1000/D434</f>
        <v>158.22222222222223</v>
      </c>
      <c r="R434" s="130">
        <f t="shared" si="207"/>
        <v>145.88888888888889</v>
      </c>
      <c r="S434" s="130">
        <f t="shared" si="208"/>
        <v>177.6788888888889</v>
      </c>
      <c r="T434" s="131">
        <f t="shared" si="209"/>
        <v>0.8755500000000005</v>
      </c>
      <c r="U434" s="131">
        <f t="shared" si="210"/>
        <v>1.4305500000000002</v>
      </c>
      <c r="V434" s="133">
        <f t="shared" si="211"/>
        <v>-34</v>
      </c>
    </row>
    <row r="435" spans="1:22" ht="12.75">
      <c r="A435" s="380"/>
      <c r="B435" s="11">
        <v>58</v>
      </c>
      <c r="C435" s="153" t="s">
        <v>728</v>
      </c>
      <c r="D435" s="64">
        <v>13</v>
      </c>
      <c r="E435" s="64">
        <v>2006</v>
      </c>
      <c r="F435" s="66">
        <v>1991.3</v>
      </c>
      <c r="G435" s="66">
        <v>1166.73</v>
      </c>
      <c r="H435" s="22">
        <v>2.874</v>
      </c>
      <c r="I435" s="131">
        <f t="shared" si="204"/>
        <v>2.874</v>
      </c>
      <c r="J435" s="22">
        <v>1.034228</v>
      </c>
      <c r="K435" s="131">
        <f t="shared" si="205"/>
        <v>-0.23699999999999966</v>
      </c>
      <c r="L435" s="131">
        <f t="shared" si="206"/>
        <v>1.7494500000000002</v>
      </c>
      <c r="M435" s="293">
        <v>61</v>
      </c>
      <c r="N435" s="132">
        <f>M435*0.051</f>
        <v>3.1109999999999998</v>
      </c>
      <c r="O435" s="22">
        <v>21</v>
      </c>
      <c r="P435" s="22">
        <v>1.12455</v>
      </c>
      <c r="Q435" s="130">
        <f>J435*1000/D435</f>
        <v>79.55599999999998</v>
      </c>
      <c r="R435" s="130">
        <f t="shared" si="207"/>
        <v>-18.230769230769205</v>
      </c>
      <c r="S435" s="130">
        <f t="shared" si="208"/>
        <v>134.57307692307694</v>
      </c>
      <c r="T435" s="131">
        <f t="shared" si="209"/>
        <v>0.7152220000000002</v>
      </c>
      <c r="U435" s="131">
        <f t="shared" si="210"/>
        <v>1.9864499999999998</v>
      </c>
      <c r="V435" s="133">
        <f t="shared" si="211"/>
        <v>-40</v>
      </c>
    </row>
    <row r="436" spans="1:22" ht="12.75">
      <c r="A436" s="380"/>
      <c r="B436" s="11">
        <v>59</v>
      </c>
      <c r="C436" s="153" t="s">
        <v>730</v>
      </c>
      <c r="D436" s="64">
        <v>40</v>
      </c>
      <c r="E436" s="64">
        <v>1995</v>
      </c>
      <c r="F436" s="131">
        <v>2734.01</v>
      </c>
      <c r="G436" s="131">
        <v>2734.01</v>
      </c>
      <c r="H436" s="22">
        <v>15.44</v>
      </c>
      <c r="I436" s="131">
        <f t="shared" si="204"/>
        <v>15.44</v>
      </c>
      <c r="J436" s="22">
        <v>6.4</v>
      </c>
      <c r="K436" s="131">
        <f t="shared" si="205"/>
        <v>3.0470000000000006</v>
      </c>
      <c r="L436" s="131">
        <f t="shared" si="206"/>
        <v>8.624156</v>
      </c>
      <c r="M436" s="293">
        <v>243</v>
      </c>
      <c r="N436" s="132">
        <f>M436*0.051</f>
        <v>12.392999999999999</v>
      </c>
      <c r="O436" s="22">
        <v>127.28</v>
      </c>
      <c r="P436" s="22">
        <v>6.815844</v>
      </c>
      <c r="Q436" s="130">
        <f>J436*1000/D436</f>
        <v>160</v>
      </c>
      <c r="R436" s="130">
        <f t="shared" si="207"/>
        <v>76.17500000000001</v>
      </c>
      <c r="S436" s="130">
        <f t="shared" si="208"/>
        <v>215.60389999999998</v>
      </c>
      <c r="T436" s="131">
        <f t="shared" si="209"/>
        <v>2.224155999999999</v>
      </c>
      <c r="U436" s="131">
        <f t="shared" si="210"/>
        <v>5.577155999999999</v>
      </c>
      <c r="V436" s="133">
        <f t="shared" si="211"/>
        <v>-115.72</v>
      </c>
    </row>
    <row r="437" spans="1:22" ht="12.75">
      <c r="A437" s="380"/>
      <c r="B437" s="11">
        <v>60</v>
      </c>
      <c r="C437" s="153" t="s">
        <v>737</v>
      </c>
      <c r="D437" s="64">
        <v>60</v>
      </c>
      <c r="E437" s="64">
        <v>1985</v>
      </c>
      <c r="F437" s="131">
        <v>3189.58</v>
      </c>
      <c r="G437" s="131">
        <v>3189.58</v>
      </c>
      <c r="H437" s="22">
        <v>20.71</v>
      </c>
      <c r="I437" s="131">
        <v>20.71</v>
      </c>
      <c r="J437" s="22">
        <v>9.6</v>
      </c>
      <c r="K437" s="131">
        <v>9.490000000000002</v>
      </c>
      <c r="L437" s="131">
        <v>12.397969000000002</v>
      </c>
      <c r="M437" s="293">
        <v>220</v>
      </c>
      <c r="N437" s="132">
        <v>11.219999999999999</v>
      </c>
      <c r="O437" s="22">
        <v>155.22</v>
      </c>
      <c r="P437" s="22">
        <v>8.312031</v>
      </c>
      <c r="Q437" s="130">
        <v>160</v>
      </c>
      <c r="R437" s="130">
        <v>158.16666666666669</v>
      </c>
      <c r="S437" s="130">
        <v>206.63281666666668</v>
      </c>
      <c r="T437" s="131">
        <v>2.797969000000002</v>
      </c>
      <c r="U437" s="131">
        <v>2.9079689999999996</v>
      </c>
      <c r="V437" s="133">
        <v>-64.78</v>
      </c>
    </row>
    <row r="438" spans="1:22" ht="12.75">
      <c r="A438" s="380"/>
      <c r="B438" s="11">
        <v>61</v>
      </c>
      <c r="C438" s="153" t="s">
        <v>738</v>
      </c>
      <c r="D438" s="64">
        <v>40</v>
      </c>
      <c r="E438" s="64">
        <v>1985</v>
      </c>
      <c r="F438" s="131">
        <v>2161.15</v>
      </c>
      <c r="G438" s="131">
        <v>2161.15</v>
      </c>
      <c r="H438" s="22">
        <v>12.458</v>
      </c>
      <c r="I438" s="131">
        <v>12.458</v>
      </c>
      <c r="J438" s="22">
        <v>6.4</v>
      </c>
      <c r="K438" s="131">
        <v>5.726000000000001</v>
      </c>
      <c r="L438" s="131">
        <v>6.672458</v>
      </c>
      <c r="M438" s="293">
        <v>132</v>
      </c>
      <c r="N438" s="132">
        <v>6.731999999999999</v>
      </c>
      <c r="O438" s="22">
        <v>108.04</v>
      </c>
      <c r="P438" s="22">
        <v>5.785542</v>
      </c>
      <c r="Q438" s="130">
        <v>160</v>
      </c>
      <c r="R438" s="130">
        <v>143.15000000000003</v>
      </c>
      <c r="S438" s="130">
        <v>166.81144999999998</v>
      </c>
      <c r="T438" s="131">
        <v>0.2724579999999994</v>
      </c>
      <c r="U438" s="131">
        <v>0.9464579999999989</v>
      </c>
      <c r="V438" s="133">
        <v>-23.959999999999994</v>
      </c>
    </row>
    <row r="439" spans="1:22" ht="12.75">
      <c r="A439" s="380"/>
      <c r="B439" s="11">
        <v>62</v>
      </c>
      <c r="C439" s="8" t="s">
        <v>745</v>
      </c>
      <c r="D439" s="64">
        <v>13</v>
      </c>
      <c r="E439" s="64">
        <v>1961</v>
      </c>
      <c r="F439" s="131">
        <v>593.01</v>
      </c>
      <c r="G439" s="131">
        <v>496.42</v>
      </c>
      <c r="H439" s="22">
        <v>1.701</v>
      </c>
      <c r="I439" s="131">
        <v>1.701</v>
      </c>
      <c r="J439" s="22">
        <v>0.13</v>
      </c>
      <c r="K439" s="131">
        <v>-0.23699999999999988</v>
      </c>
      <c r="L439" s="131">
        <v>0.28085400000000016</v>
      </c>
      <c r="M439" s="293">
        <v>38</v>
      </c>
      <c r="N439" s="132">
        <v>1.938</v>
      </c>
      <c r="O439" s="22">
        <v>26.52</v>
      </c>
      <c r="P439" s="22">
        <v>1.420146</v>
      </c>
      <c r="Q439" s="130">
        <v>10</v>
      </c>
      <c r="R439" s="130">
        <v>-18.230769230769223</v>
      </c>
      <c r="S439" s="130">
        <v>21.604153846153856</v>
      </c>
      <c r="T439" s="131">
        <v>0.15085400000000015</v>
      </c>
      <c r="U439" s="131">
        <v>0.517854</v>
      </c>
      <c r="V439" s="133">
        <v>-11.48</v>
      </c>
    </row>
    <row r="440" spans="1:22" ht="12.75">
      <c r="A440" s="380"/>
      <c r="B440" s="11">
        <v>63</v>
      </c>
      <c r="C440" s="153" t="s">
        <v>746</v>
      </c>
      <c r="D440" s="64">
        <v>11</v>
      </c>
      <c r="E440" s="64">
        <v>1910</v>
      </c>
      <c r="F440" s="131">
        <v>542.57</v>
      </c>
      <c r="G440" s="131">
        <v>450.66</v>
      </c>
      <c r="H440" s="22">
        <v>1.4427</v>
      </c>
      <c r="I440" s="131">
        <v>1.4427</v>
      </c>
      <c r="J440" s="22">
        <v>0</v>
      </c>
      <c r="K440" s="131">
        <v>-0.1892999999999998</v>
      </c>
      <c r="L440" s="131">
        <v>0.7594020000000001</v>
      </c>
      <c r="M440" s="293">
        <v>32</v>
      </c>
      <c r="N440" s="132">
        <v>1.632</v>
      </c>
      <c r="O440" s="22">
        <v>12.76</v>
      </c>
      <c r="P440" s="22">
        <v>0.683298</v>
      </c>
      <c r="Q440" s="130">
        <v>0</v>
      </c>
      <c r="R440" s="130">
        <v>-17.209090909090893</v>
      </c>
      <c r="S440" s="130">
        <v>69.03654545454548</v>
      </c>
      <c r="T440" s="131">
        <v>0.7594020000000001</v>
      </c>
      <c r="U440" s="131">
        <v>0.9487019999999999</v>
      </c>
      <c r="V440" s="133">
        <v>-19.240000000000002</v>
      </c>
    </row>
    <row r="441" spans="1:22" ht="13.5" thickBot="1">
      <c r="A441" s="381"/>
      <c r="B441" s="11">
        <v>64</v>
      </c>
      <c r="C441" s="154" t="s">
        <v>747</v>
      </c>
      <c r="D441" s="235">
        <v>3</v>
      </c>
      <c r="E441" s="235">
        <v>1920</v>
      </c>
      <c r="F441" s="237">
        <v>135.03</v>
      </c>
      <c r="G441" s="237">
        <v>135.03</v>
      </c>
      <c r="H441" s="233">
        <v>0.435</v>
      </c>
      <c r="I441" s="237">
        <v>0.435</v>
      </c>
      <c r="J441" s="233">
        <v>0.03</v>
      </c>
      <c r="K441" s="237">
        <v>0.027000000000000024</v>
      </c>
      <c r="L441" s="237">
        <v>0.27435</v>
      </c>
      <c r="M441" s="356">
        <v>8</v>
      </c>
      <c r="N441" s="238">
        <v>0.408</v>
      </c>
      <c r="O441" s="233">
        <v>3</v>
      </c>
      <c r="P441" s="233">
        <v>0.16065</v>
      </c>
      <c r="Q441" s="239">
        <v>10</v>
      </c>
      <c r="R441" s="239">
        <v>9.000000000000009</v>
      </c>
      <c r="S441" s="239">
        <v>91.44999999999999</v>
      </c>
      <c r="T441" s="237">
        <v>0.24434999999999998</v>
      </c>
      <c r="U441" s="237">
        <v>0.24735</v>
      </c>
      <c r="V441" s="240">
        <v>-5</v>
      </c>
    </row>
    <row r="442" spans="1:22" ht="12.75">
      <c r="A442" s="382" t="s">
        <v>32</v>
      </c>
      <c r="B442" s="30">
        <v>1</v>
      </c>
      <c r="C442" s="69" t="s">
        <v>307</v>
      </c>
      <c r="D442" s="70">
        <v>20</v>
      </c>
      <c r="E442" s="70" t="s">
        <v>28</v>
      </c>
      <c r="F442" s="70">
        <v>945.04</v>
      </c>
      <c r="G442" s="70">
        <v>945.04</v>
      </c>
      <c r="H442" s="71">
        <v>5.597</v>
      </c>
      <c r="I442" s="71">
        <f aca="true" t="shared" si="212" ref="I442:I450">H442</f>
        <v>5.597</v>
      </c>
      <c r="J442" s="72">
        <v>3.12</v>
      </c>
      <c r="K442" s="71">
        <f aca="true" t="shared" si="213" ref="K442:K450">I442-N442</f>
        <v>4.4750000000000005</v>
      </c>
      <c r="L442" s="71">
        <f aca="true" t="shared" si="214" ref="L442:L450">I442-P442</f>
        <v>4.628</v>
      </c>
      <c r="M442" s="73">
        <v>22</v>
      </c>
      <c r="N442" s="74">
        <f aca="true" t="shared" si="215" ref="N442:N450">M442*0.051</f>
        <v>1.1219999999999999</v>
      </c>
      <c r="O442" s="75">
        <v>19</v>
      </c>
      <c r="P442" s="71">
        <f aca="true" t="shared" si="216" ref="P442:P450">O442*0.051</f>
        <v>0.969</v>
      </c>
      <c r="Q442" s="75">
        <f aca="true" t="shared" si="217" ref="Q442:Q457">J442*1000/D442</f>
        <v>156</v>
      </c>
      <c r="R442" s="75">
        <f aca="true" t="shared" si="218" ref="R442:R457">K442*1000/D442</f>
        <v>223.75000000000006</v>
      </c>
      <c r="S442" s="75">
        <f aca="true" t="shared" si="219" ref="S442:S457">L442*1000/D442</f>
        <v>231.4</v>
      </c>
      <c r="T442" s="71">
        <f aca="true" t="shared" si="220" ref="T442:T450">L442-J442</f>
        <v>1.508</v>
      </c>
      <c r="U442" s="71">
        <f aca="true" t="shared" si="221" ref="U442:U450">N442-P442</f>
        <v>0.1529999999999999</v>
      </c>
      <c r="V442" s="76">
        <f aca="true" t="shared" si="222" ref="V442:V450">O442-M442</f>
        <v>-3</v>
      </c>
    </row>
    <row r="443" spans="1:22" ht="12.75">
      <c r="A443" s="383"/>
      <c r="B443" s="11">
        <v>2</v>
      </c>
      <c r="C443" s="77" t="s">
        <v>308</v>
      </c>
      <c r="D443" s="78">
        <v>56</v>
      </c>
      <c r="E443" s="78" t="s">
        <v>28</v>
      </c>
      <c r="F443" s="78">
        <v>2428.16</v>
      </c>
      <c r="G443" s="78">
        <v>2428.16</v>
      </c>
      <c r="H443" s="79">
        <v>4.05</v>
      </c>
      <c r="I443" s="80">
        <f t="shared" si="212"/>
        <v>4.05</v>
      </c>
      <c r="J443" s="79">
        <v>0.49</v>
      </c>
      <c r="K443" s="80">
        <f t="shared" si="213"/>
        <v>1.653</v>
      </c>
      <c r="L443" s="80">
        <f t="shared" si="214"/>
        <v>1.94727</v>
      </c>
      <c r="M443" s="79">
        <v>47</v>
      </c>
      <c r="N443" s="81">
        <f t="shared" si="215"/>
        <v>2.397</v>
      </c>
      <c r="O443" s="82">
        <v>41.23</v>
      </c>
      <c r="P443" s="80">
        <f t="shared" si="216"/>
        <v>2.1027299999999998</v>
      </c>
      <c r="Q443" s="79">
        <f t="shared" si="217"/>
        <v>8.75</v>
      </c>
      <c r="R443" s="79">
        <f t="shared" si="218"/>
        <v>29.517857142857142</v>
      </c>
      <c r="S443" s="79">
        <f t="shared" si="219"/>
        <v>34.77267857142857</v>
      </c>
      <c r="T443" s="80">
        <f t="shared" si="220"/>
        <v>1.45727</v>
      </c>
      <c r="U443" s="80">
        <f t="shared" si="221"/>
        <v>0.29427000000000003</v>
      </c>
      <c r="V443" s="83">
        <f t="shared" si="222"/>
        <v>-5.770000000000003</v>
      </c>
    </row>
    <row r="444" spans="1:22" ht="12.75">
      <c r="A444" s="383"/>
      <c r="B444" s="11">
        <v>3</v>
      </c>
      <c r="C444" s="77" t="s">
        <v>309</v>
      </c>
      <c r="D444" s="78">
        <v>48</v>
      </c>
      <c r="E444" s="78" t="s">
        <v>28</v>
      </c>
      <c r="F444" s="80">
        <v>1897.76</v>
      </c>
      <c r="G444" s="80">
        <v>1897.76</v>
      </c>
      <c r="H444" s="79">
        <v>2.78</v>
      </c>
      <c r="I444" s="80">
        <f t="shared" si="212"/>
        <v>2.78</v>
      </c>
      <c r="J444" s="79">
        <v>0.41</v>
      </c>
      <c r="K444" s="80">
        <f t="shared" si="213"/>
        <v>1.454</v>
      </c>
      <c r="L444" s="80">
        <f t="shared" si="214"/>
        <v>1.9022899999999998</v>
      </c>
      <c r="M444" s="79">
        <v>26</v>
      </c>
      <c r="N444" s="81">
        <f t="shared" si="215"/>
        <v>1.3259999999999998</v>
      </c>
      <c r="O444" s="81">
        <v>17.21</v>
      </c>
      <c r="P444" s="80">
        <f t="shared" si="216"/>
        <v>0.87771</v>
      </c>
      <c r="Q444" s="79">
        <f t="shared" si="217"/>
        <v>8.541666666666666</v>
      </c>
      <c r="R444" s="79">
        <f t="shared" si="218"/>
        <v>30.291666666666668</v>
      </c>
      <c r="S444" s="79">
        <f t="shared" si="219"/>
        <v>39.63104166666666</v>
      </c>
      <c r="T444" s="80">
        <f t="shared" si="220"/>
        <v>1.49229</v>
      </c>
      <c r="U444" s="80">
        <f t="shared" si="221"/>
        <v>0.44828999999999986</v>
      </c>
      <c r="V444" s="83">
        <f t="shared" si="222"/>
        <v>-8.79</v>
      </c>
    </row>
    <row r="445" spans="1:22" ht="12.75">
      <c r="A445" s="383"/>
      <c r="B445" s="11">
        <v>4</v>
      </c>
      <c r="C445" s="77" t="s">
        <v>310</v>
      </c>
      <c r="D445" s="78">
        <v>44</v>
      </c>
      <c r="E445" s="78" t="s">
        <v>28</v>
      </c>
      <c r="F445" s="78">
        <v>2291.7</v>
      </c>
      <c r="G445" s="78">
        <v>2291.7</v>
      </c>
      <c r="H445" s="79">
        <v>10</v>
      </c>
      <c r="I445" s="80">
        <f t="shared" si="212"/>
        <v>10</v>
      </c>
      <c r="J445" s="79">
        <v>5.92</v>
      </c>
      <c r="K445" s="80">
        <f t="shared" si="213"/>
        <v>7.8580000000000005</v>
      </c>
      <c r="L445" s="80">
        <f t="shared" si="214"/>
        <v>7.5418</v>
      </c>
      <c r="M445" s="79">
        <v>42</v>
      </c>
      <c r="N445" s="81">
        <f t="shared" si="215"/>
        <v>2.142</v>
      </c>
      <c r="O445" s="79">
        <v>48.2</v>
      </c>
      <c r="P445" s="80">
        <f t="shared" si="216"/>
        <v>2.4582</v>
      </c>
      <c r="Q445" s="79">
        <f t="shared" si="217"/>
        <v>134.54545454545453</v>
      </c>
      <c r="R445" s="79">
        <f t="shared" si="218"/>
        <v>178.59090909090912</v>
      </c>
      <c r="S445" s="79">
        <f t="shared" si="219"/>
        <v>171.40454545454546</v>
      </c>
      <c r="T445" s="80">
        <f t="shared" si="220"/>
        <v>1.6218000000000004</v>
      </c>
      <c r="U445" s="80">
        <f t="shared" si="221"/>
        <v>-0.31620000000000026</v>
      </c>
      <c r="V445" s="83">
        <f t="shared" si="222"/>
        <v>6.200000000000003</v>
      </c>
    </row>
    <row r="446" spans="1:22" ht="12.75">
      <c r="A446" s="383"/>
      <c r="B446" s="11">
        <v>5</v>
      </c>
      <c r="C446" s="77" t="s">
        <v>311</v>
      </c>
      <c r="D446" s="78">
        <v>12</v>
      </c>
      <c r="E446" s="78" t="s">
        <v>28</v>
      </c>
      <c r="F446" s="78">
        <v>603.69</v>
      </c>
      <c r="G446" s="78">
        <v>603.69</v>
      </c>
      <c r="H446" s="81">
        <v>3.898</v>
      </c>
      <c r="I446" s="80">
        <f t="shared" si="212"/>
        <v>3.898</v>
      </c>
      <c r="J446" s="80">
        <v>1.92</v>
      </c>
      <c r="K446" s="80">
        <f t="shared" si="213"/>
        <v>3.184</v>
      </c>
      <c r="L446" s="80">
        <f t="shared" si="214"/>
        <v>3.1942000000000004</v>
      </c>
      <c r="M446" s="79">
        <v>14</v>
      </c>
      <c r="N446" s="81">
        <f t="shared" si="215"/>
        <v>0.714</v>
      </c>
      <c r="O446" s="79">
        <v>13.8</v>
      </c>
      <c r="P446" s="80">
        <f t="shared" si="216"/>
        <v>0.7038</v>
      </c>
      <c r="Q446" s="79">
        <f t="shared" si="217"/>
        <v>160</v>
      </c>
      <c r="R446" s="79">
        <f t="shared" si="218"/>
        <v>265.3333333333333</v>
      </c>
      <c r="S446" s="79">
        <f t="shared" si="219"/>
        <v>266.18333333333334</v>
      </c>
      <c r="T446" s="80">
        <f t="shared" si="220"/>
        <v>1.2742000000000004</v>
      </c>
      <c r="U446" s="80">
        <f t="shared" si="221"/>
        <v>0.010199999999999987</v>
      </c>
      <c r="V446" s="83">
        <f t="shared" si="222"/>
        <v>-0.1999999999999993</v>
      </c>
    </row>
    <row r="447" spans="1:22" ht="12.75">
      <c r="A447" s="383"/>
      <c r="B447" s="11">
        <v>6</v>
      </c>
      <c r="C447" s="69" t="s">
        <v>312</v>
      </c>
      <c r="D447" s="70">
        <v>90</v>
      </c>
      <c r="E447" s="70" t="s">
        <v>28</v>
      </c>
      <c r="F447" s="84">
        <v>4481.85</v>
      </c>
      <c r="G447" s="84">
        <v>4481.85</v>
      </c>
      <c r="H447" s="71">
        <v>22.38</v>
      </c>
      <c r="I447" s="71">
        <f t="shared" si="212"/>
        <v>22.38</v>
      </c>
      <c r="J447" s="72">
        <v>13.12</v>
      </c>
      <c r="K447" s="71">
        <f t="shared" si="213"/>
        <v>16.668</v>
      </c>
      <c r="L447" s="71">
        <f t="shared" si="214"/>
        <v>17.127</v>
      </c>
      <c r="M447" s="73">
        <v>112</v>
      </c>
      <c r="N447" s="74">
        <f t="shared" si="215"/>
        <v>5.712</v>
      </c>
      <c r="O447" s="75">
        <v>103</v>
      </c>
      <c r="P447" s="71">
        <f t="shared" si="216"/>
        <v>5.252999999999999</v>
      </c>
      <c r="Q447" s="75">
        <f t="shared" si="217"/>
        <v>145.77777777777777</v>
      </c>
      <c r="R447" s="75">
        <f t="shared" si="218"/>
        <v>185.2</v>
      </c>
      <c r="S447" s="75">
        <f t="shared" si="219"/>
        <v>190.3</v>
      </c>
      <c r="T447" s="71">
        <f t="shared" si="220"/>
        <v>4.007</v>
      </c>
      <c r="U447" s="71">
        <f t="shared" si="221"/>
        <v>0.4590000000000005</v>
      </c>
      <c r="V447" s="76">
        <f t="shared" si="222"/>
        <v>-9</v>
      </c>
    </row>
    <row r="448" spans="1:22" ht="12.75">
      <c r="A448" s="383"/>
      <c r="B448" s="11">
        <v>7</v>
      </c>
      <c r="C448" s="77" t="s">
        <v>313</v>
      </c>
      <c r="D448" s="78">
        <v>45</v>
      </c>
      <c r="E448" s="78" t="s">
        <v>28</v>
      </c>
      <c r="F448" s="78">
        <v>2338.95</v>
      </c>
      <c r="G448" s="78">
        <v>2338.95</v>
      </c>
      <c r="H448" s="81">
        <v>12.6</v>
      </c>
      <c r="I448" s="80">
        <f t="shared" si="212"/>
        <v>12.6</v>
      </c>
      <c r="J448" s="80">
        <v>6.72</v>
      </c>
      <c r="K448" s="80">
        <f t="shared" si="213"/>
        <v>8.979</v>
      </c>
      <c r="L448" s="80">
        <f t="shared" si="214"/>
        <v>10.27848</v>
      </c>
      <c r="M448" s="79">
        <v>71</v>
      </c>
      <c r="N448" s="81">
        <f t="shared" si="215"/>
        <v>3.6209999999999996</v>
      </c>
      <c r="O448" s="79">
        <v>45.52</v>
      </c>
      <c r="P448" s="80">
        <f t="shared" si="216"/>
        <v>2.32152</v>
      </c>
      <c r="Q448" s="79">
        <f t="shared" si="217"/>
        <v>149.33333333333334</v>
      </c>
      <c r="R448" s="79">
        <f t="shared" si="218"/>
        <v>199.53333333333333</v>
      </c>
      <c r="S448" s="79">
        <f t="shared" si="219"/>
        <v>228.41066666666666</v>
      </c>
      <c r="T448" s="80">
        <f t="shared" si="220"/>
        <v>3.5584800000000003</v>
      </c>
      <c r="U448" s="80">
        <f t="shared" si="221"/>
        <v>1.2994799999999995</v>
      </c>
      <c r="V448" s="83">
        <f t="shared" si="222"/>
        <v>-25.479999999999997</v>
      </c>
    </row>
    <row r="449" spans="1:22" ht="12.75">
      <c r="A449" s="383"/>
      <c r="B449" s="11">
        <v>8</v>
      </c>
      <c r="C449" s="77" t="s">
        <v>314</v>
      </c>
      <c r="D449" s="78">
        <v>91</v>
      </c>
      <c r="E449" s="78" t="s">
        <v>28</v>
      </c>
      <c r="F449" s="80">
        <v>4546.17</v>
      </c>
      <c r="G449" s="80">
        <v>4546.17</v>
      </c>
      <c r="H449" s="81">
        <v>18.187</v>
      </c>
      <c r="I449" s="80">
        <f t="shared" si="212"/>
        <v>18.187</v>
      </c>
      <c r="J449" s="81">
        <v>10.14</v>
      </c>
      <c r="K449" s="80">
        <f t="shared" si="213"/>
        <v>12.577000000000002</v>
      </c>
      <c r="L449" s="80">
        <f t="shared" si="214"/>
        <v>14.493070000000001</v>
      </c>
      <c r="M449" s="80">
        <v>110</v>
      </c>
      <c r="N449" s="81">
        <f t="shared" si="215"/>
        <v>5.609999999999999</v>
      </c>
      <c r="O449" s="81">
        <v>72.43</v>
      </c>
      <c r="P449" s="80">
        <f t="shared" si="216"/>
        <v>3.69393</v>
      </c>
      <c r="Q449" s="79">
        <f t="shared" si="217"/>
        <v>111.42857142857143</v>
      </c>
      <c r="R449" s="79">
        <f t="shared" si="218"/>
        <v>138.20879120879124</v>
      </c>
      <c r="S449" s="79">
        <f t="shared" si="219"/>
        <v>159.2645054945055</v>
      </c>
      <c r="T449" s="80">
        <f t="shared" si="220"/>
        <v>4.353070000000001</v>
      </c>
      <c r="U449" s="80">
        <f t="shared" si="221"/>
        <v>1.9160699999999995</v>
      </c>
      <c r="V449" s="83">
        <f t="shared" si="222"/>
        <v>-37.56999999999999</v>
      </c>
    </row>
    <row r="450" spans="1:22" ht="12.75">
      <c r="A450" s="383"/>
      <c r="B450" s="11">
        <v>9</v>
      </c>
      <c r="C450" s="77" t="s">
        <v>315</v>
      </c>
      <c r="D450" s="78">
        <v>55</v>
      </c>
      <c r="E450" s="78" t="s">
        <v>28</v>
      </c>
      <c r="F450" s="80">
        <v>2496.75</v>
      </c>
      <c r="G450" s="80">
        <v>2496.75</v>
      </c>
      <c r="H450" s="81">
        <v>15.73</v>
      </c>
      <c r="I450" s="80">
        <f t="shared" si="212"/>
        <v>15.73</v>
      </c>
      <c r="J450" s="81">
        <v>8.48</v>
      </c>
      <c r="K450" s="80">
        <f t="shared" si="213"/>
        <v>10.732000000000001</v>
      </c>
      <c r="L450" s="80">
        <f t="shared" si="214"/>
        <v>11.8948</v>
      </c>
      <c r="M450" s="80">
        <v>98</v>
      </c>
      <c r="N450" s="81">
        <f t="shared" si="215"/>
        <v>4.997999999999999</v>
      </c>
      <c r="O450" s="81">
        <v>75.2</v>
      </c>
      <c r="P450" s="80">
        <f t="shared" si="216"/>
        <v>3.8352</v>
      </c>
      <c r="Q450" s="79">
        <f t="shared" si="217"/>
        <v>154.1818181818182</v>
      </c>
      <c r="R450" s="79">
        <f t="shared" si="218"/>
        <v>195.12727272727275</v>
      </c>
      <c r="S450" s="79">
        <f t="shared" si="219"/>
        <v>216.2690909090909</v>
      </c>
      <c r="T450" s="80">
        <f t="shared" si="220"/>
        <v>3.4147999999999996</v>
      </c>
      <c r="U450" s="80">
        <f t="shared" si="221"/>
        <v>1.1627999999999994</v>
      </c>
      <c r="V450" s="83">
        <f t="shared" si="222"/>
        <v>-22.799999999999997</v>
      </c>
    </row>
    <row r="451" spans="1:22" ht="12.75">
      <c r="A451" s="383"/>
      <c r="B451" s="11">
        <v>10</v>
      </c>
      <c r="C451" s="92" t="s">
        <v>327</v>
      </c>
      <c r="D451" s="78">
        <v>40</v>
      </c>
      <c r="E451" s="78">
        <v>1973</v>
      </c>
      <c r="F451" s="78">
        <v>1925</v>
      </c>
      <c r="G451" s="78">
        <v>1925</v>
      </c>
      <c r="H451" s="79">
        <v>11.9</v>
      </c>
      <c r="I451" s="80">
        <v>11.9</v>
      </c>
      <c r="J451" s="80">
        <f>D451*0.16</f>
        <v>6.4</v>
      </c>
      <c r="K451" s="80">
        <f aca="true" t="shared" si="223" ref="K451:K457">I451-N451</f>
        <v>8.789000000000001</v>
      </c>
      <c r="L451" s="80">
        <f aca="true" t="shared" si="224" ref="L451:L457">I451-P451</f>
        <v>9.5795</v>
      </c>
      <c r="M451" s="79">
        <v>61</v>
      </c>
      <c r="N451" s="80">
        <f aca="true" t="shared" si="225" ref="N451:N457">M451*0.051</f>
        <v>3.1109999999999998</v>
      </c>
      <c r="O451" s="79">
        <v>45.5</v>
      </c>
      <c r="P451" s="80">
        <f aca="true" t="shared" si="226" ref="P451:P457">O451*0.051</f>
        <v>2.3205</v>
      </c>
      <c r="Q451" s="79">
        <f t="shared" si="217"/>
        <v>160</v>
      </c>
      <c r="R451" s="79">
        <f t="shared" si="218"/>
        <v>219.72500000000005</v>
      </c>
      <c r="S451" s="79">
        <f t="shared" si="219"/>
        <v>239.4875</v>
      </c>
      <c r="T451" s="80">
        <f aca="true" t="shared" si="227" ref="T451:T457">L451-J451</f>
        <v>3.179499999999999</v>
      </c>
      <c r="U451" s="80">
        <f aca="true" t="shared" si="228" ref="U451:U457">N451-P451</f>
        <v>0.7904999999999998</v>
      </c>
      <c r="V451" s="83">
        <f aca="true" t="shared" si="229" ref="V451:V457">O451-M451</f>
        <v>-15.5</v>
      </c>
    </row>
    <row r="452" spans="1:22" ht="12.75">
      <c r="A452" s="383"/>
      <c r="B452" s="11">
        <v>11</v>
      </c>
      <c r="C452" s="92" t="s">
        <v>326</v>
      </c>
      <c r="D452" s="78">
        <v>21</v>
      </c>
      <c r="E452" s="78">
        <v>1984</v>
      </c>
      <c r="F452" s="78">
        <v>1255</v>
      </c>
      <c r="G452" s="78">
        <v>1255</v>
      </c>
      <c r="H452" s="79">
        <v>5.9</v>
      </c>
      <c r="I452" s="80">
        <v>5.9</v>
      </c>
      <c r="J452" s="80">
        <f>D452*0.16</f>
        <v>3.36</v>
      </c>
      <c r="K452" s="80">
        <f t="shared" si="223"/>
        <v>4.7780000000000005</v>
      </c>
      <c r="L452" s="80">
        <f t="shared" si="224"/>
        <v>4.523000000000001</v>
      </c>
      <c r="M452" s="79">
        <v>22</v>
      </c>
      <c r="N452" s="80">
        <f t="shared" si="225"/>
        <v>1.1219999999999999</v>
      </c>
      <c r="O452" s="79">
        <v>27</v>
      </c>
      <c r="P452" s="80">
        <f t="shared" si="226"/>
        <v>1.377</v>
      </c>
      <c r="Q452" s="79">
        <f t="shared" si="217"/>
        <v>160</v>
      </c>
      <c r="R452" s="79">
        <f t="shared" si="218"/>
        <v>227.52380952380958</v>
      </c>
      <c r="S452" s="79">
        <f t="shared" si="219"/>
        <v>215.38095238095244</v>
      </c>
      <c r="T452" s="80">
        <f t="shared" si="227"/>
        <v>1.1630000000000007</v>
      </c>
      <c r="U452" s="80">
        <f t="shared" si="228"/>
        <v>-0.2550000000000001</v>
      </c>
      <c r="V452" s="359">
        <f t="shared" si="229"/>
        <v>5</v>
      </c>
    </row>
    <row r="453" spans="1:22" ht="12.75">
      <c r="A453" s="383"/>
      <c r="B453" s="11">
        <v>12</v>
      </c>
      <c r="C453" s="92" t="s">
        <v>323</v>
      </c>
      <c r="D453" s="78">
        <v>14</v>
      </c>
      <c r="E453" s="78">
        <v>1980</v>
      </c>
      <c r="F453" s="78">
        <v>752</v>
      </c>
      <c r="G453" s="78">
        <v>752</v>
      </c>
      <c r="H453" s="79">
        <v>5.4</v>
      </c>
      <c r="I453" s="80">
        <v>5.4</v>
      </c>
      <c r="J453" s="80">
        <f>D453*0.16</f>
        <v>2.24</v>
      </c>
      <c r="K453" s="80">
        <f t="shared" si="223"/>
        <v>4.125</v>
      </c>
      <c r="L453" s="80">
        <f t="shared" si="224"/>
        <v>4.125</v>
      </c>
      <c r="M453" s="79">
        <v>25</v>
      </c>
      <c r="N453" s="79">
        <f t="shared" si="225"/>
        <v>1.275</v>
      </c>
      <c r="O453" s="79">
        <v>25</v>
      </c>
      <c r="P453" s="80">
        <f t="shared" si="226"/>
        <v>1.275</v>
      </c>
      <c r="Q453" s="79">
        <f t="shared" si="217"/>
        <v>160</v>
      </c>
      <c r="R453" s="79">
        <f t="shared" si="218"/>
        <v>294.64285714285717</v>
      </c>
      <c r="S453" s="79">
        <f t="shared" si="219"/>
        <v>294.64285714285717</v>
      </c>
      <c r="T453" s="80">
        <f t="shared" si="227"/>
        <v>1.8849999999999998</v>
      </c>
      <c r="U453" s="80">
        <f t="shared" si="228"/>
        <v>0</v>
      </c>
      <c r="V453" s="83">
        <f t="shared" si="229"/>
        <v>0</v>
      </c>
    </row>
    <row r="454" spans="1:22" ht="12.75">
      <c r="A454" s="383"/>
      <c r="B454" s="11">
        <v>13</v>
      </c>
      <c r="C454" s="92" t="s">
        <v>324</v>
      </c>
      <c r="D454" s="78">
        <v>9</v>
      </c>
      <c r="E454" s="78">
        <v>1984</v>
      </c>
      <c r="F454" s="78">
        <v>431</v>
      </c>
      <c r="G454" s="78">
        <v>431</v>
      </c>
      <c r="H454" s="79">
        <v>2.5</v>
      </c>
      <c r="I454" s="80">
        <v>2.5</v>
      </c>
      <c r="J454" s="80">
        <f>D454*0.16</f>
        <v>1.44</v>
      </c>
      <c r="K454" s="80">
        <f t="shared" si="223"/>
        <v>1.786</v>
      </c>
      <c r="L454" s="80">
        <f t="shared" si="224"/>
        <v>2.194</v>
      </c>
      <c r="M454" s="79">
        <v>14</v>
      </c>
      <c r="N454" s="80">
        <f t="shared" si="225"/>
        <v>0.714</v>
      </c>
      <c r="O454" s="79">
        <v>6</v>
      </c>
      <c r="P454" s="80">
        <f t="shared" si="226"/>
        <v>0.306</v>
      </c>
      <c r="Q454" s="79">
        <f t="shared" si="217"/>
        <v>160</v>
      </c>
      <c r="R454" s="79">
        <f t="shared" si="218"/>
        <v>198.44444444444446</v>
      </c>
      <c r="S454" s="79">
        <f t="shared" si="219"/>
        <v>243.77777777777777</v>
      </c>
      <c r="T454" s="80">
        <f t="shared" si="227"/>
        <v>0.754</v>
      </c>
      <c r="U454" s="80">
        <f t="shared" si="228"/>
        <v>0.408</v>
      </c>
      <c r="V454" s="83">
        <f t="shared" si="229"/>
        <v>-8</v>
      </c>
    </row>
    <row r="455" spans="1:22" ht="12.75">
      <c r="A455" s="383"/>
      <c r="B455" s="11">
        <v>14</v>
      </c>
      <c r="C455" s="92" t="s">
        <v>325</v>
      </c>
      <c r="D455" s="78">
        <v>7</v>
      </c>
      <c r="E455" s="78">
        <v>1989</v>
      </c>
      <c r="F455" s="78">
        <v>415</v>
      </c>
      <c r="G455" s="78">
        <v>415</v>
      </c>
      <c r="H455" s="79">
        <v>2.5</v>
      </c>
      <c r="I455" s="80">
        <v>2.5</v>
      </c>
      <c r="J455" s="80">
        <f>D455*0.16</f>
        <v>1.12</v>
      </c>
      <c r="K455" s="80">
        <f t="shared" si="223"/>
        <v>1.6840000000000002</v>
      </c>
      <c r="L455" s="79">
        <f t="shared" si="224"/>
        <v>2.092</v>
      </c>
      <c r="M455" s="79">
        <v>16</v>
      </c>
      <c r="N455" s="80">
        <f t="shared" si="225"/>
        <v>0.816</v>
      </c>
      <c r="O455" s="79">
        <v>8</v>
      </c>
      <c r="P455" s="80">
        <f t="shared" si="226"/>
        <v>0.408</v>
      </c>
      <c r="Q455" s="79">
        <f t="shared" si="217"/>
        <v>160</v>
      </c>
      <c r="R455" s="79">
        <f t="shared" si="218"/>
        <v>240.5714285714286</v>
      </c>
      <c r="S455" s="79">
        <f t="shared" si="219"/>
        <v>298.85714285714283</v>
      </c>
      <c r="T455" s="80">
        <f t="shared" si="227"/>
        <v>0.972</v>
      </c>
      <c r="U455" s="80">
        <f t="shared" si="228"/>
        <v>0.408</v>
      </c>
      <c r="V455" s="83">
        <f t="shared" si="229"/>
        <v>-8</v>
      </c>
    </row>
    <row r="456" spans="1:22" ht="12.75">
      <c r="A456" s="383"/>
      <c r="B456" s="11">
        <v>15</v>
      </c>
      <c r="C456" s="77" t="s">
        <v>124</v>
      </c>
      <c r="D456" s="78">
        <v>20</v>
      </c>
      <c r="E456" s="78">
        <v>1988</v>
      </c>
      <c r="F456" s="78"/>
      <c r="G456" s="78"/>
      <c r="H456" s="81">
        <v>7.06</v>
      </c>
      <c r="I456" s="80">
        <f>H456</f>
        <v>7.06</v>
      </c>
      <c r="J456" s="81"/>
      <c r="K456" s="80">
        <f t="shared" si="223"/>
        <v>7.06</v>
      </c>
      <c r="L456" s="80">
        <f t="shared" si="224"/>
        <v>3.388</v>
      </c>
      <c r="M456" s="80"/>
      <c r="N456" s="81">
        <f t="shared" si="225"/>
        <v>0</v>
      </c>
      <c r="O456" s="80">
        <v>72</v>
      </c>
      <c r="P456" s="80">
        <f t="shared" si="226"/>
        <v>3.6719999999999997</v>
      </c>
      <c r="Q456" s="79">
        <f t="shared" si="217"/>
        <v>0</v>
      </c>
      <c r="R456" s="79">
        <f t="shared" si="218"/>
        <v>353</v>
      </c>
      <c r="S456" s="79">
        <f t="shared" si="219"/>
        <v>169.4</v>
      </c>
      <c r="T456" s="80">
        <f t="shared" si="227"/>
        <v>3.388</v>
      </c>
      <c r="U456" s="80">
        <f t="shared" si="228"/>
        <v>-3.6719999999999997</v>
      </c>
      <c r="V456" s="83">
        <f t="shared" si="229"/>
        <v>72</v>
      </c>
    </row>
    <row r="457" spans="1:22" ht="12.75">
      <c r="A457" s="383"/>
      <c r="B457" s="11">
        <v>16</v>
      </c>
      <c r="C457" s="97" t="s">
        <v>332</v>
      </c>
      <c r="D457" s="78">
        <v>15</v>
      </c>
      <c r="E457" s="21">
        <v>1996</v>
      </c>
      <c r="F457" s="21"/>
      <c r="G457" s="21"/>
      <c r="H457" s="79">
        <v>4.37</v>
      </c>
      <c r="I457" s="80">
        <f>H457</f>
        <v>4.37</v>
      </c>
      <c r="J457" s="79"/>
      <c r="K457" s="80">
        <f t="shared" si="223"/>
        <v>4.37</v>
      </c>
      <c r="L457" s="80">
        <f t="shared" si="224"/>
        <v>2.3810000000000002</v>
      </c>
      <c r="M457" s="79"/>
      <c r="N457" s="81">
        <f t="shared" si="225"/>
        <v>0</v>
      </c>
      <c r="O457" s="82">
        <v>39</v>
      </c>
      <c r="P457" s="80">
        <f t="shared" si="226"/>
        <v>1.9889999999999999</v>
      </c>
      <c r="Q457" s="79">
        <f t="shared" si="217"/>
        <v>0</v>
      </c>
      <c r="R457" s="79">
        <f t="shared" si="218"/>
        <v>291.3333333333333</v>
      </c>
      <c r="S457" s="79">
        <f t="shared" si="219"/>
        <v>158.73333333333332</v>
      </c>
      <c r="T457" s="80">
        <f t="shared" si="227"/>
        <v>2.3810000000000002</v>
      </c>
      <c r="U457" s="80">
        <f t="shared" si="228"/>
        <v>-1.9889999999999999</v>
      </c>
      <c r="V457" s="83">
        <f t="shared" si="229"/>
        <v>39</v>
      </c>
    </row>
    <row r="458" spans="1:22" ht="12.75">
      <c r="A458" s="383"/>
      <c r="B458" s="11">
        <v>17</v>
      </c>
      <c r="C458" s="77" t="s">
        <v>336</v>
      </c>
      <c r="D458" s="78">
        <v>36</v>
      </c>
      <c r="E458" s="78">
        <v>1988</v>
      </c>
      <c r="F458" s="78"/>
      <c r="G458" s="78"/>
      <c r="H458" s="81">
        <v>10.5</v>
      </c>
      <c r="I458" s="80">
        <v>10.5</v>
      </c>
      <c r="J458" s="81"/>
      <c r="K458" s="80">
        <v>10.5</v>
      </c>
      <c r="L458" s="80">
        <v>7.491</v>
      </c>
      <c r="M458" s="80"/>
      <c r="N458" s="81">
        <v>0</v>
      </c>
      <c r="O458" s="80">
        <v>59</v>
      </c>
      <c r="P458" s="80">
        <v>3.009</v>
      </c>
      <c r="Q458" s="79">
        <v>0</v>
      </c>
      <c r="R458" s="79">
        <v>291.6666666666667</v>
      </c>
      <c r="S458" s="79">
        <v>208.08333333333334</v>
      </c>
      <c r="T458" s="80">
        <v>7.491</v>
      </c>
      <c r="U458" s="80">
        <v>-3.009</v>
      </c>
      <c r="V458" s="83">
        <v>59</v>
      </c>
    </row>
    <row r="459" spans="1:22" ht="12.75">
      <c r="A459" s="383"/>
      <c r="B459" s="11">
        <v>18</v>
      </c>
      <c r="C459" s="77" t="s">
        <v>337</v>
      </c>
      <c r="D459" s="78">
        <v>50</v>
      </c>
      <c r="E459" s="78">
        <v>1979</v>
      </c>
      <c r="F459" s="78"/>
      <c r="G459" s="78"/>
      <c r="H459" s="81">
        <v>13.8</v>
      </c>
      <c r="I459" s="80">
        <v>13.8</v>
      </c>
      <c r="J459" s="80"/>
      <c r="K459" s="80">
        <v>13.8</v>
      </c>
      <c r="L459" s="80">
        <v>10.995000000000001</v>
      </c>
      <c r="M459" s="79"/>
      <c r="N459" s="81">
        <v>0</v>
      </c>
      <c r="O459" s="79">
        <v>55</v>
      </c>
      <c r="P459" s="80">
        <v>2.8049999999999997</v>
      </c>
      <c r="Q459" s="79">
        <v>0</v>
      </c>
      <c r="R459" s="79">
        <v>276</v>
      </c>
      <c r="S459" s="79">
        <v>219.90000000000003</v>
      </c>
      <c r="T459" s="80">
        <v>10.995000000000001</v>
      </c>
      <c r="U459" s="80">
        <v>-2.8049999999999997</v>
      </c>
      <c r="V459" s="83">
        <v>55</v>
      </c>
    </row>
    <row r="460" spans="1:22" ht="12.75">
      <c r="A460" s="383"/>
      <c r="B460" s="11">
        <v>19</v>
      </c>
      <c r="C460" s="77" t="s">
        <v>338</v>
      </c>
      <c r="D460" s="78">
        <v>20</v>
      </c>
      <c r="E460" s="78">
        <v>1991</v>
      </c>
      <c r="F460" s="78"/>
      <c r="G460" s="78"/>
      <c r="H460" s="81">
        <v>5.67</v>
      </c>
      <c r="I460" s="80">
        <v>5.67</v>
      </c>
      <c r="J460" s="80"/>
      <c r="K460" s="80">
        <v>5.67</v>
      </c>
      <c r="L460" s="80">
        <v>4.140000000000001</v>
      </c>
      <c r="M460" s="79"/>
      <c r="N460" s="81">
        <v>0</v>
      </c>
      <c r="O460" s="79">
        <v>30</v>
      </c>
      <c r="P460" s="80">
        <v>1.5299999999999998</v>
      </c>
      <c r="Q460" s="79">
        <v>0</v>
      </c>
      <c r="R460" s="79">
        <v>283.5</v>
      </c>
      <c r="S460" s="79">
        <v>207.00000000000006</v>
      </c>
      <c r="T460" s="80">
        <v>4.140000000000001</v>
      </c>
      <c r="U460" s="80">
        <v>-1.5299999999999998</v>
      </c>
      <c r="V460" s="83">
        <v>30</v>
      </c>
    </row>
    <row r="461" spans="1:22" ht="12.75">
      <c r="A461" s="383"/>
      <c r="B461" s="11">
        <v>20</v>
      </c>
      <c r="C461" s="77" t="s">
        <v>339</v>
      </c>
      <c r="D461" s="78">
        <v>20</v>
      </c>
      <c r="E461" s="78">
        <v>1986</v>
      </c>
      <c r="F461" s="80"/>
      <c r="G461" s="80"/>
      <c r="H461" s="81">
        <v>6.08</v>
      </c>
      <c r="I461" s="80">
        <v>6.08</v>
      </c>
      <c r="J461" s="81"/>
      <c r="K461" s="80">
        <v>6.08</v>
      </c>
      <c r="L461" s="80">
        <v>3.7340000000000004</v>
      </c>
      <c r="M461" s="80"/>
      <c r="N461" s="81">
        <v>0</v>
      </c>
      <c r="O461" s="80">
        <v>46</v>
      </c>
      <c r="P461" s="80">
        <v>2.3459999999999996</v>
      </c>
      <c r="Q461" s="79">
        <v>0</v>
      </c>
      <c r="R461" s="79">
        <v>304</v>
      </c>
      <c r="S461" s="79">
        <v>186.70000000000002</v>
      </c>
      <c r="T461" s="80">
        <v>3.7340000000000004</v>
      </c>
      <c r="U461" s="80">
        <v>-2.3459999999999996</v>
      </c>
      <c r="V461" s="83">
        <v>46</v>
      </c>
    </row>
    <row r="462" spans="1:22" ht="12.75">
      <c r="A462" s="383"/>
      <c r="B462" s="11">
        <v>21</v>
      </c>
      <c r="C462" s="77" t="s">
        <v>340</v>
      </c>
      <c r="D462" s="78">
        <v>60</v>
      </c>
      <c r="E462" s="78">
        <v>1983</v>
      </c>
      <c r="F462" s="78"/>
      <c r="G462" s="78"/>
      <c r="H462" s="79">
        <v>18.4</v>
      </c>
      <c r="I462" s="80">
        <v>18.4</v>
      </c>
      <c r="J462" s="79"/>
      <c r="K462" s="80">
        <v>18.4</v>
      </c>
      <c r="L462" s="80">
        <v>11.259999999999998</v>
      </c>
      <c r="M462" s="79"/>
      <c r="N462" s="81">
        <v>0</v>
      </c>
      <c r="O462" s="79">
        <v>140</v>
      </c>
      <c r="P462" s="80">
        <v>7.14</v>
      </c>
      <c r="Q462" s="79">
        <v>0</v>
      </c>
      <c r="R462" s="79">
        <v>306.6666666666667</v>
      </c>
      <c r="S462" s="79">
        <v>187.66666666666663</v>
      </c>
      <c r="T462" s="80">
        <v>11.259999999999998</v>
      </c>
      <c r="U462" s="80">
        <v>-7.14</v>
      </c>
      <c r="V462" s="83">
        <v>140</v>
      </c>
    </row>
    <row r="463" spans="1:22" ht="12.75">
      <c r="A463" s="383"/>
      <c r="B463" s="11">
        <v>22</v>
      </c>
      <c r="C463" s="77" t="s">
        <v>341</v>
      </c>
      <c r="D463" s="78">
        <v>30</v>
      </c>
      <c r="E463" s="78">
        <v>1970</v>
      </c>
      <c r="F463" s="78"/>
      <c r="G463" s="78"/>
      <c r="H463" s="79">
        <v>8.6</v>
      </c>
      <c r="I463" s="80">
        <v>8.6</v>
      </c>
      <c r="J463" s="79"/>
      <c r="K463" s="80">
        <v>8.6</v>
      </c>
      <c r="L463" s="80">
        <v>5.999</v>
      </c>
      <c r="M463" s="79"/>
      <c r="N463" s="81">
        <v>0</v>
      </c>
      <c r="O463" s="79">
        <v>51</v>
      </c>
      <c r="P463" s="80">
        <v>2.601</v>
      </c>
      <c r="Q463" s="79">
        <v>0</v>
      </c>
      <c r="R463" s="79">
        <v>286.6666666666667</v>
      </c>
      <c r="S463" s="79">
        <v>199.96666666666667</v>
      </c>
      <c r="T463" s="80">
        <v>5.999</v>
      </c>
      <c r="U463" s="80">
        <v>-2.601</v>
      </c>
      <c r="V463" s="83">
        <v>51</v>
      </c>
    </row>
    <row r="464" spans="1:22" ht="12.75">
      <c r="A464" s="383"/>
      <c r="B464" s="11">
        <v>23</v>
      </c>
      <c r="C464" s="77" t="s">
        <v>342</v>
      </c>
      <c r="D464" s="78">
        <v>20</v>
      </c>
      <c r="E464" s="78">
        <v>1984</v>
      </c>
      <c r="F464" s="78"/>
      <c r="G464" s="78"/>
      <c r="H464" s="79">
        <v>6.3</v>
      </c>
      <c r="I464" s="80">
        <v>6.3</v>
      </c>
      <c r="J464" s="79"/>
      <c r="K464" s="80">
        <v>6.3</v>
      </c>
      <c r="L464" s="80">
        <v>4.209</v>
      </c>
      <c r="M464" s="79"/>
      <c r="N464" s="81">
        <v>0</v>
      </c>
      <c r="O464" s="79">
        <v>41</v>
      </c>
      <c r="P464" s="80">
        <v>2.0909999999999997</v>
      </c>
      <c r="Q464" s="79">
        <v>0</v>
      </c>
      <c r="R464" s="79">
        <v>315</v>
      </c>
      <c r="S464" s="79">
        <v>210.45</v>
      </c>
      <c r="T464" s="80">
        <v>4.209</v>
      </c>
      <c r="U464" s="80">
        <v>-2.0909999999999997</v>
      </c>
      <c r="V464" s="83">
        <v>41</v>
      </c>
    </row>
    <row r="465" spans="1:22" ht="12.75">
      <c r="A465" s="383"/>
      <c r="B465" s="11">
        <v>24</v>
      </c>
      <c r="C465" s="77" t="s">
        <v>343</v>
      </c>
      <c r="D465" s="78">
        <v>20</v>
      </c>
      <c r="E465" s="78">
        <v>1985</v>
      </c>
      <c r="F465" s="78"/>
      <c r="G465" s="78"/>
      <c r="H465" s="79">
        <v>5.6</v>
      </c>
      <c r="I465" s="80">
        <v>5.6</v>
      </c>
      <c r="J465" s="79"/>
      <c r="K465" s="80">
        <v>5.6</v>
      </c>
      <c r="L465" s="80">
        <v>3.917</v>
      </c>
      <c r="M465" s="79"/>
      <c r="N465" s="81">
        <v>0</v>
      </c>
      <c r="O465" s="79">
        <v>33</v>
      </c>
      <c r="P465" s="80">
        <v>1.6829999999999998</v>
      </c>
      <c r="Q465" s="79">
        <v>0</v>
      </c>
      <c r="R465" s="79">
        <v>280</v>
      </c>
      <c r="S465" s="79">
        <v>195.85</v>
      </c>
      <c r="T465" s="80">
        <v>3.917</v>
      </c>
      <c r="U465" s="80">
        <v>-1.6829999999999998</v>
      </c>
      <c r="V465" s="83">
        <v>33</v>
      </c>
    </row>
    <row r="466" spans="1:22" ht="12.75">
      <c r="A466" s="383"/>
      <c r="B466" s="11">
        <v>25</v>
      </c>
      <c r="C466" s="77" t="s">
        <v>344</v>
      </c>
      <c r="D466" s="78">
        <v>60</v>
      </c>
      <c r="E466" s="78">
        <v>1985</v>
      </c>
      <c r="F466" s="80"/>
      <c r="G466" s="80"/>
      <c r="H466" s="80">
        <v>19.125</v>
      </c>
      <c r="I466" s="80">
        <v>19.125</v>
      </c>
      <c r="J466" s="80"/>
      <c r="K466" s="80">
        <v>19.125</v>
      </c>
      <c r="L466" s="80">
        <v>12.342</v>
      </c>
      <c r="M466" s="80"/>
      <c r="N466" s="81">
        <v>0</v>
      </c>
      <c r="O466" s="80">
        <v>133</v>
      </c>
      <c r="P466" s="80">
        <v>6.7829999999999995</v>
      </c>
      <c r="Q466" s="79">
        <v>0</v>
      </c>
      <c r="R466" s="79">
        <v>318.75</v>
      </c>
      <c r="S466" s="79">
        <v>205.7</v>
      </c>
      <c r="T466" s="80">
        <v>12.342</v>
      </c>
      <c r="U466" s="80">
        <v>-6.7829999999999995</v>
      </c>
      <c r="V466" s="83">
        <v>133</v>
      </c>
    </row>
    <row r="467" spans="1:22" ht="12.75">
      <c r="A467" s="383"/>
      <c r="B467" s="11">
        <v>26</v>
      </c>
      <c r="C467" s="246" t="s">
        <v>346</v>
      </c>
      <c r="D467" s="247">
        <v>36</v>
      </c>
      <c r="E467" s="247">
        <v>1983</v>
      </c>
      <c r="F467" s="247"/>
      <c r="G467" s="247"/>
      <c r="H467" s="80">
        <v>14.8</v>
      </c>
      <c r="I467" s="80">
        <f aca="true" t="shared" si="230" ref="I467:I476">H467</f>
        <v>14.8</v>
      </c>
      <c r="J467" s="248"/>
      <c r="K467" s="80">
        <f aca="true" t="shared" si="231" ref="K467:K476">I467-N467</f>
        <v>14.8</v>
      </c>
      <c r="L467" s="80">
        <f aca="true" t="shared" si="232" ref="L467:L476">I467-P467</f>
        <v>10.873000000000001</v>
      </c>
      <c r="M467" s="249"/>
      <c r="N467" s="81">
        <f aca="true" t="shared" si="233" ref="N467:N476">M467*0.051</f>
        <v>0</v>
      </c>
      <c r="O467" s="79">
        <v>77</v>
      </c>
      <c r="P467" s="80">
        <f aca="true" t="shared" si="234" ref="P467:P476">O467*0.051</f>
        <v>3.9269999999999996</v>
      </c>
      <c r="Q467" s="79">
        <f aca="true" t="shared" si="235" ref="Q467:Q476">J467*1000/D467</f>
        <v>0</v>
      </c>
      <c r="R467" s="79">
        <f aca="true" t="shared" si="236" ref="R467:R476">K467*1000/D467</f>
        <v>411.1111111111111</v>
      </c>
      <c r="S467" s="79">
        <f aca="true" t="shared" si="237" ref="S467:S476">L467*1000/D467</f>
        <v>302.0277777777778</v>
      </c>
      <c r="T467" s="80">
        <f aca="true" t="shared" si="238" ref="T467:T476">L467-J467</f>
        <v>10.873000000000001</v>
      </c>
      <c r="U467" s="80">
        <f aca="true" t="shared" si="239" ref="U467:U476">N467-P467</f>
        <v>-3.9269999999999996</v>
      </c>
      <c r="V467" s="83">
        <f aca="true" t="shared" si="240" ref="V467:V476">O467-M467</f>
        <v>77</v>
      </c>
    </row>
    <row r="468" spans="1:22" ht="12.75">
      <c r="A468" s="383"/>
      <c r="B468" s="11">
        <v>27</v>
      </c>
      <c r="C468" s="77" t="s">
        <v>347</v>
      </c>
      <c r="D468" s="78">
        <v>30</v>
      </c>
      <c r="E468" s="78">
        <v>1972</v>
      </c>
      <c r="F468" s="78"/>
      <c r="G468" s="78"/>
      <c r="H468" s="79">
        <v>9.1</v>
      </c>
      <c r="I468" s="80">
        <f t="shared" si="230"/>
        <v>9.1</v>
      </c>
      <c r="J468" s="79"/>
      <c r="K468" s="80">
        <f t="shared" si="231"/>
        <v>9.1</v>
      </c>
      <c r="L468" s="80">
        <f t="shared" si="232"/>
        <v>7.263999999999999</v>
      </c>
      <c r="M468" s="79"/>
      <c r="N468" s="81">
        <f t="shared" si="233"/>
        <v>0</v>
      </c>
      <c r="O468" s="82">
        <v>36</v>
      </c>
      <c r="P468" s="80">
        <f t="shared" si="234"/>
        <v>1.8359999999999999</v>
      </c>
      <c r="Q468" s="79">
        <f t="shared" si="235"/>
        <v>0</v>
      </c>
      <c r="R468" s="79">
        <f t="shared" si="236"/>
        <v>303.3333333333333</v>
      </c>
      <c r="S468" s="79">
        <f t="shared" si="237"/>
        <v>242.1333333333333</v>
      </c>
      <c r="T468" s="80">
        <f t="shared" si="238"/>
        <v>7.263999999999999</v>
      </c>
      <c r="U468" s="80">
        <f t="shared" si="239"/>
        <v>-1.8359999999999999</v>
      </c>
      <c r="V468" s="83">
        <f t="shared" si="240"/>
        <v>36</v>
      </c>
    </row>
    <row r="469" spans="1:22" ht="12.75">
      <c r="A469" s="383"/>
      <c r="B469" s="11">
        <v>28</v>
      </c>
      <c r="C469" s="77" t="s">
        <v>123</v>
      </c>
      <c r="D469" s="78">
        <v>60</v>
      </c>
      <c r="E469" s="78">
        <v>1969</v>
      </c>
      <c r="F469" s="80"/>
      <c r="G469" s="80"/>
      <c r="H469" s="79">
        <v>19.3</v>
      </c>
      <c r="I469" s="80">
        <f t="shared" si="230"/>
        <v>19.3</v>
      </c>
      <c r="J469" s="79"/>
      <c r="K469" s="80">
        <f t="shared" si="231"/>
        <v>19.3</v>
      </c>
      <c r="L469" s="80">
        <f t="shared" si="232"/>
        <v>15.118000000000002</v>
      </c>
      <c r="M469" s="79"/>
      <c r="N469" s="81">
        <f t="shared" si="233"/>
        <v>0</v>
      </c>
      <c r="O469" s="81">
        <v>82</v>
      </c>
      <c r="P469" s="80">
        <f t="shared" si="234"/>
        <v>4.1819999999999995</v>
      </c>
      <c r="Q469" s="79">
        <f t="shared" si="235"/>
        <v>0</v>
      </c>
      <c r="R469" s="79">
        <f t="shared" si="236"/>
        <v>321.6666666666667</v>
      </c>
      <c r="S469" s="79">
        <f t="shared" si="237"/>
        <v>251.9666666666667</v>
      </c>
      <c r="T469" s="80">
        <f t="shared" si="238"/>
        <v>15.118000000000002</v>
      </c>
      <c r="U469" s="80">
        <f t="shared" si="239"/>
        <v>-4.1819999999999995</v>
      </c>
      <c r="V469" s="83">
        <f t="shared" si="240"/>
        <v>82</v>
      </c>
    </row>
    <row r="470" spans="1:22" ht="12.75">
      <c r="A470" s="383"/>
      <c r="B470" s="11">
        <v>29</v>
      </c>
      <c r="C470" s="77" t="s">
        <v>348</v>
      </c>
      <c r="D470" s="78">
        <v>62</v>
      </c>
      <c r="E470" s="78">
        <v>1977</v>
      </c>
      <c r="F470" s="78"/>
      <c r="G470" s="78"/>
      <c r="H470" s="79">
        <v>24.34</v>
      </c>
      <c r="I470" s="80">
        <f t="shared" si="230"/>
        <v>24.34</v>
      </c>
      <c r="J470" s="79"/>
      <c r="K470" s="80">
        <f t="shared" si="231"/>
        <v>24.34</v>
      </c>
      <c r="L470" s="80">
        <f t="shared" si="232"/>
        <v>21.127</v>
      </c>
      <c r="M470" s="79"/>
      <c r="N470" s="81">
        <f t="shared" si="233"/>
        <v>0</v>
      </c>
      <c r="O470" s="79">
        <v>63</v>
      </c>
      <c r="P470" s="80">
        <f t="shared" si="234"/>
        <v>3.2129999999999996</v>
      </c>
      <c r="Q470" s="79">
        <f t="shared" si="235"/>
        <v>0</v>
      </c>
      <c r="R470" s="79">
        <f t="shared" si="236"/>
        <v>392.5806451612903</v>
      </c>
      <c r="S470" s="79">
        <f t="shared" si="237"/>
        <v>340.758064516129</v>
      </c>
      <c r="T470" s="80">
        <f t="shared" si="238"/>
        <v>21.127</v>
      </c>
      <c r="U470" s="80">
        <f t="shared" si="239"/>
        <v>-3.2129999999999996</v>
      </c>
      <c r="V470" s="83">
        <f t="shared" si="240"/>
        <v>63</v>
      </c>
    </row>
    <row r="471" spans="1:22" ht="12.75">
      <c r="A471" s="383"/>
      <c r="B471" s="11">
        <v>30</v>
      </c>
      <c r="C471" s="77" t="s">
        <v>349</v>
      </c>
      <c r="D471" s="78">
        <v>36</v>
      </c>
      <c r="E471" s="78">
        <v>1987</v>
      </c>
      <c r="F471" s="78"/>
      <c r="G471" s="78"/>
      <c r="H471" s="79">
        <v>14.57</v>
      </c>
      <c r="I471" s="80">
        <f t="shared" si="230"/>
        <v>14.57</v>
      </c>
      <c r="J471" s="79"/>
      <c r="K471" s="80">
        <f t="shared" si="231"/>
        <v>14.57</v>
      </c>
      <c r="L471" s="80">
        <f t="shared" si="232"/>
        <v>11.102</v>
      </c>
      <c r="M471" s="79"/>
      <c r="N471" s="81">
        <f t="shared" si="233"/>
        <v>0</v>
      </c>
      <c r="O471" s="79">
        <v>68</v>
      </c>
      <c r="P471" s="80">
        <f t="shared" si="234"/>
        <v>3.468</v>
      </c>
      <c r="Q471" s="79">
        <f t="shared" si="235"/>
        <v>0</v>
      </c>
      <c r="R471" s="79">
        <f t="shared" si="236"/>
        <v>404.72222222222223</v>
      </c>
      <c r="S471" s="79">
        <f t="shared" si="237"/>
        <v>308.3888888888889</v>
      </c>
      <c r="T471" s="80">
        <f t="shared" si="238"/>
        <v>11.102</v>
      </c>
      <c r="U471" s="80">
        <f t="shared" si="239"/>
        <v>-3.468</v>
      </c>
      <c r="V471" s="83">
        <f t="shared" si="240"/>
        <v>68</v>
      </c>
    </row>
    <row r="472" spans="1:22" ht="12.75">
      <c r="A472" s="383"/>
      <c r="B472" s="11">
        <v>31</v>
      </c>
      <c r="C472" s="77" t="s">
        <v>125</v>
      </c>
      <c r="D472" s="78">
        <v>36</v>
      </c>
      <c r="E472" s="78">
        <v>1987</v>
      </c>
      <c r="F472" s="78"/>
      <c r="G472" s="78"/>
      <c r="H472" s="79">
        <v>13.08</v>
      </c>
      <c r="I472" s="80">
        <f t="shared" si="230"/>
        <v>13.08</v>
      </c>
      <c r="J472" s="79"/>
      <c r="K472" s="80">
        <f t="shared" si="231"/>
        <v>13.08</v>
      </c>
      <c r="L472" s="80">
        <f t="shared" si="232"/>
        <v>11.193</v>
      </c>
      <c r="M472" s="79"/>
      <c r="N472" s="81">
        <f t="shared" si="233"/>
        <v>0</v>
      </c>
      <c r="O472" s="79">
        <v>37</v>
      </c>
      <c r="P472" s="80">
        <f t="shared" si="234"/>
        <v>1.8869999999999998</v>
      </c>
      <c r="Q472" s="79">
        <f t="shared" si="235"/>
        <v>0</v>
      </c>
      <c r="R472" s="79">
        <f t="shared" si="236"/>
        <v>363.3333333333333</v>
      </c>
      <c r="S472" s="79">
        <f t="shared" si="237"/>
        <v>310.9166666666667</v>
      </c>
      <c r="T472" s="80">
        <f t="shared" si="238"/>
        <v>11.193</v>
      </c>
      <c r="U472" s="80">
        <f t="shared" si="239"/>
        <v>-1.8869999999999998</v>
      </c>
      <c r="V472" s="83">
        <f t="shared" si="240"/>
        <v>37</v>
      </c>
    </row>
    <row r="473" spans="1:22" ht="12.75">
      <c r="A473" s="383"/>
      <c r="B473" s="11">
        <v>32</v>
      </c>
      <c r="C473" s="77" t="s">
        <v>350</v>
      </c>
      <c r="D473" s="78">
        <v>20</v>
      </c>
      <c r="E473" s="78">
        <v>1984</v>
      </c>
      <c r="F473" s="80"/>
      <c r="G473" s="80"/>
      <c r="H473" s="80">
        <v>7.1</v>
      </c>
      <c r="I473" s="80">
        <f t="shared" si="230"/>
        <v>7.1</v>
      </c>
      <c r="J473" s="80"/>
      <c r="K473" s="80">
        <f t="shared" si="231"/>
        <v>7.1</v>
      </c>
      <c r="L473" s="80">
        <f t="shared" si="232"/>
        <v>5.162</v>
      </c>
      <c r="M473" s="80"/>
      <c r="N473" s="81">
        <f t="shared" si="233"/>
        <v>0</v>
      </c>
      <c r="O473" s="80">
        <v>38</v>
      </c>
      <c r="P473" s="80">
        <f t="shared" si="234"/>
        <v>1.938</v>
      </c>
      <c r="Q473" s="79">
        <f t="shared" si="235"/>
        <v>0</v>
      </c>
      <c r="R473" s="79">
        <f t="shared" si="236"/>
        <v>355</v>
      </c>
      <c r="S473" s="79">
        <f t="shared" si="237"/>
        <v>258.1</v>
      </c>
      <c r="T473" s="80">
        <f t="shared" si="238"/>
        <v>5.162</v>
      </c>
      <c r="U473" s="80">
        <f t="shared" si="239"/>
        <v>-1.938</v>
      </c>
      <c r="V473" s="83">
        <f t="shared" si="240"/>
        <v>38</v>
      </c>
    </row>
    <row r="474" spans="1:22" ht="12.75">
      <c r="A474" s="383"/>
      <c r="B474" s="11">
        <v>33</v>
      </c>
      <c r="C474" s="77" t="s">
        <v>122</v>
      </c>
      <c r="D474" s="78">
        <v>36</v>
      </c>
      <c r="E474" s="78">
        <v>1982</v>
      </c>
      <c r="F474" s="78"/>
      <c r="G474" s="78"/>
      <c r="H474" s="79">
        <v>14</v>
      </c>
      <c r="I474" s="80">
        <f t="shared" si="230"/>
        <v>14</v>
      </c>
      <c r="J474" s="79"/>
      <c r="K474" s="80">
        <f t="shared" si="231"/>
        <v>14</v>
      </c>
      <c r="L474" s="80">
        <f t="shared" si="232"/>
        <v>10.328</v>
      </c>
      <c r="M474" s="79"/>
      <c r="N474" s="81">
        <f t="shared" si="233"/>
        <v>0</v>
      </c>
      <c r="O474" s="79">
        <v>72</v>
      </c>
      <c r="P474" s="80">
        <f t="shared" si="234"/>
        <v>3.6719999999999997</v>
      </c>
      <c r="Q474" s="79">
        <f t="shared" si="235"/>
        <v>0</v>
      </c>
      <c r="R474" s="79">
        <f t="shared" si="236"/>
        <v>388.8888888888889</v>
      </c>
      <c r="S474" s="79">
        <f t="shared" si="237"/>
        <v>286.8888888888889</v>
      </c>
      <c r="T474" s="80">
        <f t="shared" si="238"/>
        <v>10.328</v>
      </c>
      <c r="U474" s="80">
        <f t="shared" si="239"/>
        <v>-3.6719999999999997</v>
      </c>
      <c r="V474" s="83">
        <f t="shared" si="240"/>
        <v>72</v>
      </c>
    </row>
    <row r="475" spans="1:22" ht="12.75">
      <c r="A475" s="383"/>
      <c r="B475" s="11">
        <v>34</v>
      </c>
      <c r="C475" s="77" t="s">
        <v>351</v>
      </c>
      <c r="D475" s="78">
        <v>20</v>
      </c>
      <c r="E475" s="78">
        <v>1982</v>
      </c>
      <c r="F475" s="78"/>
      <c r="G475" s="78"/>
      <c r="H475" s="79">
        <v>7.28</v>
      </c>
      <c r="I475" s="80">
        <f t="shared" si="230"/>
        <v>7.28</v>
      </c>
      <c r="J475" s="79"/>
      <c r="K475" s="80">
        <f t="shared" si="231"/>
        <v>7.28</v>
      </c>
      <c r="L475" s="80">
        <f t="shared" si="232"/>
        <v>5.444000000000001</v>
      </c>
      <c r="M475" s="79"/>
      <c r="N475" s="81">
        <f t="shared" si="233"/>
        <v>0</v>
      </c>
      <c r="O475" s="79">
        <v>36</v>
      </c>
      <c r="P475" s="80">
        <f t="shared" si="234"/>
        <v>1.8359999999999999</v>
      </c>
      <c r="Q475" s="79">
        <f t="shared" si="235"/>
        <v>0</v>
      </c>
      <c r="R475" s="79">
        <f t="shared" si="236"/>
        <v>364</v>
      </c>
      <c r="S475" s="79">
        <f t="shared" si="237"/>
        <v>272.20000000000005</v>
      </c>
      <c r="T475" s="80">
        <f t="shared" si="238"/>
        <v>5.444000000000001</v>
      </c>
      <c r="U475" s="80">
        <f t="shared" si="239"/>
        <v>-1.8359999999999999</v>
      </c>
      <c r="V475" s="83">
        <f t="shared" si="240"/>
        <v>36</v>
      </c>
    </row>
    <row r="476" spans="1:22" ht="12.75">
      <c r="A476" s="383"/>
      <c r="B476" s="11">
        <v>35</v>
      </c>
      <c r="C476" s="97" t="s">
        <v>352</v>
      </c>
      <c r="D476" s="78">
        <v>20</v>
      </c>
      <c r="E476" s="21">
        <v>1983</v>
      </c>
      <c r="F476" s="21"/>
      <c r="G476" s="21"/>
      <c r="H476" s="117">
        <v>7.4</v>
      </c>
      <c r="I476" s="80">
        <f t="shared" si="230"/>
        <v>7.4</v>
      </c>
      <c r="J476" s="117"/>
      <c r="K476" s="80">
        <f t="shared" si="231"/>
        <v>7.4</v>
      </c>
      <c r="L476" s="80">
        <f t="shared" si="232"/>
        <v>6.176</v>
      </c>
      <c r="M476" s="117"/>
      <c r="N476" s="81">
        <f t="shared" si="233"/>
        <v>0</v>
      </c>
      <c r="O476" s="117">
        <v>24</v>
      </c>
      <c r="P476" s="80">
        <f t="shared" si="234"/>
        <v>1.224</v>
      </c>
      <c r="Q476" s="79">
        <f t="shared" si="235"/>
        <v>0</v>
      </c>
      <c r="R476" s="79">
        <f t="shared" si="236"/>
        <v>370</v>
      </c>
      <c r="S476" s="79">
        <f t="shared" si="237"/>
        <v>308.8</v>
      </c>
      <c r="T476" s="80">
        <f t="shared" si="238"/>
        <v>6.176</v>
      </c>
      <c r="U476" s="80">
        <f t="shared" si="239"/>
        <v>-1.224</v>
      </c>
      <c r="V476" s="83">
        <f t="shared" si="240"/>
        <v>24</v>
      </c>
    </row>
    <row r="477" spans="1:22" ht="12.75">
      <c r="A477" s="383"/>
      <c r="B477" s="11">
        <v>36</v>
      </c>
      <c r="C477" s="246" t="s">
        <v>35</v>
      </c>
      <c r="D477" s="247">
        <v>60</v>
      </c>
      <c r="E477" s="247" t="s">
        <v>25</v>
      </c>
      <c r="F477" s="250">
        <v>2501.31</v>
      </c>
      <c r="G477" s="250">
        <v>2501.31</v>
      </c>
      <c r="H477" s="80">
        <v>17.04</v>
      </c>
      <c r="I477" s="80">
        <v>17.04</v>
      </c>
      <c r="J477" s="250">
        <v>9.6</v>
      </c>
      <c r="K477" s="80">
        <v>12.54126</v>
      </c>
      <c r="L477" s="80">
        <v>12.20802</v>
      </c>
      <c r="M477" s="249">
        <v>81</v>
      </c>
      <c r="N477" s="81">
        <v>4.49874</v>
      </c>
      <c r="O477" s="79">
        <v>87</v>
      </c>
      <c r="P477" s="80">
        <v>4.83198</v>
      </c>
      <c r="Q477" s="79">
        <v>160</v>
      </c>
      <c r="R477" s="80">
        <v>209.02100000000002</v>
      </c>
      <c r="S477" s="80">
        <v>203.46699999999998</v>
      </c>
      <c r="T477" s="80">
        <v>2.60802</v>
      </c>
      <c r="U477" s="80">
        <v>-0.33324</v>
      </c>
      <c r="V477" s="83">
        <v>6</v>
      </c>
    </row>
    <row r="478" spans="1:22" ht="12.75">
      <c r="A478" s="383"/>
      <c r="B478" s="11">
        <v>37</v>
      </c>
      <c r="C478" s="77" t="s">
        <v>133</v>
      </c>
      <c r="D478" s="78">
        <v>36</v>
      </c>
      <c r="E478" s="78" t="s">
        <v>25</v>
      </c>
      <c r="F478" s="80">
        <v>2319.07</v>
      </c>
      <c r="G478" s="80">
        <v>2319.07</v>
      </c>
      <c r="H478" s="81">
        <v>13.388</v>
      </c>
      <c r="I478" s="80">
        <v>13.388</v>
      </c>
      <c r="J478" s="80">
        <v>5.76</v>
      </c>
      <c r="K478" s="80">
        <v>8.55602</v>
      </c>
      <c r="L478" s="80">
        <v>10.00006</v>
      </c>
      <c r="M478" s="80">
        <v>87</v>
      </c>
      <c r="N478" s="81">
        <v>4.83198</v>
      </c>
      <c r="O478" s="79">
        <v>61</v>
      </c>
      <c r="P478" s="80">
        <v>3.38794</v>
      </c>
      <c r="Q478" s="79">
        <v>160</v>
      </c>
      <c r="R478" s="80">
        <v>237.66722222222222</v>
      </c>
      <c r="S478" s="80">
        <v>277.77944444444444</v>
      </c>
      <c r="T478" s="80">
        <v>4.24006</v>
      </c>
      <c r="U478" s="80">
        <v>1.4440399999999998</v>
      </c>
      <c r="V478" s="83">
        <v>-26</v>
      </c>
    </row>
    <row r="479" spans="1:22" ht="12.75">
      <c r="A479" s="383"/>
      <c r="B479" s="11">
        <v>38</v>
      </c>
      <c r="C479" s="20" t="s">
        <v>146</v>
      </c>
      <c r="D479" s="21">
        <v>50</v>
      </c>
      <c r="E479" s="31">
        <v>1974</v>
      </c>
      <c r="F479" s="251">
        <v>2679</v>
      </c>
      <c r="G479" s="117">
        <v>2679</v>
      </c>
      <c r="H479" s="118">
        <v>15.55</v>
      </c>
      <c r="I479" s="118">
        <v>15.55</v>
      </c>
      <c r="J479" s="252">
        <v>8</v>
      </c>
      <c r="K479" s="118">
        <v>9.889000000000001</v>
      </c>
      <c r="L479" s="118">
        <v>9.854700000000001</v>
      </c>
      <c r="M479" s="117">
        <v>111</v>
      </c>
      <c r="N479" s="119">
        <v>5.661</v>
      </c>
      <c r="O479" s="118">
        <v>100.49938238927122</v>
      </c>
      <c r="P479" s="118">
        <v>5.6953</v>
      </c>
      <c r="Q479" s="117">
        <v>160</v>
      </c>
      <c r="R479" s="117">
        <v>197.78000000000003</v>
      </c>
      <c r="S479" s="117">
        <v>197.09400000000002</v>
      </c>
      <c r="T479" s="118">
        <v>1.8547000000000011</v>
      </c>
      <c r="U479" s="118">
        <v>-0.0343</v>
      </c>
      <c r="V479" s="120">
        <v>0.554314452091063</v>
      </c>
    </row>
    <row r="480" spans="1:22" ht="12.75">
      <c r="A480" s="383"/>
      <c r="B480" s="11">
        <v>39</v>
      </c>
      <c r="C480" s="20" t="s">
        <v>368</v>
      </c>
      <c r="D480" s="21">
        <v>56</v>
      </c>
      <c r="E480" s="21">
        <v>1978</v>
      </c>
      <c r="F480" s="136">
        <v>2727</v>
      </c>
      <c r="G480" s="117">
        <v>2727</v>
      </c>
      <c r="H480" s="118">
        <v>16.73</v>
      </c>
      <c r="I480" s="118">
        <v>16.73</v>
      </c>
      <c r="J480" s="118">
        <v>8.8</v>
      </c>
      <c r="K480" s="118">
        <v>11.069</v>
      </c>
      <c r="L480" s="118">
        <v>11.2319</v>
      </c>
      <c r="M480" s="117">
        <v>111</v>
      </c>
      <c r="N480" s="119">
        <v>5.661</v>
      </c>
      <c r="O480" s="118">
        <v>97.01958708311277</v>
      </c>
      <c r="P480" s="118">
        <v>5.4981</v>
      </c>
      <c r="Q480" s="117">
        <v>157.14285714285714</v>
      </c>
      <c r="R480" s="117">
        <v>197.66071428571428</v>
      </c>
      <c r="S480" s="117">
        <v>200.56964285714284</v>
      </c>
      <c r="T480" s="118">
        <v>2.431899999999999</v>
      </c>
      <c r="U480" s="118">
        <v>0.1628999999999996</v>
      </c>
      <c r="V480" s="120">
        <v>-3.3082583377448174</v>
      </c>
    </row>
    <row r="481" spans="1:22" ht="12.75">
      <c r="A481" s="383"/>
      <c r="B481" s="11">
        <v>40</v>
      </c>
      <c r="C481" s="20" t="s">
        <v>150</v>
      </c>
      <c r="D481" s="21">
        <v>46</v>
      </c>
      <c r="E481" s="21">
        <v>1978</v>
      </c>
      <c r="F481" s="136">
        <v>2185</v>
      </c>
      <c r="G481" s="117">
        <v>1644</v>
      </c>
      <c r="H481" s="118">
        <v>13.9</v>
      </c>
      <c r="I481" s="118">
        <v>13.9</v>
      </c>
      <c r="J481" s="118">
        <v>7.2</v>
      </c>
      <c r="K481" s="118">
        <v>8.698</v>
      </c>
      <c r="L481" s="118">
        <v>9.6095</v>
      </c>
      <c r="M481" s="117">
        <v>102</v>
      </c>
      <c r="N481" s="119">
        <v>5.202</v>
      </c>
      <c r="O481" s="118">
        <v>75.71025233809776</v>
      </c>
      <c r="P481" s="118">
        <v>4.2905</v>
      </c>
      <c r="Q481" s="117">
        <v>156.52173913043478</v>
      </c>
      <c r="R481" s="117">
        <v>189.08695652173913</v>
      </c>
      <c r="S481" s="117">
        <v>208.90217391304347</v>
      </c>
      <c r="T481" s="118">
        <v>2.4095000000000004</v>
      </c>
      <c r="U481" s="118">
        <v>0.9115000000000002</v>
      </c>
      <c r="V481" s="120">
        <v>-17.961619904711483</v>
      </c>
    </row>
    <row r="482" spans="1:22" ht="12.75">
      <c r="A482" s="383"/>
      <c r="B482" s="11">
        <v>41</v>
      </c>
      <c r="C482" s="20" t="s">
        <v>151</v>
      </c>
      <c r="D482" s="21">
        <v>47</v>
      </c>
      <c r="E482" s="21">
        <v>1977</v>
      </c>
      <c r="F482" s="136">
        <v>2197</v>
      </c>
      <c r="G482" s="117">
        <v>2197</v>
      </c>
      <c r="H482" s="118">
        <v>12.89</v>
      </c>
      <c r="I482" s="118">
        <v>12.89</v>
      </c>
      <c r="J482" s="118">
        <v>7.2</v>
      </c>
      <c r="K482" s="118">
        <v>8.963000000000001</v>
      </c>
      <c r="L482" s="118">
        <v>10.2934</v>
      </c>
      <c r="M482" s="117">
        <v>77</v>
      </c>
      <c r="N482" s="119">
        <v>3.9269999999999996</v>
      </c>
      <c r="O482" s="118">
        <v>45.81965766719605</v>
      </c>
      <c r="P482" s="118">
        <v>2.5966</v>
      </c>
      <c r="Q482" s="117">
        <v>153.19148936170214</v>
      </c>
      <c r="R482" s="117">
        <v>190.7021276595745</v>
      </c>
      <c r="S482" s="117">
        <v>219.00851063829788</v>
      </c>
      <c r="T482" s="118">
        <v>3.0934</v>
      </c>
      <c r="U482" s="118">
        <v>1.3303999999999996</v>
      </c>
      <c r="V482" s="120">
        <v>-26.14017998941238</v>
      </c>
    </row>
    <row r="483" spans="1:22" ht="12.75">
      <c r="A483" s="383"/>
      <c r="B483" s="11">
        <v>42</v>
      </c>
      <c r="C483" s="12" t="s">
        <v>154</v>
      </c>
      <c r="D483" s="21">
        <v>55</v>
      </c>
      <c r="E483" s="21">
        <v>1978</v>
      </c>
      <c r="F483" s="136">
        <v>2727</v>
      </c>
      <c r="G483" s="117">
        <v>2727</v>
      </c>
      <c r="H483" s="118">
        <v>16.88</v>
      </c>
      <c r="I483" s="118">
        <v>16.88</v>
      </c>
      <c r="J483" s="118">
        <v>8.8</v>
      </c>
      <c r="K483" s="118">
        <v>11.168</v>
      </c>
      <c r="L483" s="118">
        <v>12.02</v>
      </c>
      <c r="M483" s="117">
        <v>112</v>
      </c>
      <c r="N483" s="119">
        <v>5.712</v>
      </c>
      <c r="O483" s="118">
        <v>85.75966119640022</v>
      </c>
      <c r="P483" s="118">
        <v>4.86</v>
      </c>
      <c r="Q483" s="117">
        <v>160</v>
      </c>
      <c r="R483" s="117">
        <v>203.05454545454546</v>
      </c>
      <c r="S483" s="117">
        <v>218.54545454545453</v>
      </c>
      <c r="T483" s="118">
        <v>3.219999999999999</v>
      </c>
      <c r="U483" s="118">
        <v>0.8519999999999994</v>
      </c>
      <c r="V483" s="120">
        <v>-16.806776071995756</v>
      </c>
    </row>
    <row r="484" spans="1:22" ht="12.75">
      <c r="A484" s="383"/>
      <c r="B484" s="11">
        <v>43</v>
      </c>
      <c r="C484" s="12" t="s">
        <v>155</v>
      </c>
      <c r="D484" s="21">
        <v>50</v>
      </c>
      <c r="E484" s="21">
        <v>1984</v>
      </c>
      <c r="F484" s="136">
        <v>2043</v>
      </c>
      <c r="G484" s="117">
        <v>2043</v>
      </c>
      <c r="H484" s="118">
        <v>7.43</v>
      </c>
      <c r="I484" s="118">
        <v>7.43</v>
      </c>
      <c r="J484" s="118">
        <v>0.66</v>
      </c>
      <c r="K484" s="118">
        <v>2.6870000000000003</v>
      </c>
      <c r="L484" s="118">
        <v>2.4855</v>
      </c>
      <c r="M484" s="117">
        <v>93</v>
      </c>
      <c r="N484" s="119">
        <v>4.742999999999999</v>
      </c>
      <c r="O484" s="118">
        <v>87.25074995588494</v>
      </c>
      <c r="P484" s="118">
        <v>4.9445</v>
      </c>
      <c r="Q484" s="117">
        <v>13.2</v>
      </c>
      <c r="R484" s="117">
        <v>53.74000000000001</v>
      </c>
      <c r="S484" s="117">
        <v>49.71</v>
      </c>
      <c r="T484" s="118">
        <v>1.8255</v>
      </c>
      <c r="U484" s="118">
        <v>-0.20150000000000023</v>
      </c>
      <c r="V484" s="120">
        <v>3.8483324510322916</v>
      </c>
    </row>
    <row r="485" spans="1:22" ht="12.75">
      <c r="A485" s="383"/>
      <c r="B485" s="11">
        <v>44</v>
      </c>
      <c r="C485" s="12" t="s">
        <v>156</v>
      </c>
      <c r="D485" s="21">
        <v>54</v>
      </c>
      <c r="E485" s="21">
        <v>1978</v>
      </c>
      <c r="F485" s="136">
        <v>2727</v>
      </c>
      <c r="G485" s="117">
        <v>2727</v>
      </c>
      <c r="H485" s="118">
        <v>16.75</v>
      </c>
      <c r="I485" s="118">
        <v>16.75</v>
      </c>
      <c r="J485" s="118">
        <v>8.48</v>
      </c>
      <c r="K485" s="118">
        <v>11.548</v>
      </c>
      <c r="L485" s="118">
        <v>11.1329</v>
      </c>
      <c r="M485" s="117">
        <v>102</v>
      </c>
      <c r="N485" s="119">
        <v>5.202</v>
      </c>
      <c r="O485" s="118">
        <v>99.119463560967</v>
      </c>
      <c r="P485" s="118">
        <v>5.6171</v>
      </c>
      <c r="Q485" s="117">
        <v>157.03703703703704</v>
      </c>
      <c r="R485" s="117">
        <v>213.85185185185185</v>
      </c>
      <c r="S485" s="117">
        <v>206.1648148148148</v>
      </c>
      <c r="T485" s="118">
        <v>2.652899999999999</v>
      </c>
      <c r="U485" s="118">
        <v>-0.4150999999999998</v>
      </c>
      <c r="V485" s="120">
        <v>8.022604552673386</v>
      </c>
    </row>
    <row r="486" spans="1:22" ht="12.75">
      <c r="A486" s="383"/>
      <c r="B486" s="11">
        <v>45</v>
      </c>
      <c r="C486" s="12" t="s">
        <v>159</v>
      </c>
      <c r="D486" s="21">
        <v>45</v>
      </c>
      <c r="E486" s="21">
        <v>1958</v>
      </c>
      <c r="F486" s="136">
        <v>2775</v>
      </c>
      <c r="G486" s="117">
        <v>2775</v>
      </c>
      <c r="H486" s="118">
        <v>11.98</v>
      </c>
      <c r="I486" s="118">
        <v>11.98</v>
      </c>
      <c r="J486" s="118">
        <v>3.52</v>
      </c>
      <c r="K486" s="118">
        <v>8.308</v>
      </c>
      <c r="L486" s="118">
        <v>6.63438</v>
      </c>
      <c r="M486" s="117">
        <v>72</v>
      </c>
      <c r="N486" s="119">
        <v>3.6719999999999997</v>
      </c>
      <c r="O486" s="118">
        <v>94.32892182812776</v>
      </c>
      <c r="P486" s="118">
        <v>5.34562</v>
      </c>
      <c r="Q486" s="117">
        <v>78.22222222222223</v>
      </c>
      <c r="R486" s="117">
        <v>184.62222222222223</v>
      </c>
      <c r="S486" s="117">
        <v>147.43066666666667</v>
      </c>
      <c r="T486" s="118">
        <v>3.11438</v>
      </c>
      <c r="U486" s="118">
        <v>-1.6736200000000006</v>
      </c>
      <c r="V486" s="120">
        <v>32.70510322922182</v>
      </c>
    </row>
    <row r="487" spans="1:22" ht="12.75">
      <c r="A487" s="383"/>
      <c r="B487" s="11">
        <v>46</v>
      </c>
      <c r="C487" s="246" t="s">
        <v>41</v>
      </c>
      <c r="D487" s="247">
        <v>36</v>
      </c>
      <c r="E487" s="247"/>
      <c r="F487" s="261">
        <v>1431.02</v>
      </c>
      <c r="G487" s="261">
        <v>1431.02</v>
      </c>
      <c r="H487" s="80">
        <v>8.2</v>
      </c>
      <c r="I487" s="80">
        <v>8.2</v>
      </c>
      <c r="J487" s="80">
        <f>(D487*160/1000)</f>
        <v>5.76</v>
      </c>
      <c r="K487" s="80">
        <f>I487-N487</f>
        <v>6.771999999999999</v>
      </c>
      <c r="L487" s="80">
        <f>I487-P487</f>
        <v>6.705273499999999</v>
      </c>
      <c r="M487" s="79">
        <v>28</v>
      </c>
      <c r="N487" s="81">
        <f>M487*0.051</f>
        <v>1.428</v>
      </c>
      <c r="O487" s="257">
        <v>23.539</v>
      </c>
      <c r="P487" s="80">
        <f>O487*63.5/1000</f>
        <v>1.4947265</v>
      </c>
      <c r="Q487" s="79">
        <f>J487*1000/D487</f>
        <v>160</v>
      </c>
      <c r="R487" s="79">
        <f>K487*1000/D487</f>
        <v>188.1111111111111</v>
      </c>
      <c r="S487" s="79">
        <f>L487*1000/D487</f>
        <v>186.2575972222222</v>
      </c>
      <c r="T487" s="80">
        <f>L487-J487</f>
        <v>0.945273499999999</v>
      </c>
      <c r="U487" s="80">
        <f>N487-P487</f>
        <v>-0.06672650000000013</v>
      </c>
      <c r="V487" s="83">
        <f>O487-M487</f>
        <v>-4.4609999999999985</v>
      </c>
    </row>
    <row r="488" spans="1:22" ht="12.75">
      <c r="A488" s="383"/>
      <c r="B488" s="11">
        <v>47</v>
      </c>
      <c r="C488" s="255" t="s">
        <v>47</v>
      </c>
      <c r="D488" s="287">
        <v>12</v>
      </c>
      <c r="E488" s="287"/>
      <c r="F488" s="287">
        <v>704.64</v>
      </c>
      <c r="G488" s="287">
        <v>704.64</v>
      </c>
      <c r="H488" s="80">
        <v>3.4</v>
      </c>
      <c r="I488" s="80">
        <v>3.4</v>
      </c>
      <c r="J488" s="80">
        <v>1.92</v>
      </c>
      <c r="K488" s="80">
        <v>2.278</v>
      </c>
      <c r="L488" s="80">
        <v>2.1661314999999997</v>
      </c>
      <c r="M488" s="80">
        <v>22</v>
      </c>
      <c r="N488" s="81">
        <v>1.1219999999999999</v>
      </c>
      <c r="O488" s="257">
        <v>19.431</v>
      </c>
      <c r="P488" s="80">
        <v>1.2338685</v>
      </c>
      <c r="Q488" s="79">
        <v>160</v>
      </c>
      <c r="R488" s="79">
        <v>189.83333333333334</v>
      </c>
      <c r="S488" s="79">
        <v>180.5109583333333</v>
      </c>
      <c r="T488" s="80">
        <v>0.24613149999999973</v>
      </c>
      <c r="U488" s="80">
        <v>-0.11186850000000015</v>
      </c>
      <c r="V488" s="83">
        <v>-2.568999999999999</v>
      </c>
    </row>
    <row r="489" spans="1:22" ht="12.75">
      <c r="A489" s="383"/>
      <c r="B489" s="11">
        <v>48</v>
      </c>
      <c r="C489" s="255" t="s">
        <v>49</v>
      </c>
      <c r="D489" s="287">
        <v>6</v>
      </c>
      <c r="E489" s="287"/>
      <c r="F489" s="287">
        <v>311.56</v>
      </c>
      <c r="G489" s="287">
        <v>311.56</v>
      </c>
      <c r="H489" s="80">
        <v>1.46</v>
      </c>
      <c r="I489" s="80">
        <v>1.46</v>
      </c>
      <c r="J489" s="80">
        <v>0.96</v>
      </c>
      <c r="K489" s="80">
        <v>1.154</v>
      </c>
      <c r="L489" s="80">
        <v>1.13615</v>
      </c>
      <c r="M489" s="79">
        <v>6</v>
      </c>
      <c r="N489" s="81">
        <v>0.306</v>
      </c>
      <c r="O489" s="257">
        <v>5.1</v>
      </c>
      <c r="P489" s="80">
        <v>0.32384999999999997</v>
      </c>
      <c r="Q489" s="79">
        <v>160</v>
      </c>
      <c r="R489" s="79">
        <v>192.33333333333334</v>
      </c>
      <c r="S489" s="79">
        <v>189.35833333333335</v>
      </c>
      <c r="T489" s="80">
        <v>0.17615000000000003</v>
      </c>
      <c r="U489" s="80">
        <v>-0.017849999999999977</v>
      </c>
      <c r="V489" s="83">
        <v>-0.9000000000000004</v>
      </c>
    </row>
    <row r="490" spans="1:22" ht="12.75">
      <c r="A490" s="383"/>
      <c r="B490" s="11">
        <v>49</v>
      </c>
      <c r="C490" s="256" t="s">
        <v>53</v>
      </c>
      <c r="D490" s="288">
        <v>11</v>
      </c>
      <c r="E490" s="288"/>
      <c r="F490" s="288">
        <v>604.87</v>
      </c>
      <c r="G490" s="288">
        <v>604.87</v>
      </c>
      <c r="H490" s="80">
        <v>3.03</v>
      </c>
      <c r="I490" s="80">
        <v>3.03</v>
      </c>
      <c r="J490" s="80">
        <v>1.76</v>
      </c>
      <c r="K490" s="80">
        <v>2.2649999999999997</v>
      </c>
      <c r="L490" s="80">
        <v>2.2501564999999997</v>
      </c>
      <c r="M490" s="79">
        <v>15</v>
      </c>
      <c r="N490" s="81">
        <v>0.7649999999999999</v>
      </c>
      <c r="O490" s="257">
        <v>12.281</v>
      </c>
      <c r="P490" s="80">
        <v>0.7798435</v>
      </c>
      <c r="Q490" s="79">
        <v>160</v>
      </c>
      <c r="R490" s="79">
        <v>205.90909090909088</v>
      </c>
      <c r="S490" s="79">
        <v>204.5596818181818</v>
      </c>
      <c r="T490" s="80">
        <v>0.49015649999999966</v>
      </c>
      <c r="U490" s="80">
        <v>-0.01484350000000012</v>
      </c>
      <c r="V490" s="83">
        <v>-2.7189999999999994</v>
      </c>
    </row>
    <row r="491" spans="1:22" ht="12.75">
      <c r="A491" s="383"/>
      <c r="B491" s="11">
        <v>50</v>
      </c>
      <c r="C491" s="256" t="s">
        <v>54</v>
      </c>
      <c r="D491" s="288">
        <v>18</v>
      </c>
      <c r="E491" s="288"/>
      <c r="F491" s="288">
        <v>935.07</v>
      </c>
      <c r="G491" s="288">
        <v>935.07</v>
      </c>
      <c r="H491" s="80">
        <v>4.95</v>
      </c>
      <c r="I491" s="80">
        <v>4.95</v>
      </c>
      <c r="J491" s="80">
        <v>2.88</v>
      </c>
      <c r="K491" s="80">
        <v>3.471</v>
      </c>
      <c r="L491" s="80">
        <v>3.41965</v>
      </c>
      <c r="M491" s="80">
        <v>29</v>
      </c>
      <c r="N491" s="81">
        <v>1.4789999999999999</v>
      </c>
      <c r="O491" s="257">
        <v>24.1</v>
      </c>
      <c r="P491" s="80">
        <v>1.53035</v>
      </c>
      <c r="Q491" s="79">
        <v>160</v>
      </c>
      <c r="R491" s="79">
        <v>192.83333333333334</v>
      </c>
      <c r="S491" s="79">
        <v>189.98055555555553</v>
      </c>
      <c r="T491" s="80">
        <v>0.53965</v>
      </c>
      <c r="U491" s="80">
        <v>-0.05135000000000023</v>
      </c>
      <c r="V491" s="83">
        <v>-4.899999999999999</v>
      </c>
    </row>
    <row r="492" spans="1:22" ht="12.75">
      <c r="A492" s="383"/>
      <c r="B492" s="11">
        <v>51</v>
      </c>
      <c r="C492" s="258" t="s">
        <v>56</v>
      </c>
      <c r="D492" s="289">
        <v>10</v>
      </c>
      <c r="E492" s="289"/>
      <c r="F492" s="289">
        <v>600.92</v>
      </c>
      <c r="G492" s="289">
        <v>600.92</v>
      </c>
      <c r="H492" s="80">
        <v>3.2</v>
      </c>
      <c r="I492" s="80">
        <v>3.2</v>
      </c>
      <c r="J492" s="80">
        <f aca="true" t="shared" si="241" ref="J492:J497">(D492*160/1000)</f>
        <v>1.6</v>
      </c>
      <c r="K492" s="80">
        <f aca="true" t="shared" si="242" ref="K492:K514">I492-N492</f>
        <v>2.486</v>
      </c>
      <c r="L492" s="80">
        <f aca="true" t="shared" si="243" ref="L492:L514">I492-P492</f>
        <v>1.92365</v>
      </c>
      <c r="M492" s="249">
        <v>14</v>
      </c>
      <c r="N492" s="81">
        <f aca="true" t="shared" si="244" ref="N492:N500">M492*0.051</f>
        <v>0.714</v>
      </c>
      <c r="O492" s="257">
        <v>20.1</v>
      </c>
      <c r="P492" s="80">
        <f aca="true" t="shared" si="245" ref="P492:P497">O492*63.5/1000</f>
        <v>1.27635</v>
      </c>
      <c r="Q492" s="79">
        <f aca="true" t="shared" si="246" ref="Q492:Q514">J492*1000/D492</f>
        <v>160</v>
      </c>
      <c r="R492" s="79">
        <f aca="true" t="shared" si="247" ref="R492:R514">K492*1000/D492</f>
        <v>248.6</v>
      </c>
      <c r="S492" s="79">
        <f aca="true" t="shared" si="248" ref="S492:S514">L492*1000/D492</f>
        <v>192.365</v>
      </c>
      <c r="T492" s="80">
        <f aca="true" t="shared" si="249" ref="T492:T514">L492-J492</f>
        <v>0.32365</v>
      </c>
      <c r="U492" s="80">
        <f aca="true" t="shared" si="250" ref="U492:U514">N492-P492</f>
        <v>-0.5623500000000001</v>
      </c>
      <c r="V492" s="83">
        <f aca="true" t="shared" si="251" ref="V492:V497">O492-M492</f>
        <v>6.100000000000001</v>
      </c>
    </row>
    <row r="493" spans="1:22" ht="12.75">
      <c r="A493" s="383"/>
      <c r="B493" s="11">
        <v>52</v>
      </c>
      <c r="C493" s="258" t="s">
        <v>57</v>
      </c>
      <c r="D493" s="289">
        <v>18</v>
      </c>
      <c r="E493" s="289"/>
      <c r="F493" s="290">
        <v>1062.36</v>
      </c>
      <c r="G493" s="290">
        <v>1062.36</v>
      </c>
      <c r="H493" s="80">
        <v>5.25</v>
      </c>
      <c r="I493" s="80">
        <v>5.25</v>
      </c>
      <c r="J493" s="80">
        <f t="shared" si="241"/>
        <v>2.88</v>
      </c>
      <c r="K493" s="80">
        <f t="shared" si="242"/>
        <v>3.873</v>
      </c>
      <c r="L493" s="80">
        <f t="shared" si="243"/>
        <v>3.8276000000000003</v>
      </c>
      <c r="M493" s="79">
        <v>27</v>
      </c>
      <c r="N493" s="81">
        <f t="shared" si="244"/>
        <v>1.377</v>
      </c>
      <c r="O493" s="257">
        <v>22.4</v>
      </c>
      <c r="P493" s="80">
        <f t="shared" si="245"/>
        <v>1.4223999999999999</v>
      </c>
      <c r="Q493" s="79">
        <f t="shared" si="246"/>
        <v>160</v>
      </c>
      <c r="R493" s="79">
        <f t="shared" si="247"/>
        <v>215.16666666666666</v>
      </c>
      <c r="S493" s="79">
        <f t="shared" si="248"/>
        <v>212.64444444444447</v>
      </c>
      <c r="T493" s="80">
        <f t="shared" si="249"/>
        <v>0.9476000000000004</v>
      </c>
      <c r="U493" s="80">
        <f t="shared" si="250"/>
        <v>-0.045399999999999885</v>
      </c>
      <c r="V493" s="83">
        <f t="shared" si="251"/>
        <v>-4.600000000000001</v>
      </c>
    </row>
    <row r="494" spans="1:22" ht="12.75">
      <c r="A494" s="383"/>
      <c r="B494" s="11">
        <v>53</v>
      </c>
      <c r="C494" s="258" t="s">
        <v>58</v>
      </c>
      <c r="D494" s="289">
        <v>11</v>
      </c>
      <c r="E494" s="289"/>
      <c r="F494" s="289">
        <v>652.44</v>
      </c>
      <c r="G494" s="289">
        <v>652.44</v>
      </c>
      <c r="H494" s="80">
        <v>3.1</v>
      </c>
      <c r="I494" s="80">
        <v>3.1</v>
      </c>
      <c r="J494" s="80">
        <f t="shared" si="241"/>
        <v>1.76</v>
      </c>
      <c r="K494" s="80">
        <f t="shared" si="242"/>
        <v>2.488</v>
      </c>
      <c r="L494" s="80">
        <f t="shared" si="243"/>
        <v>2.68725</v>
      </c>
      <c r="M494" s="80">
        <v>12</v>
      </c>
      <c r="N494" s="81">
        <f t="shared" si="244"/>
        <v>0.612</v>
      </c>
      <c r="O494" s="257">
        <v>6.5</v>
      </c>
      <c r="P494" s="80">
        <f t="shared" si="245"/>
        <v>0.41275</v>
      </c>
      <c r="Q494" s="79">
        <f t="shared" si="246"/>
        <v>160</v>
      </c>
      <c r="R494" s="79">
        <f t="shared" si="247"/>
        <v>226.1818181818182</v>
      </c>
      <c r="S494" s="79">
        <f t="shared" si="248"/>
        <v>244.29545454545453</v>
      </c>
      <c r="T494" s="80">
        <f t="shared" si="249"/>
        <v>0.9272500000000001</v>
      </c>
      <c r="U494" s="80">
        <f t="shared" si="250"/>
        <v>0.19924999999999998</v>
      </c>
      <c r="V494" s="83">
        <f t="shared" si="251"/>
        <v>-5.5</v>
      </c>
    </row>
    <row r="495" spans="1:22" ht="12.75">
      <c r="A495" s="383"/>
      <c r="B495" s="11">
        <v>54</v>
      </c>
      <c r="C495" s="258" t="s">
        <v>60</v>
      </c>
      <c r="D495" s="289">
        <v>15</v>
      </c>
      <c r="E495" s="289"/>
      <c r="F495" s="289">
        <v>799.12</v>
      </c>
      <c r="G495" s="289">
        <v>799.12</v>
      </c>
      <c r="H495" s="80">
        <v>3.81</v>
      </c>
      <c r="I495" s="80">
        <v>3.81</v>
      </c>
      <c r="J495" s="80">
        <f t="shared" si="241"/>
        <v>2.4</v>
      </c>
      <c r="K495" s="80">
        <f t="shared" si="242"/>
        <v>2.841</v>
      </c>
      <c r="L495" s="80">
        <f t="shared" si="243"/>
        <v>2.0897215</v>
      </c>
      <c r="M495" s="80">
        <v>19</v>
      </c>
      <c r="N495" s="81">
        <f t="shared" si="244"/>
        <v>0.969</v>
      </c>
      <c r="O495" s="257">
        <v>27.091</v>
      </c>
      <c r="P495" s="80">
        <f t="shared" si="245"/>
        <v>1.7202785</v>
      </c>
      <c r="Q495" s="79">
        <f t="shared" si="246"/>
        <v>160</v>
      </c>
      <c r="R495" s="79">
        <f t="shared" si="247"/>
        <v>189.4</v>
      </c>
      <c r="S495" s="79">
        <f t="shared" si="248"/>
        <v>139.31476666666669</v>
      </c>
      <c r="T495" s="80">
        <f t="shared" si="249"/>
        <v>-0.3102784999999999</v>
      </c>
      <c r="U495" s="80">
        <f t="shared" si="250"/>
        <v>-0.7512785000000001</v>
      </c>
      <c r="V495" s="83">
        <f t="shared" si="251"/>
        <v>8.091000000000001</v>
      </c>
    </row>
    <row r="496" spans="1:22" ht="12.75">
      <c r="A496" s="383"/>
      <c r="B496" s="11">
        <v>55</v>
      </c>
      <c r="C496" s="258" t="s">
        <v>61</v>
      </c>
      <c r="D496" s="289">
        <v>9</v>
      </c>
      <c r="E496" s="289"/>
      <c r="F496" s="289">
        <v>475.45</v>
      </c>
      <c r="G496" s="289">
        <v>475.45</v>
      </c>
      <c r="H496" s="80">
        <v>2.72</v>
      </c>
      <c r="I496" s="80">
        <v>2.72</v>
      </c>
      <c r="J496" s="80">
        <f t="shared" si="241"/>
        <v>1.44</v>
      </c>
      <c r="K496" s="80">
        <f t="shared" si="242"/>
        <v>1.7510000000000003</v>
      </c>
      <c r="L496" s="80">
        <f t="shared" si="243"/>
        <v>1.8310000000000002</v>
      </c>
      <c r="M496" s="80">
        <v>19</v>
      </c>
      <c r="N496" s="81">
        <f t="shared" si="244"/>
        <v>0.969</v>
      </c>
      <c r="O496" s="257">
        <v>14</v>
      </c>
      <c r="P496" s="80">
        <f t="shared" si="245"/>
        <v>0.889</v>
      </c>
      <c r="Q496" s="79">
        <f t="shared" si="246"/>
        <v>160</v>
      </c>
      <c r="R496" s="79">
        <f t="shared" si="247"/>
        <v>194.55555555555557</v>
      </c>
      <c r="S496" s="79">
        <f t="shared" si="248"/>
        <v>203.44444444444446</v>
      </c>
      <c r="T496" s="80">
        <f t="shared" si="249"/>
        <v>0.39100000000000024</v>
      </c>
      <c r="U496" s="80">
        <f t="shared" si="250"/>
        <v>0.07999999999999996</v>
      </c>
      <c r="V496" s="83">
        <f t="shared" si="251"/>
        <v>-5</v>
      </c>
    </row>
    <row r="497" spans="1:22" ht="12.75">
      <c r="A497" s="383"/>
      <c r="B497" s="11">
        <v>56</v>
      </c>
      <c r="C497" s="258" t="s">
        <v>59</v>
      </c>
      <c r="D497" s="289">
        <v>6</v>
      </c>
      <c r="E497" s="289"/>
      <c r="F497" s="289">
        <v>316.74</v>
      </c>
      <c r="G497" s="289">
        <v>316.74</v>
      </c>
      <c r="H497" s="80">
        <v>1.96</v>
      </c>
      <c r="I497" s="80">
        <v>1.96</v>
      </c>
      <c r="J497" s="80">
        <f t="shared" si="241"/>
        <v>0.96</v>
      </c>
      <c r="K497" s="80">
        <f t="shared" si="242"/>
        <v>1.45</v>
      </c>
      <c r="L497" s="80">
        <f t="shared" si="243"/>
        <v>1.5028</v>
      </c>
      <c r="M497" s="80">
        <v>10</v>
      </c>
      <c r="N497" s="81">
        <f t="shared" si="244"/>
        <v>0.51</v>
      </c>
      <c r="O497" s="257">
        <v>7.2</v>
      </c>
      <c r="P497" s="80">
        <f t="shared" si="245"/>
        <v>0.4572</v>
      </c>
      <c r="Q497" s="79">
        <f t="shared" si="246"/>
        <v>160</v>
      </c>
      <c r="R497" s="79">
        <f t="shared" si="247"/>
        <v>241.66666666666666</v>
      </c>
      <c r="S497" s="79">
        <f t="shared" si="248"/>
        <v>250.46666666666667</v>
      </c>
      <c r="T497" s="80">
        <f t="shared" si="249"/>
        <v>0.5428</v>
      </c>
      <c r="U497" s="80">
        <f t="shared" si="250"/>
        <v>0.052800000000000014</v>
      </c>
      <c r="V497" s="83">
        <f t="shared" si="251"/>
        <v>-2.8</v>
      </c>
    </row>
    <row r="498" spans="1:22" ht="12.75">
      <c r="A498" s="383"/>
      <c r="B498" s="11">
        <v>57</v>
      </c>
      <c r="C498" s="92" t="s">
        <v>65</v>
      </c>
      <c r="D498" s="78">
        <v>72</v>
      </c>
      <c r="E498" s="78">
        <v>1976</v>
      </c>
      <c r="F498" s="78">
        <v>3781</v>
      </c>
      <c r="G498" s="78">
        <v>3781</v>
      </c>
      <c r="H498" s="282">
        <v>20.251</v>
      </c>
      <c r="I498" s="282">
        <f aca="true" t="shared" si="252" ref="I498:I505">+H498</f>
        <v>20.251</v>
      </c>
      <c r="J498" s="284">
        <v>11.52</v>
      </c>
      <c r="K498" s="80">
        <f t="shared" si="242"/>
        <v>15.151000000000002</v>
      </c>
      <c r="L498" s="80">
        <f t="shared" si="243"/>
        <v>16.0435</v>
      </c>
      <c r="M498" s="285">
        <v>100</v>
      </c>
      <c r="N498" s="81">
        <f t="shared" si="244"/>
        <v>5.1</v>
      </c>
      <c r="O498" s="284">
        <v>82.5</v>
      </c>
      <c r="P498" s="80">
        <f>O498*0.051</f>
        <v>4.2075</v>
      </c>
      <c r="Q498" s="79">
        <f t="shared" si="246"/>
        <v>160</v>
      </c>
      <c r="R498" s="79">
        <f t="shared" si="247"/>
        <v>210.43055555555557</v>
      </c>
      <c r="S498" s="79">
        <f t="shared" si="248"/>
        <v>222.8263888888889</v>
      </c>
      <c r="T498" s="80">
        <f t="shared" si="249"/>
        <v>4.523500000000002</v>
      </c>
      <c r="U498" s="80">
        <f t="shared" si="250"/>
        <v>0.8925000000000001</v>
      </c>
      <c r="V498" s="83">
        <f aca="true" t="shared" si="253" ref="V498:V514">O498-M498</f>
        <v>-17.5</v>
      </c>
    </row>
    <row r="499" spans="1:22" ht="12.75">
      <c r="A499" s="383"/>
      <c r="B499" s="11">
        <v>58</v>
      </c>
      <c r="C499" s="92" t="s">
        <v>69</v>
      </c>
      <c r="D499" s="78">
        <v>45</v>
      </c>
      <c r="E499" s="78">
        <v>1966</v>
      </c>
      <c r="F499" s="78">
        <v>1897</v>
      </c>
      <c r="G499" s="78">
        <v>1897</v>
      </c>
      <c r="H499" s="282">
        <v>10.219</v>
      </c>
      <c r="I499" s="282">
        <f t="shared" si="252"/>
        <v>10.219</v>
      </c>
      <c r="J499" s="284">
        <v>3.7739249999999998</v>
      </c>
      <c r="K499" s="80">
        <f t="shared" si="242"/>
        <v>6.394</v>
      </c>
      <c r="L499" s="80">
        <f t="shared" si="243"/>
        <v>3.7739260000000003</v>
      </c>
      <c r="M499" s="285">
        <v>75</v>
      </c>
      <c r="N499" s="81">
        <f t="shared" si="244"/>
        <v>3.8249999999999997</v>
      </c>
      <c r="O499" s="284">
        <v>126.374</v>
      </c>
      <c r="P499" s="80">
        <f>O499*0.051</f>
        <v>6.445073999999999</v>
      </c>
      <c r="Q499" s="79">
        <f t="shared" si="246"/>
        <v>83.865</v>
      </c>
      <c r="R499" s="79">
        <f t="shared" si="247"/>
        <v>142.0888888888889</v>
      </c>
      <c r="S499" s="79">
        <f t="shared" si="248"/>
        <v>83.86502222222224</v>
      </c>
      <c r="T499" s="80">
        <f t="shared" si="249"/>
        <v>1.0000000005838672E-06</v>
      </c>
      <c r="U499" s="80">
        <f t="shared" si="250"/>
        <v>-2.6200739999999993</v>
      </c>
      <c r="V499" s="83">
        <f t="shared" si="253"/>
        <v>51.373999999999995</v>
      </c>
    </row>
    <row r="500" spans="1:22" ht="12.75">
      <c r="A500" s="383"/>
      <c r="B500" s="11">
        <v>59</v>
      </c>
      <c r="C500" s="92" t="s">
        <v>70</v>
      </c>
      <c r="D500" s="78">
        <v>60</v>
      </c>
      <c r="E500" s="78">
        <v>1977</v>
      </c>
      <c r="F500" s="78">
        <v>3647</v>
      </c>
      <c r="G500" s="78">
        <v>3647</v>
      </c>
      <c r="H500" s="282">
        <v>16.16</v>
      </c>
      <c r="I500" s="282">
        <f t="shared" si="252"/>
        <v>16.16</v>
      </c>
      <c r="J500" s="291">
        <v>5.919204</v>
      </c>
      <c r="K500" s="80">
        <f t="shared" si="242"/>
        <v>9.377</v>
      </c>
      <c r="L500" s="80">
        <f t="shared" si="243"/>
        <v>5.9192</v>
      </c>
      <c r="M500" s="292">
        <v>133</v>
      </c>
      <c r="N500" s="81">
        <f t="shared" si="244"/>
        <v>6.7829999999999995</v>
      </c>
      <c r="O500" s="291">
        <v>200.8</v>
      </c>
      <c r="P500" s="80">
        <f>O500*0.051</f>
        <v>10.2408</v>
      </c>
      <c r="Q500" s="79">
        <f t="shared" si="246"/>
        <v>98.65339999999999</v>
      </c>
      <c r="R500" s="79">
        <f t="shared" si="247"/>
        <v>156.28333333333333</v>
      </c>
      <c r="S500" s="79">
        <f t="shared" si="248"/>
        <v>98.65333333333334</v>
      </c>
      <c r="T500" s="80">
        <f t="shared" si="249"/>
        <v>-3.9999999996709334E-06</v>
      </c>
      <c r="U500" s="80">
        <f t="shared" si="250"/>
        <v>-3.4578000000000007</v>
      </c>
      <c r="V500" s="83">
        <f t="shared" si="253"/>
        <v>67.80000000000001</v>
      </c>
    </row>
    <row r="501" spans="1:22" ht="12.75">
      <c r="A501" s="383"/>
      <c r="B501" s="11">
        <v>60</v>
      </c>
      <c r="C501" s="92" t="s">
        <v>81</v>
      </c>
      <c r="D501" s="78">
        <v>20</v>
      </c>
      <c r="E501" s="78">
        <v>1994</v>
      </c>
      <c r="F501" s="78">
        <v>1051</v>
      </c>
      <c r="G501" s="78">
        <v>1051</v>
      </c>
      <c r="H501" s="282">
        <v>6.576</v>
      </c>
      <c r="I501" s="283">
        <f t="shared" si="252"/>
        <v>6.576</v>
      </c>
      <c r="J501" s="284">
        <v>3.2</v>
      </c>
      <c r="K501" s="80">
        <f t="shared" si="242"/>
        <v>3.94568</v>
      </c>
      <c r="L501" s="80">
        <f t="shared" si="243"/>
        <v>4.58984</v>
      </c>
      <c r="M501" s="285">
        <v>49</v>
      </c>
      <c r="N501" s="81">
        <f>M501*0.05368</f>
        <v>2.6303199999999998</v>
      </c>
      <c r="O501" s="284">
        <v>37</v>
      </c>
      <c r="P501" s="80">
        <f>O501*0.05368</f>
        <v>1.98616</v>
      </c>
      <c r="Q501" s="79">
        <f t="shared" si="246"/>
        <v>160</v>
      </c>
      <c r="R501" s="79">
        <f t="shared" si="247"/>
        <v>197.284</v>
      </c>
      <c r="S501" s="79">
        <f t="shared" si="248"/>
        <v>229.49200000000002</v>
      </c>
      <c r="T501" s="80">
        <f t="shared" si="249"/>
        <v>1.3898399999999995</v>
      </c>
      <c r="U501" s="80">
        <f t="shared" si="250"/>
        <v>0.6441599999999998</v>
      </c>
      <c r="V501" s="83">
        <f t="shared" si="253"/>
        <v>-12</v>
      </c>
    </row>
    <row r="502" spans="1:22" ht="12.75">
      <c r="A502" s="383"/>
      <c r="B502" s="11">
        <v>61</v>
      </c>
      <c r="C502" s="92" t="s">
        <v>82</v>
      </c>
      <c r="D502" s="78">
        <v>20</v>
      </c>
      <c r="E502" s="78">
        <v>1992</v>
      </c>
      <c r="F502" s="78">
        <v>1111</v>
      </c>
      <c r="G502" s="78">
        <v>1111</v>
      </c>
      <c r="H502" s="282">
        <v>5.665</v>
      </c>
      <c r="I502" s="283">
        <f t="shared" si="252"/>
        <v>5.665</v>
      </c>
      <c r="J502" s="284">
        <v>3.2</v>
      </c>
      <c r="K502" s="80">
        <f t="shared" si="242"/>
        <v>3.7862</v>
      </c>
      <c r="L502" s="80">
        <f t="shared" si="243"/>
        <v>4.2156400000000005</v>
      </c>
      <c r="M502" s="285">
        <v>35</v>
      </c>
      <c r="N502" s="81">
        <f>M502*0.05368</f>
        <v>1.8788</v>
      </c>
      <c r="O502" s="284">
        <v>27</v>
      </c>
      <c r="P502" s="80">
        <f>O502*0.05368</f>
        <v>1.44936</v>
      </c>
      <c r="Q502" s="79">
        <f t="shared" si="246"/>
        <v>160</v>
      </c>
      <c r="R502" s="79">
        <f t="shared" si="247"/>
        <v>189.31</v>
      </c>
      <c r="S502" s="79">
        <f t="shared" si="248"/>
        <v>210.782</v>
      </c>
      <c r="T502" s="80">
        <f t="shared" si="249"/>
        <v>1.0156400000000003</v>
      </c>
      <c r="U502" s="80">
        <f t="shared" si="250"/>
        <v>0.42944000000000004</v>
      </c>
      <c r="V502" s="83">
        <f t="shared" si="253"/>
        <v>-8</v>
      </c>
    </row>
    <row r="503" spans="1:22" ht="12.75">
      <c r="A503" s="383"/>
      <c r="B503" s="11">
        <v>62</v>
      </c>
      <c r="C503" s="92" t="s">
        <v>83</v>
      </c>
      <c r="D503" s="78">
        <v>20</v>
      </c>
      <c r="E503" s="78">
        <v>1991</v>
      </c>
      <c r="F503" s="78">
        <v>1099</v>
      </c>
      <c r="G503" s="78">
        <v>1099</v>
      </c>
      <c r="H503" s="282">
        <v>6.1859</v>
      </c>
      <c r="I503" s="283">
        <f t="shared" si="252"/>
        <v>6.1859</v>
      </c>
      <c r="J503" s="284">
        <v>3.2</v>
      </c>
      <c r="K503" s="80">
        <f t="shared" si="242"/>
        <v>3.7889000000000004</v>
      </c>
      <c r="L503" s="80">
        <f t="shared" si="243"/>
        <v>3.8297000000000003</v>
      </c>
      <c r="M503" s="285">
        <v>47</v>
      </c>
      <c r="N503" s="81">
        <f>M503*0.051</f>
        <v>2.397</v>
      </c>
      <c r="O503" s="284">
        <v>46.2</v>
      </c>
      <c r="P503" s="80">
        <f>O503*0.051</f>
        <v>2.3562</v>
      </c>
      <c r="Q503" s="79">
        <f t="shared" si="246"/>
        <v>160</v>
      </c>
      <c r="R503" s="79">
        <f t="shared" si="247"/>
        <v>189.44500000000002</v>
      </c>
      <c r="S503" s="79">
        <f t="shared" si="248"/>
        <v>191.485</v>
      </c>
      <c r="T503" s="80">
        <f t="shared" si="249"/>
        <v>0.6297000000000001</v>
      </c>
      <c r="U503" s="80">
        <f t="shared" si="250"/>
        <v>0.04079999999999995</v>
      </c>
      <c r="V503" s="83">
        <f t="shared" si="253"/>
        <v>-0.7999999999999972</v>
      </c>
    </row>
    <row r="504" spans="1:22" ht="12.75">
      <c r="A504" s="383"/>
      <c r="B504" s="11">
        <v>63</v>
      </c>
      <c r="C504" s="92" t="s">
        <v>84</v>
      </c>
      <c r="D504" s="78">
        <v>20</v>
      </c>
      <c r="E504" s="78">
        <v>1991</v>
      </c>
      <c r="F504" s="78">
        <v>1104</v>
      </c>
      <c r="G504" s="78">
        <v>1104</v>
      </c>
      <c r="H504" s="282">
        <v>6.358</v>
      </c>
      <c r="I504" s="283">
        <f t="shared" si="252"/>
        <v>6.358</v>
      </c>
      <c r="J504" s="284">
        <v>3.17334</v>
      </c>
      <c r="K504" s="80">
        <f t="shared" si="242"/>
        <v>3.72768</v>
      </c>
      <c r="L504" s="80">
        <f t="shared" si="243"/>
        <v>3.4769943999999997</v>
      </c>
      <c r="M504" s="285">
        <v>49</v>
      </c>
      <c r="N504" s="81">
        <f>M504*0.05368</f>
        <v>2.6303199999999998</v>
      </c>
      <c r="O504" s="284">
        <v>53.67</v>
      </c>
      <c r="P504" s="80">
        <f>O504*0.05368</f>
        <v>2.8810056</v>
      </c>
      <c r="Q504" s="79">
        <f t="shared" si="246"/>
        <v>158.667</v>
      </c>
      <c r="R504" s="79">
        <f t="shared" si="247"/>
        <v>186.384</v>
      </c>
      <c r="S504" s="79">
        <f t="shared" si="248"/>
        <v>173.84972</v>
      </c>
      <c r="T504" s="80">
        <f t="shared" si="249"/>
        <v>0.30365439999999966</v>
      </c>
      <c r="U504" s="80">
        <f t="shared" si="250"/>
        <v>-0.2506856000000002</v>
      </c>
      <c r="V504" s="83">
        <f t="shared" si="253"/>
        <v>4.670000000000002</v>
      </c>
    </row>
    <row r="505" spans="1:22" ht="12.75">
      <c r="A505" s="383"/>
      <c r="B505" s="11">
        <v>64</v>
      </c>
      <c r="C505" s="92" t="s">
        <v>87</v>
      </c>
      <c r="D505" s="78">
        <v>55</v>
      </c>
      <c r="E505" s="78">
        <v>1970</v>
      </c>
      <c r="F505" s="78">
        <v>2574</v>
      </c>
      <c r="G505" s="78">
        <v>2574</v>
      </c>
      <c r="H505" s="282">
        <v>14.365</v>
      </c>
      <c r="I505" s="283">
        <f t="shared" si="252"/>
        <v>14.365</v>
      </c>
      <c r="J505" s="284">
        <v>8.8</v>
      </c>
      <c r="K505" s="80">
        <f t="shared" si="242"/>
        <v>10.0706</v>
      </c>
      <c r="L505" s="80">
        <f t="shared" si="243"/>
        <v>9.96324</v>
      </c>
      <c r="M505" s="285">
        <v>80</v>
      </c>
      <c r="N505" s="81">
        <f>M505*0.05368</f>
        <v>4.2943999999999996</v>
      </c>
      <c r="O505" s="284">
        <v>82</v>
      </c>
      <c r="P505" s="80">
        <f>O505*0.05368</f>
        <v>4.4017599999999995</v>
      </c>
      <c r="Q505" s="79">
        <f t="shared" si="246"/>
        <v>160</v>
      </c>
      <c r="R505" s="79">
        <f t="shared" si="247"/>
        <v>183.10181818181817</v>
      </c>
      <c r="S505" s="79">
        <f t="shared" si="248"/>
        <v>181.1498181818182</v>
      </c>
      <c r="T505" s="80">
        <f t="shared" si="249"/>
        <v>1.16324</v>
      </c>
      <c r="U505" s="80">
        <f t="shared" si="250"/>
        <v>-0.1073599999999999</v>
      </c>
      <c r="V505" s="83">
        <f t="shared" si="253"/>
        <v>2</v>
      </c>
    </row>
    <row r="506" spans="1:22" ht="12.75">
      <c r="A506" s="383"/>
      <c r="B506" s="11">
        <v>65</v>
      </c>
      <c r="C506" s="92" t="s">
        <v>88</v>
      </c>
      <c r="D506" s="78">
        <v>40</v>
      </c>
      <c r="E506" s="78">
        <v>1986</v>
      </c>
      <c r="F506" s="78">
        <v>1657</v>
      </c>
      <c r="G506" s="78">
        <v>1657</v>
      </c>
      <c r="H506" s="286">
        <v>11.362</v>
      </c>
      <c r="I506" s="259">
        <f>H506</f>
        <v>11.362</v>
      </c>
      <c r="J506" s="284">
        <v>6.38224</v>
      </c>
      <c r="K506" s="80">
        <f t="shared" si="242"/>
        <v>8.1412</v>
      </c>
      <c r="L506" s="80">
        <f t="shared" si="243"/>
        <v>8.63221096</v>
      </c>
      <c r="M506" s="285">
        <v>60</v>
      </c>
      <c r="N506" s="81">
        <f>M506*0.05368</f>
        <v>3.2208</v>
      </c>
      <c r="O506" s="284">
        <v>50.853</v>
      </c>
      <c r="P506" s="80">
        <f>O506*0.05368</f>
        <v>2.72978904</v>
      </c>
      <c r="Q506" s="79">
        <f t="shared" si="246"/>
        <v>159.556</v>
      </c>
      <c r="R506" s="79">
        <f t="shared" si="247"/>
        <v>203.53</v>
      </c>
      <c r="S506" s="79">
        <f t="shared" si="248"/>
        <v>215.805274</v>
      </c>
      <c r="T506" s="80">
        <f t="shared" si="249"/>
        <v>2.2499709599999997</v>
      </c>
      <c r="U506" s="80">
        <f t="shared" si="250"/>
        <v>0.4910109600000001</v>
      </c>
      <c r="V506" s="83">
        <f t="shared" si="253"/>
        <v>-9.146999999999998</v>
      </c>
    </row>
    <row r="507" spans="1:22" ht="12.75">
      <c r="A507" s="383"/>
      <c r="B507" s="11">
        <v>66</v>
      </c>
      <c r="C507" s="92" t="s">
        <v>373</v>
      </c>
      <c r="D507" s="78">
        <v>32</v>
      </c>
      <c r="E507" s="78">
        <v>1979</v>
      </c>
      <c r="F507" s="78">
        <v>2299</v>
      </c>
      <c r="G507" s="78">
        <v>2299</v>
      </c>
      <c r="H507" s="282">
        <v>9.991</v>
      </c>
      <c r="I507" s="259">
        <f aca="true" t="shared" si="254" ref="I507:I514">H507</f>
        <v>9.991</v>
      </c>
      <c r="J507" s="284">
        <v>5.077344</v>
      </c>
      <c r="K507" s="80">
        <f t="shared" si="242"/>
        <v>6.501799999999999</v>
      </c>
      <c r="L507" s="80">
        <f t="shared" si="243"/>
        <v>7.398256</v>
      </c>
      <c r="M507" s="285">
        <v>65</v>
      </c>
      <c r="N507" s="81">
        <f>M507*0.05368</f>
        <v>3.4892</v>
      </c>
      <c r="O507" s="284">
        <v>48.3</v>
      </c>
      <c r="P507" s="80">
        <f>O507*0.05368</f>
        <v>2.5927439999999997</v>
      </c>
      <c r="Q507" s="79">
        <f t="shared" si="246"/>
        <v>158.667</v>
      </c>
      <c r="R507" s="79">
        <f t="shared" si="247"/>
        <v>203.18124999999998</v>
      </c>
      <c r="S507" s="79">
        <f t="shared" si="248"/>
        <v>231.1955</v>
      </c>
      <c r="T507" s="80">
        <f t="shared" si="249"/>
        <v>2.320912</v>
      </c>
      <c r="U507" s="80">
        <f t="shared" si="250"/>
        <v>0.8964560000000001</v>
      </c>
      <c r="V507" s="83">
        <f t="shared" si="253"/>
        <v>-16.700000000000003</v>
      </c>
    </row>
    <row r="508" spans="1:22" ht="12.75">
      <c r="A508" s="383"/>
      <c r="B508" s="11">
        <v>67</v>
      </c>
      <c r="C508" s="20" t="s">
        <v>200</v>
      </c>
      <c r="D508" s="21">
        <v>40</v>
      </c>
      <c r="E508" s="21">
        <v>1987</v>
      </c>
      <c r="F508" s="79">
        <v>2280.42</v>
      </c>
      <c r="G508" s="79">
        <v>2280.42</v>
      </c>
      <c r="H508" s="81">
        <v>9.501</v>
      </c>
      <c r="I508" s="80">
        <f t="shared" si="254"/>
        <v>9.501</v>
      </c>
      <c r="J508" s="81">
        <v>4.554</v>
      </c>
      <c r="K508" s="80">
        <f t="shared" si="242"/>
        <v>5.4719999999999995</v>
      </c>
      <c r="L508" s="80">
        <f t="shared" si="243"/>
        <v>4.553999999999999</v>
      </c>
      <c r="M508" s="80">
        <v>79</v>
      </c>
      <c r="N508" s="81">
        <f aca="true" t="shared" si="255" ref="N508:N514">M508*0.051</f>
        <v>4.029</v>
      </c>
      <c r="O508" s="80">
        <v>97</v>
      </c>
      <c r="P508" s="80">
        <f aca="true" t="shared" si="256" ref="P508:P514">O508*0.051</f>
        <v>4.947</v>
      </c>
      <c r="Q508" s="79">
        <f t="shared" si="246"/>
        <v>113.85</v>
      </c>
      <c r="R508" s="79">
        <f t="shared" si="247"/>
        <v>136.79999999999998</v>
      </c>
      <c r="S508" s="79">
        <f t="shared" si="248"/>
        <v>113.84999999999998</v>
      </c>
      <c r="T508" s="80">
        <f t="shared" si="249"/>
        <v>0</v>
      </c>
      <c r="U508" s="80">
        <f t="shared" si="250"/>
        <v>-0.9180000000000001</v>
      </c>
      <c r="V508" s="83">
        <f t="shared" si="253"/>
        <v>18</v>
      </c>
    </row>
    <row r="509" spans="1:22" ht="12.75">
      <c r="A509" s="383"/>
      <c r="B509" s="11">
        <v>68</v>
      </c>
      <c r="C509" s="20" t="s">
        <v>213</v>
      </c>
      <c r="D509" s="21">
        <v>5</v>
      </c>
      <c r="E509" s="21">
        <v>1947</v>
      </c>
      <c r="F509" s="79">
        <v>256.84</v>
      </c>
      <c r="G509" s="79">
        <v>224.01</v>
      </c>
      <c r="H509" s="79">
        <v>1.685</v>
      </c>
      <c r="I509" s="80">
        <f t="shared" si="254"/>
        <v>1.685</v>
      </c>
      <c r="J509" s="79">
        <v>0.72</v>
      </c>
      <c r="K509" s="80">
        <f t="shared" si="242"/>
        <v>1.124</v>
      </c>
      <c r="L509" s="80">
        <f t="shared" si="243"/>
        <v>1.175</v>
      </c>
      <c r="M509" s="79">
        <v>11</v>
      </c>
      <c r="N509" s="81">
        <f t="shared" si="255"/>
        <v>0.5609999999999999</v>
      </c>
      <c r="O509" s="79">
        <v>10</v>
      </c>
      <c r="P509" s="80">
        <f t="shared" si="256"/>
        <v>0.51</v>
      </c>
      <c r="Q509" s="79">
        <f t="shared" si="246"/>
        <v>144</v>
      </c>
      <c r="R509" s="79">
        <f t="shared" si="247"/>
        <v>224.8</v>
      </c>
      <c r="S509" s="79">
        <f t="shared" si="248"/>
        <v>235</v>
      </c>
      <c r="T509" s="80">
        <f t="shared" si="249"/>
        <v>0.45500000000000007</v>
      </c>
      <c r="U509" s="80">
        <f t="shared" si="250"/>
        <v>0.050999999999999934</v>
      </c>
      <c r="V509" s="83">
        <f t="shared" si="253"/>
        <v>-1</v>
      </c>
    </row>
    <row r="510" spans="1:22" ht="12.75">
      <c r="A510" s="383"/>
      <c r="B510" s="11">
        <v>69</v>
      </c>
      <c r="C510" s="20" t="s">
        <v>375</v>
      </c>
      <c r="D510" s="21">
        <v>55</v>
      </c>
      <c r="E510" s="21">
        <v>1971</v>
      </c>
      <c r="F510" s="79">
        <v>2610.33</v>
      </c>
      <c r="G510" s="79">
        <v>2052.04</v>
      </c>
      <c r="H510" s="80">
        <v>12.657</v>
      </c>
      <c r="I510" s="80">
        <f t="shared" si="254"/>
        <v>12.657</v>
      </c>
      <c r="J510" s="80">
        <v>7.92</v>
      </c>
      <c r="K510" s="80">
        <f t="shared" si="242"/>
        <v>9.342</v>
      </c>
      <c r="L510" s="80">
        <f t="shared" si="243"/>
        <v>9.1941</v>
      </c>
      <c r="M510" s="80">
        <v>65</v>
      </c>
      <c r="N510" s="81">
        <f t="shared" si="255"/>
        <v>3.315</v>
      </c>
      <c r="O510" s="80">
        <v>67.9</v>
      </c>
      <c r="P510" s="80">
        <f t="shared" si="256"/>
        <v>3.4629</v>
      </c>
      <c r="Q510" s="79">
        <f t="shared" si="246"/>
        <v>144</v>
      </c>
      <c r="R510" s="79">
        <f t="shared" si="247"/>
        <v>169.85454545454544</v>
      </c>
      <c r="S510" s="79">
        <f t="shared" si="248"/>
        <v>167.16545454545457</v>
      </c>
      <c r="T510" s="80">
        <f t="shared" si="249"/>
        <v>1.2741000000000007</v>
      </c>
      <c r="U510" s="80">
        <f t="shared" si="250"/>
        <v>-0.14789999999999992</v>
      </c>
      <c r="V510" s="83">
        <f t="shared" si="253"/>
        <v>2.9000000000000057</v>
      </c>
    </row>
    <row r="511" spans="1:22" ht="12.75">
      <c r="A511" s="383"/>
      <c r="B511" s="11">
        <v>70</v>
      </c>
      <c r="C511" s="20" t="s">
        <v>210</v>
      </c>
      <c r="D511" s="21">
        <v>8</v>
      </c>
      <c r="E511" s="21">
        <v>1968</v>
      </c>
      <c r="F511" s="79">
        <v>490.3</v>
      </c>
      <c r="G511" s="79">
        <v>410.4</v>
      </c>
      <c r="H511" s="79">
        <v>0.648</v>
      </c>
      <c r="I511" s="80">
        <f t="shared" si="254"/>
        <v>0.648</v>
      </c>
      <c r="J511" s="79">
        <v>0.08</v>
      </c>
      <c r="K511" s="80">
        <f t="shared" si="242"/>
        <v>0.29100000000000004</v>
      </c>
      <c r="L511" s="80">
        <f t="shared" si="243"/>
        <v>0.44400000000000006</v>
      </c>
      <c r="M511" s="79">
        <v>7</v>
      </c>
      <c r="N511" s="81">
        <f t="shared" si="255"/>
        <v>0.357</v>
      </c>
      <c r="O511" s="79">
        <v>4</v>
      </c>
      <c r="P511" s="80">
        <f t="shared" si="256"/>
        <v>0.204</v>
      </c>
      <c r="Q511" s="79">
        <f t="shared" si="246"/>
        <v>10</v>
      </c>
      <c r="R511" s="79">
        <f t="shared" si="247"/>
        <v>36.37500000000001</v>
      </c>
      <c r="S511" s="79">
        <f t="shared" si="248"/>
        <v>55.50000000000001</v>
      </c>
      <c r="T511" s="80">
        <f t="shared" si="249"/>
        <v>0.36400000000000005</v>
      </c>
      <c r="U511" s="80">
        <f t="shared" si="250"/>
        <v>0.153</v>
      </c>
      <c r="V511" s="83">
        <f t="shared" si="253"/>
        <v>-3</v>
      </c>
    </row>
    <row r="512" spans="1:22" ht="12.75">
      <c r="A512" s="383"/>
      <c r="B512" s="11">
        <v>71</v>
      </c>
      <c r="C512" s="20" t="s">
        <v>215</v>
      </c>
      <c r="D512" s="21">
        <v>6</v>
      </c>
      <c r="E512" s="21">
        <v>1910</v>
      </c>
      <c r="F512" s="79">
        <v>304.58</v>
      </c>
      <c r="G512" s="79">
        <v>304.58</v>
      </c>
      <c r="H512" s="81">
        <v>1.75</v>
      </c>
      <c r="I512" s="80">
        <f t="shared" si="254"/>
        <v>1.75</v>
      </c>
      <c r="J512" s="80">
        <v>0.96</v>
      </c>
      <c r="K512" s="80">
        <f t="shared" si="242"/>
        <v>1.444</v>
      </c>
      <c r="L512" s="80">
        <f t="shared" si="243"/>
        <v>1.444</v>
      </c>
      <c r="M512" s="79">
        <v>6</v>
      </c>
      <c r="N512" s="81">
        <f t="shared" si="255"/>
        <v>0.306</v>
      </c>
      <c r="O512" s="79">
        <v>6</v>
      </c>
      <c r="P512" s="80">
        <f t="shared" si="256"/>
        <v>0.306</v>
      </c>
      <c r="Q512" s="79">
        <f t="shared" si="246"/>
        <v>160</v>
      </c>
      <c r="R512" s="79">
        <f t="shared" si="247"/>
        <v>240.66666666666666</v>
      </c>
      <c r="S512" s="79">
        <f t="shared" si="248"/>
        <v>240.66666666666666</v>
      </c>
      <c r="T512" s="80">
        <f t="shared" si="249"/>
        <v>0.484</v>
      </c>
      <c r="U512" s="80">
        <f t="shared" si="250"/>
        <v>0</v>
      </c>
      <c r="V512" s="83">
        <f t="shared" si="253"/>
        <v>0</v>
      </c>
    </row>
    <row r="513" spans="1:22" ht="12.75">
      <c r="A513" s="383"/>
      <c r="B513" s="11">
        <v>72</v>
      </c>
      <c r="C513" s="20" t="s">
        <v>216</v>
      </c>
      <c r="D513" s="21">
        <v>7</v>
      </c>
      <c r="E513" s="21">
        <v>1930</v>
      </c>
      <c r="F513" s="79">
        <v>319.18</v>
      </c>
      <c r="G513" s="79">
        <v>159.84</v>
      </c>
      <c r="H513" s="81">
        <v>1.362</v>
      </c>
      <c r="I513" s="80">
        <f t="shared" si="254"/>
        <v>1.362</v>
      </c>
      <c r="J513" s="81">
        <v>0.07</v>
      </c>
      <c r="K513" s="80">
        <f t="shared" si="242"/>
        <v>0.8520000000000001</v>
      </c>
      <c r="L513" s="80">
        <f t="shared" si="243"/>
        <v>0.9540000000000002</v>
      </c>
      <c r="M513" s="80">
        <v>10</v>
      </c>
      <c r="N513" s="81">
        <f t="shared" si="255"/>
        <v>0.51</v>
      </c>
      <c r="O513" s="81">
        <v>8</v>
      </c>
      <c r="P513" s="80">
        <f t="shared" si="256"/>
        <v>0.408</v>
      </c>
      <c r="Q513" s="79">
        <f t="shared" si="246"/>
        <v>10</v>
      </c>
      <c r="R513" s="79">
        <f t="shared" si="247"/>
        <v>121.71428571428574</v>
      </c>
      <c r="S513" s="79">
        <f t="shared" si="248"/>
        <v>136.2857142857143</v>
      </c>
      <c r="T513" s="80">
        <f t="shared" si="249"/>
        <v>0.8840000000000001</v>
      </c>
      <c r="U513" s="80">
        <f t="shared" si="250"/>
        <v>0.10200000000000004</v>
      </c>
      <c r="V513" s="83">
        <f t="shared" si="253"/>
        <v>-2</v>
      </c>
    </row>
    <row r="514" spans="1:22" ht="12.75">
      <c r="A514" s="383"/>
      <c r="B514" s="11">
        <v>73</v>
      </c>
      <c r="C514" s="20" t="s">
        <v>217</v>
      </c>
      <c r="D514" s="21">
        <v>20</v>
      </c>
      <c r="E514" s="21">
        <v>1969</v>
      </c>
      <c r="F514" s="79">
        <v>1259.31</v>
      </c>
      <c r="G514" s="79">
        <v>1259.31</v>
      </c>
      <c r="H514" s="79">
        <v>5.684</v>
      </c>
      <c r="I514" s="80">
        <f t="shared" si="254"/>
        <v>5.684</v>
      </c>
      <c r="J514" s="79">
        <v>3.2</v>
      </c>
      <c r="K514" s="80">
        <f t="shared" si="242"/>
        <v>4.103</v>
      </c>
      <c r="L514" s="80">
        <f t="shared" si="243"/>
        <v>4.3580000000000005</v>
      </c>
      <c r="M514" s="79">
        <v>31</v>
      </c>
      <c r="N514" s="81">
        <f t="shared" si="255"/>
        <v>1.581</v>
      </c>
      <c r="O514" s="79">
        <v>26</v>
      </c>
      <c r="P514" s="80">
        <f t="shared" si="256"/>
        <v>1.3259999999999998</v>
      </c>
      <c r="Q514" s="79">
        <f t="shared" si="246"/>
        <v>160</v>
      </c>
      <c r="R514" s="79">
        <f t="shared" si="247"/>
        <v>205.15</v>
      </c>
      <c r="S514" s="79">
        <f t="shared" si="248"/>
        <v>217.90000000000003</v>
      </c>
      <c r="T514" s="80">
        <f t="shared" si="249"/>
        <v>1.1580000000000004</v>
      </c>
      <c r="U514" s="80">
        <f t="shared" si="250"/>
        <v>0.2550000000000001</v>
      </c>
      <c r="V514" s="83">
        <f t="shared" si="253"/>
        <v>-5</v>
      </c>
    </row>
    <row r="515" spans="1:22" ht="12.75">
      <c r="A515" s="383"/>
      <c r="B515" s="11">
        <v>74</v>
      </c>
      <c r="C515" s="20" t="s">
        <v>219</v>
      </c>
      <c r="D515" s="21">
        <v>5</v>
      </c>
      <c r="E515" s="21">
        <v>1959</v>
      </c>
      <c r="F515" s="79">
        <v>598.8</v>
      </c>
      <c r="G515" s="79">
        <v>206.9</v>
      </c>
      <c r="H515" s="81">
        <v>0.58</v>
      </c>
      <c r="I515" s="80">
        <v>0.58</v>
      </c>
      <c r="J515" s="81">
        <v>0.05</v>
      </c>
      <c r="K515" s="80">
        <v>0.376</v>
      </c>
      <c r="L515" s="80">
        <v>0.478</v>
      </c>
      <c r="M515" s="80">
        <v>4</v>
      </c>
      <c r="N515" s="81">
        <v>0.204</v>
      </c>
      <c r="O515" s="81">
        <v>2</v>
      </c>
      <c r="P515" s="80">
        <v>0.102</v>
      </c>
      <c r="Q515" s="79">
        <v>10</v>
      </c>
      <c r="R515" s="79">
        <v>75.2</v>
      </c>
      <c r="S515" s="79">
        <v>95.6</v>
      </c>
      <c r="T515" s="80">
        <v>0.428</v>
      </c>
      <c r="U515" s="80">
        <v>0.102</v>
      </c>
      <c r="V515" s="83">
        <v>-2</v>
      </c>
    </row>
    <row r="516" spans="1:22" ht="12.75">
      <c r="A516" s="383"/>
      <c r="B516" s="11">
        <v>75</v>
      </c>
      <c r="C516" s="20" t="s">
        <v>220</v>
      </c>
      <c r="D516" s="21">
        <v>14</v>
      </c>
      <c r="E516" s="21">
        <v>1962</v>
      </c>
      <c r="F516" s="79">
        <v>864.16</v>
      </c>
      <c r="G516" s="79">
        <v>544.13</v>
      </c>
      <c r="H516" s="81">
        <v>0.826</v>
      </c>
      <c r="I516" s="80">
        <v>0.826</v>
      </c>
      <c r="J516" s="81">
        <v>0.14</v>
      </c>
      <c r="K516" s="80">
        <v>0.469</v>
      </c>
      <c r="L516" s="80">
        <v>0.52</v>
      </c>
      <c r="M516" s="80">
        <v>7</v>
      </c>
      <c r="N516" s="81">
        <v>0.357</v>
      </c>
      <c r="O516" s="81">
        <v>6</v>
      </c>
      <c r="P516" s="80">
        <v>0.306</v>
      </c>
      <c r="Q516" s="79">
        <v>10</v>
      </c>
      <c r="R516" s="79">
        <v>33.5</v>
      </c>
      <c r="S516" s="79">
        <v>37.142857142857146</v>
      </c>
      <c r="T516" s="80">
        <v>0.38</v>
      </c>
      <c r="U516" s="80">
        <v>0.05099999999999999</v>
      </c>
      <c r="V516" s="83">
        <v>-1</v>
      </c>
    </row>
    <row r="517" spans="1:22" ht="12.75">
      <c r="A517" s="383"/>
      <c r="B517" s="11">
        <v>76</v>
      </c>
      <c r="C517" s="77" t="s">
        <v>192</v>
      </c>
      <c r="D517" s="78">
        <v>22</v>
      </c>
      <c r="E517" s="78"/>
      <c r="F517" s="78">
        <v>1143.04</v>
      </c>
      <c r="G517" s="78">
        <v>1143.04</v>
      </c>
      <c r="H517" s="79">
        <v>5.995</v>
      </c>
      <c r="I517" s="80">
        <f>H517</f>
        <v>5.995</v>
      </c>
      <c r="J517" s="80">
        <v>3.52</v>
      </c>
      <c r="K517" s="80">
        <f>I517-N517</f>
        <v>3.9789700000000003</v>
      </c>
      <c r="L517" s="80">
        <f>I517-P517</f>
        <v>3.9789700000000003</v>
      </c>
      <c r="M517" s="80">
        <v>39.53</v>
      </c>
      <c r="N517" s="81">
        <f>M517*0.051</f>
        <v>2.0160299999999998</v>
      </c>
      <c r="O517" s="260">
        <v>39.53</v>
      </c>
      <c r="P517" s="80">
        <f>O517*0.051</f>
        <v>2.0160299999999998</v>
      </c>
      <c r="Q517" s="79">
        <f>J517*1000/D517</f>
        <v>160</v>
      </c>
      <c r="R517" s="79">
        <f>K517*1000/D517</f>
        <v>180.86227272727274</v>
      </c>
      <c r="S517" s="79">
        <f>L517*1000/D517</f>
        <v>180.86227272727274</v>
      </c>
      <c r="T517" s="80">
        <f>L517-J517</f>
        <v>0.4589700000000003</v>
      </c>
      <c r="U517" s="80">
        <f>N517-P517</f>
        <v>0</v>
      </c>
      <c r="V517" s="83">
        <f>O517-M517</f>
        <v>0</v>
      </c>
    </row>
    <row r="518" spans="1:22" ht="12.75">
      <c r="A518" s="383"/>
      <c r="B518" s="11">
        <v>77</v>
      </c>
      <c r="C518" s="77" t="s">
        <v>386</v>
      </c>
      <c r="D518" s="78">
        <v>40</v>
      </c>
      <c r="E518" s="78">
        <v>1976</v>
      </c>
      <c r="F518" s="78">
        <v>2289.3</v>
      </c>
      <c r="G518" s="78">
        <v>2289.3</v>
      </c>
      <c r="H518" s="79">
        <v>11.476</v>
      </c>
      <c r="I518" s="80">
        <f>H518</f>
        <v>11.476</v>
      </c>
      <c r="J518" s="80">
        <v>6.4</v>
      </c>
      <c r="K518" s="80">
        <f>I518-N518</f>
        <v>7.279720000000001</v>
      </c>
      <c r="L518" s="80">
        <f>I518-P518</f>
        <v>7.279720000000001</v>
      </c>
      <c r="M518" s="80">
        <v>82.28</v>
      </c>
      <c r="N518" s="81">
        <f>M518*0.051</f>
        <v>4.19628</v>
      </c>
      <c r="O518" s="80">
        <v>82.28</v>
      </c>
      <c r="P518" s="80">
        <f>O518*0.051</f>
        <v>4.19628</v>
      </c>
      <c r="Q518" s="79">
        <f>J518*1000/D518</f>
        <v>160</v>
      </c>
      <c r="R518" s="79">
        <f>K518*1000/D518</f>
        <v>181.99300000000002</v>
      </c>
      <c r="S518" s="79">
        <f>L518*1000/D518</f>
        <v>181.99300000000002</v>
      </c>
      <c r="T518" s="80">
        <f>L518-J518</f>
        <v>0.8797200000000007</v>
      </c>
      <c r="U518" s="80">
        <f>N518-P518</f>
        <v>0</v>
      </c>
      <c r="V518" s="83">
        <f>O518-M518</f>
        <v>0</v>
      </c>
    </row>
    <row r="519" spans="1:22" ht="12.75">
      <c r="A519" s="383"/>
      <c r="B519" s="11">
        <v>78</v>
      </c>
      <c r="C519" s="77" t="s">
        <v>388</v>
      </c>
      <c r="D519" s="78">
        <v>50</v>
      </c>
      <c r="E519" s="78">
        <v>1968</v>
      </c>
      <c r="F519" s="78">
        <v>2563.84</v>
      </c>
      <c r="G519" s="78">
        <v>2563.84</v>
      </c>
      <c r="H519" s="79">
        <v>14.149</v>
      </c>
      <c r="I519" s="80">
        <v>14.149</v>
      </c>
      <c r="J519" s="80">
        <v>8</v>
      </c>
      <c r="K519" s="80">
        <v>9.418239999999999</v>
      </c>
      <c r="L519" s="80">
        <v>9.418239999999999</v>
      </c>
      <c r="M519" s="80">
        <v>92.76</v>
      </c>
      <c r="N519" s="81">
        <v>4.73076</v>
      </c>
      <c r="O519" s="80">
        <v>92.76</v>
      </c>
      <c r="P519" s="80">
        <v>4.73076</v>
      </c>
      <c r="Q519" s="79">
        <v>160</v>
      </c>
      <c r="R519" s="79">
        <v>188.3648</v>
      </c>
      <c r="S519" s="79">
        <v>188.3648</v>
      </c>
      <c r="T519" s="80">
        <v>1.418239999999999</v>
      </c>
      <c r="U519" s="80">
        <v>0</v>
      </c>
      <c r="V519" s="83">
        <v>0</v>
      </c>
    </row>
    <row r="520" spans="1:22" ht="12.75">
      <c r="A520" s="383"/>
      <c r="B520" s="11">
        <v>79</v>
      </c>
      <c r="C520" s="77" t="s">
        <v>102</v>
      </c>
      <c r="D520" s="78">
        <v>10</v>
      </c>
      <c r="E520" s="78">
        <v>1976</v>
      </c>
      <c r="F520" s="78">
        <v>627.15</v>
      </c>
      <c r="G520" s="78">
        <v>568.63</v>
      </c>
      <c r="H520" s="79">
        <v>2.949</v>
      </c>
      <c r="I520" s="80">
        <v>2.949</v>
      </c>
      <c r="J520" s="80">
        <v>1.6</v>
      </c>
      <c r="K520" s="80">
        <v>1.9289999999999998</v>
      </c>
      <c r="L520" s="80">
        <v>1.9289999999999998</v>
      </c>
      <c r="M520" s="80">
        <v>20</v>
      </c>
      <c r="N520" s="81">
        <v>1.02</v>
      </c>
      <c r="O520" s="80">
        <v>20</v>
      </c>
      <c r="P520" s="80">
        <v>1.02</v>
      </c>
      <c r="Q520" s="79">
        <v>160</v>
      </c>
      <c r="R520" s="79">
        <v>192.89999999999998</v>
      </c>
      <c r="S520" s="79">
        <v>192.89999999999998</v>
      </c>
      <c r="T520" s="80">
        <v>0.32899999999999974</v>
      </c>
      <c r="U520" s="80">
        <v>0</v>
      </c>
      <c r="V520" s="83">
        <v>0</v>
      </c>
    </row>
    <row r="521" spans="1:22" ht="12.75">
      <c r="A521" s="383"/>
      <c r="B521" s="11">
        <v>80</v>
      </c>
      <c r="C521" s="77" t="s">
        <v>389</v>
      </c>
      <c r="D521" s="78">
        <v>50</v>
      </c>
      <c r="E521" s="78">
        <v>1969</v>
      </c>
      <c r="F521" s="80">
        <v>2588.98</v>
      </c>
      <c r="G521" s="80">
        <v>2588.98</v>
      </c>
      <c r="H521" s="79">
        <v>14.413</v>
      </c>
      <c r="I521" s="80">
        <v>14.413</v>
      </c>
      <c r="J521" s="80">
        <v>8</v>
      </c>
      <c r="K521" s="80">
        <v>9.71998</v>
      </c>
      <c r="L521" s="80">
        <v>9.71998</v>
      </c>
      <c r="M521" s="80">
        <v>92.02</v>
      </c>
      <c r="N521" s="81">
        <v>4.69302</v>
      </c>
      <c r="O521" s="80">
        <v>92.02</v>
      </c>
      <c r="P521" s="80">
        <v>4.69302</v>
      </c>
      <c r="Q521" s="79">
        <v>160</v>
      </c>
      <c r="R521" s="79">
        <v>194.3996</v>
      </c>
      <c r="S521" s="79">
        <v>194.3996</v>
      </c>
      <c r="T521" s="80">
        <v>1.7199799999999996</v>
      </c>
      <c r="U521" s="80">
        <v>0</v>
      </c>
      <c r="V521" s="83">
        <v>0</v>
      </c>
    </row>
    <row r="522" spans="1:22" ht="12.75">
      <c r="A522" s="383"/>
      <c r="B522" s="11">
        <v>81</v>
      </c>
      <c r="C522" s="97" t="s">
        <v>190</v>
      </c>
      <c r="D522" s="78">
        <v>38</v>
      </c>
      <c r="E522" s="78">
        <v>1983</v>
      </c>
      <c r="F522" s="78">
        <v>2034.47</v>
      </c>
      <c r="G522" s="78">
        <v>2034.47</v>
      </c>
      <c r="H522" s="79">
        <v>10.878</v>
      </c>
      <c r="I522" s="80">
        <v>10.878</v>
      </c>
      <c r="J522" s="80">
        <v>6.08</v>
      </c>
      <c r="K522" s="80">
        <v>7.563000000000001</v>
      </c>
      <c r="L522" s="80">
        <v>7.563000000000001</v>
      </c>
      <c r="M522" s="80">
        <v>65</v>
      </c>
      <c r="N522" s="81">
        <v>3.315</v>
      </c>
      <c r="O522" s="80">
        <v>65</v>
      </c>
      <c r="P522" s="80">
        <v>3.315</v>
      </c>
      <c r="Q522" s="79">
        <v>160</v>
      </c>
      <c r="R522" s="79">
        <v>199.0263157894737</v>
      </c>
      <c r="S522" s="79">
        <v>199.0263157894737</v>
      </c>
      <c r="T522" s="80">
        <v>1.4830000000000005</v>
      </c>
      <c r="U522" s="80">
        <v>0</v>
      </c>
      <c r="V522" s="83">
        <v>0</v>
      </c>
    </row>
    <row r="523" spans="1:22" ht="12.75">
      <c r="A523" s="383"/>
      <c r="B523" s="11">
        <v>82</v>
      </c>
      <c r="C523" s="246" t="s">
        <v>101</v>
      </c>
      <c r="D523" s="247">
        <v>36</v>
      </c>
      <c r="E523" s="78"/>
      <c r="F523" s="80">
        <v>1975.69</v>
      </c>
      <c r="G523" s="80">
        <v>1975.69</v>
      </c>
      <c r="H523" s="80">
        <v>10.669</v>
      </c>
      <c r="I523" s="80">
        <f aca="true" t="shared" si="257" ref="I523:I530">H523</f>
        <v>10.669</v>
      </c>
      <c r="J523" s="261">
        <v>5.76</v>
      </c>
      <c r="K523" s="80">
        <f aca="true" t="shared" si="258" ref="K523:K530">I523-N523</f>
        <v>7.3795</v>
      </c>
      <c r="L523" s="80">
        <f aca="true" t="shared" si="259" ref="L523:L530">I523-P523</f>
        <v>7.3795</v>
      </c>
      <c r="M523" s="80">
        <v>64.5</v>
      </c>
      <c r="N523" s="81">
        <f aca="true" t="shared" si="260" ref="N523:N530">M523*0.051</f>
        <v>3.2895</v>
      </c>
      <c r="O523" s="80">
        <v>64.5</v>
      </c>
      <c r="P523" s="80">
        <f aca="true" t="shared" si="261" ref="P523:P531">O523*0.051</f>
        <v>3.2895</v>
      </c>
      <c r="Q523" s="79">
        <f aca="true" t="shared" si="262" ref="Q523:Q530">J523*1000/D523</f>
        <v>160</v>
      </c>
      <c r="R523" s="79">
        <f aca="true" t="shared" si="263" ref="R523:R530">K523*1000/D523</f>
        <v>204.98611111111111</v>
      </c>
      <c r="S523" s="79">
        <f aca="true" t="shared" si="264" ref="S523:S530">L523*1000/D523</f>
        <v>204.98611111111111</v>
      </c>
      <c r="T523" s="80">
        <f aca="true" t="shared" si="265" ref="T523:T530">L523-J523</f>
        <v>1.6195000000000004</v>
      </c>
      <c r="U523" s="80">
        <f aca="true" t="shared" si="266" ref="U523:U530">N523-P523</f>
        <v>0</v>
      </c>
      <c r="V523" s="83">
        <f aca="true" t="shared" si="267" ref="V523:V530">O523-M523</f>
        <v>0</v>
      </c>
    </row>
    <row r="524" spans="1:22" ht="12.75">
      <c r="A524" s="383"/>
      <c r="B524" s="11">
        <v>83</v>
      </c>
      <c r="C524" s="246" t="s">
        <v>391</v>
      </c>
      <c r="D524" s="78">
        <v>39</v>
      </c>
      <c r="E524" s="78">
        <v>1989</v>
      </c>
      <c r="F524" s="78">
        <v>2458.79</v>
      </c>
      <c r="G524" s="78">
        <v>2383.89</v>
      </c>
      <c r="H524" s="80">
        <v>13.0924</v>
      </c>
      <c r="I524" s="80">
        <f t="shared" si="257"/>
        <v>13.0924</v>
      </c>
      <c r="J524" s="261">
        <v>6.24</v>
      </c>
      <c r="K524" s="80">
        <f t="shared" si="258"/>
        <v>8.1964</v>
      </c>
      <c r="L524" s="80">
        <f t="shared" si="259"/>
        <v>8.1964</v>
      </c>
      <c r="M524" s="80">
        <v>96</v>
      </c>
      <c r="N524" s="81">
        <f t="shared" si="260"/>
        <v>4.896</v>
      </c>
      <c r="O524" s="80">
        <v>96</v>
      </c>
      <c r="P524" s="80">
        <f t="shared" si="261"/>
        <v>4.896</v>
      </c>
      <c r="Q524" s="79">
        <f t="shared" si="262"/>
        <v>160</v>
      </c>
      <c r="R524" s="79">
        <f t="shared" si="263"/>
        <v>210.1641025641026</v>
      </c>
      <c r="S524" s="79">
        <f t="shared" si="264"/>
        <v>210.1641025641026</v>
      </c>
      <c r="T524" s="80">
        <f t="shared" si="265"/>
        <v>1.9564000000000004</v>
      </c>
      <c r="U524" s="80">
        <f t="shared" si="266"/>
        <v>0</v>
      </c>
      <c r="V524" s="83">
        <f t="shared" si="267"/>
        <v>0</v>
      </c>
    </row>
    <row r="525" spans="1:22" ht="12.75">
      <c r="A525" s="383"/>
      <c r="B525" s="11">
        <v>84</v>
      </c>
      <c r="C525" s="77" t="s">
        <v>193</v>
      </c>
      <c r="D525" s="78">
        <v>30</v>
      </c>
      <c r="E525" s="78">
        <v>1991</v>
      </c>
      <c r="F525" s="80">
        <v>1650.22</v>
      </c>
      <c r="G525" s="80">
        <v>1650.22</v>
      </c>
      <c r="H525" s="81">
        <v>8.563</v>
      </c>
      <c r="I525" s="80">
        <f t="shared" si="257"/>
        <v>8.563</v>
      </c>
      <c r="J525" s="80">
        <v>4.8</v>
      </c>
      <c r="K525" s="80">
        <f t="shared" si="258"/>
        <v>6.319000000000001</v>
      </c>
      <c r="L525" s="80">
        <f t="shared" si="259"/>
        <v>6.319000000000001</v>
      </c>
      <c r="M525" s="80">
        <v>44</v>
      </c>
      <c r="N525" s="81">
        <f t="shared" si="260"/>
        <v>2.2439999999999998</v>
      </c>
      <c r="O525" s="80">
        <v>44</v>
      </c>
      <c r="P525" s="80">
        <f t="shared" si="261"/>
        <v>2.2439999999999998</v>
      </c>
      <c r="Q525" s="79">
        <f t="shared" si="262"/>
        <v>160</v>
      </c>
      <c r="R525" s="79">
        <f t="shared" si="263"/>
        <v>210.63333333333335</v>
      </c>
      <c r="S525" s="79">
        <f t="shared" si="264"/>
        <v>210.63333333333335</v>
      </c>
      <c r="T525" s="80">
        <f t="shared" si="265"/>
        <v>1.519000000000001</v>
      </c>
      <c r="U525" s="80">
        <f t="shared" si="266"/>
        <v>0</v>
      </c>
      <c r="V525" s="83">
        <f t="shared" si="267"/>
        <v>0</v>
      </c>
    </row>
    <row r="526" spans="1:22" ht="12.75">
      <c r="A526" s="383"/>
      <c r="B526" s="11">
        <v>85</v>
      </c>
      <c r="C526" s="77" t="s">
        <v>191</v>
      </c>
      <c r="D526" s="78">
        <v>12</v>
      </c>
      <c r="E526" s="78">
        <v>1964</v>
      </c>
      <c r="F526" s="80">
        <v>430.22</v>
      </c>
      <c r="G526" s="80">
        <v>430.22</v>
      </c>
      <c r="H526" s="81">
        <v>2.9392</v>
      </c>
      <c r="I526" s="80">
        <f t="shared" si="257"/>
        <v>2.9392</v>
      </c>
      <c r="J526" s="80">
        <v>1.92</v>
      </c>
      <c r="K526" s="80">
        <f t="shared" si="258"/>
        <v>2.5312</v>
      </c>
      <c r="L526" s="80">
        <f t="shared" si="259"/>
        <v>2.5312</v>
      </c>
      <c r="M526" s="80">
        <v>8</v>
      </c>
      <c r="N526" s="81">
        <f t="shared" si="260"/>
        <v>0.408</v>
      </c>
      <c r="O526" s="80">
        <v>8</v>
      </c>
      <c r="P526" s="80">
        <f t="shared" si="261"/>
        <v>0.408</v>
      </c>
      <c r="Q526" s="79">
        <f t="shared" si="262"/>
        <v>160</v>
      </c>
      <c r="R526" s="79">
        <f t="shared" si="263"/>
        <v>210.93333333333337</v>
      </c>
      <c r="S526" s="79">
        <f t="shared" si="264"/>
        <v>210.93333333333337</v>
      </c>
      <c r="T526" s="80">
        <f t="shared" si="265"/>
        <v>0.6112000000000002</v>
      </c>
      <c r="U526" s="80">
        <f t="shared" si="266"/>
        <v>0</v>
      </c>
      <c r="V526" s="83">
        <f t="shared" si="267"/>
        <v>0</v>
      </c>
    </row>
    <row r="527" spans="1:22" ht="12.75">
      <c r="A527" s="383"/>
      <c r="B527" s="11">
        <v>86</v>
      </c>
      <c r="C527" s="77" t="s">
        <v>99</v>
      </c>
      <c r="D527" s="78">
        <v>40</v>
      </c>
      <c r="E527" s="78">
        <v>1982</v>
      </c>
      <c r="F527" s="80">
        <v>2252.84</v>
      </c>
      <c r="G527" s="80">
        <v>2252.84</v>
      </c>
      <c r="H527" s="81">
        <v>12.452</v>
      </c>
      <c r="I527" s="80">
        <f t="shared" si="257"/>
        <v>12.452</v>
      </c>
      <c r="J527" s="80">
        <v>6.4</v>
      </c>
      <c r="K527" s="80">
        <f t="shared" si="258"/>
        <v>8.525</v>
      </c>
      <c r="L527" s="80">
        <f t="shared" si="259"/>
        <v>8.525</v>
      </c>
      <c r="M527" s="80">
        <v>77</v>
      </c>
      <c r="N527" s="81">
        <f t="shared" si="260"/>
        <v>3.9269999999999996</v>
      </c>
      <c r="O527" s="80">
        <v>77</v>
      </c>
      <c r="P527" s="80">
        <f t="shared" si="261"/>
        <v>3.9269999999999996</v>
      </c>
      <c r="Q527" s="79">
        <f t="shared" si="262"/>
        <v>160</v>
      </c>
      <c r="R527" s="79">
        <f t="shared" si="263"/>
        <v>213.125</v>
      </c>
      <c r="S527" s="79">
        <f t="shared" si="264"/>
        <v>213.125</v>
      </c>
      <c r="T527" s="80">
        <f t="shared" si="265"/>
        <v>2.125</v>
      </c>
      <c r="U527" s="80">
        <f t="shared" si="266"/>
        <v>0</v>
      </c>
      <c r="V527" s="83">
        <f t="shared" si="267"/>
        <v>0</v>
      </c>
    </row>
    <row r="528" spans="1:22" ht="12.75">
      <c r="A528" s="383"/>
      <c r="B528" s="11">
        <v>87</v>
      </c>
      <c r="C528" s="77" t="s">
        <v>194</v>
      </c>
      <c r="D528" s="78">
        <v>8</v>
      </c>
      <c r="E528" s="78">
        <v>1980</v>
      </c>
      <c r="F528" s="80">
        <v>628.78</v>
      </c>
      <c r="G528" s="80">
        <v>628.78</v>
      </c>
      <c r="H528" s="81">
        <v>2.53</v>
      </c>
      <c r="I528" s="80">
        <f t="shared" si="257"/>
        <v>2.53</v>
      </c>
      <c r="J528" s="80">
        <v>1.28</v>
      </c>
      <c r="K528" s="80">
        <f t="shared" si="258"/>
        <v>1.867</v>
      </c>
      <c r="L528" s="80">
        <f t="shared" si="259"/>
        <v>1.867</v>
      </c>
      <c r="M528" s="80">
        <v>13</v>
      </c>
      <c r="N528" s="81">
        <f t="shared" si="260"/>
        <v>0.6629999999999999</v>
      </c>
      <c r="O528" s="80">
        <v>13</v>
      </c>
      <c r="P528" s="80">
        <f t="shared" si="261"/>
        <v>0.6629999999999999</v>
      </c>
      <c r="Q528" s="79">
        <f t="shared" si="262"/>
        <v>160</v>
      </c>
      <c r="R528" s="79">
        <f t="shared" si="263"/>
        <v>233.375</v>
      </c>
      <c r="S528" s="79">
        <f t="shared" si="264"/>
        <v>233.375</v>
      </c>
      <c r="T528" s="80">
        <f t="shared" si="265"/>
        <v>0.587</v>
      </c>
      <c r="U528" s="80">
        <f t="shared" si="266"/>
        <v>0</v>
      </c>
      <c r="V528" s="83">
        <f t="shared" si="267"/>
        <v>0</v>
      </c>
    </row>
    <row r="529" spans="1:22" ht="12.75">
      <c r="A529" s="383"/>
      <c r="B529" s="11">
        <v>88</v>
      </c>
      <c r="C529" s="77" t="s">
        <v>393</v>
      </c>
      <c r="D529" s="78">
        <v>37</v>
      </c>
      <c r="E529" s="78">
        <v>1986</v>
      </c>
      <c r="F529" s="80">
        <v>2244.37</v>
      </c>
      <c r="G529" s="80">
        <v>2244.37</v>
      </c>
      <c r="H529" s="81">
        <v>11.476</v>
      </c>
      <c r="I529" s="80">
        <f t="shared" si="257"/>
        <v>11.476</v>
      </c>
      <c r="J529" s="80">
        <v>5.92</v>
      </c>
      <c r="K529" s="80">
        <f t="shared" si="258"/>
        <v>6.733000000000001</v>
      </c>
      <c r="L529" s="80">
        <f t="shared" si="259"/>
        <v>8.671000000000001</v>
      </c>
      <c r="M529" s="80">
        <v>93</v>
      </c>
      <c r="N529" s="81">
        <f t="shared" si="260"/>
        <v>4.742999999999999</v>
      </c>
      <c r="O529" s="80">
        <v>55</v>
      </c>
      <c r="P529" s="80">
        <f t="shared" si="261"/>
        <v>2.8049999999999997</v>
      </c>
      <c r="Q529" s="79">
        <f t="shared" si="262"/>
        <v>160</v>
      </c>
      <c r="R529" s="79">
        <f t="shared" si="263"/>
        <v>181.97297297297303</v>
      </c>
      <c r="S529" s="79">
        <f t="shared" si="264"/>
        <v>234.3513513513514</v>
      </c>
      <c r="T529" s="80">
        <f t="shared" si="265"/>
        <v>2.7510000000000012</v>
      </c>
      <c r="U529" s="80">
        <f t="shared" si="266"/>
        <v>1.9379999999999997</v>
      </c>
      <c r="V529" s="83">
        <f t="shared" si="267"/>
        <v>-38</v>
      </c>
    </row>
    <row r="530" spans="1:22" ht="12.75">
      <c r="A530" s="383"/>
      <c r="B530" s="11">
        <v>89</v>
      </c>
      <c r="C530" s="77" t="s">
        <v>394</v>
      </c>
      <c r="D530" s="78">
        <v>20</v>
      </c>
      <c r="E530" s="78">
        <v>1976</v>
      </c>
      <c r="F530" s="80">
        <v>1120.26</v>
      </c>
      <c r="G530" s="80">
        <v>1120.26</v>
      </c>
      <c r="H530" s="81">
        <v>7.1746</v>
      </c>
      <c r="I530" s="80">
        <f t="shared" si="257"/>
        <v>7.1746</v>
      </c>
      <c r="J530" s="80">
        <v>3.2</v>
      </c>
      <c r="K530" s="80">
        <f t="shared" si="258"/>
        <v>4.1146</v>
      </c>
      <c r="L530" s="80">
        <f t="shared" si="259"/>
        <v>4.80208</v>
      </c>
      <c r="M530" s="80">
        <v>60</v>
      </c>
      <c r="N530" s="81">
        <f t="shared" si="260"/>
        <v>3.0599999999999996</v>
      </c>
      <c r="O530" s="80">
        <v>46.52</v>
      </c>
      <c r="P530" s="80">
        <f t="shared" si="261"/>
        <v>2.37252</v>
      </c>
      <c r="Q530" s="79">
        <f t="shared" si="262"/>
        <v>160</v>
      </c>
      <c r="R530" s="79">
        <f t="shared" si="263"/>
        <v>205.73000000000002</v>
      </c>
      <c r="S530" s="79">
        <f t="shared" si="264"/>
        <v>240.10399999999998</v>
      </c>
      <c r="T530" s="80">
        <f t="shared" si="265"/>
        <v>1.60208</v>
      </c>
      <c r="U530" s="80">
        <f t="shared" si="266"/>
        <v>0.6874799999999994</v>
      </c>
      <c r="V530" s="83">
        <f t="shared" si="267"/>
        <v>-13.479999999999997</v>
      </c>
    </row>
    <row r="531" spans="1:22" ht="12.75">
      <c r="A531" s="383"/>
      <c r="B531" s="11">
        <v>90</v>
      </c>
      <c r="C531" s="150" t="s">
        <v>242</v>
      </c>
      <c r="D531" s="278">
        <v>12</v>
      </c>
      <c r="E531" s="278">
        <v>1960</v>
      </c>
      <c r="F531" s="278">
        <v>535.97</v>
      </c>
      <c r="G531" s="278">
        <v>400.83</v>
      </c>
      <c r="H531" s="279">
        <v>2.799</v>
      </c>
      <c r="I531" s="151">
        <f>H531</f>
        <v>2.799</v>
      </c>
      <c r="J531" s="278">
        <v>1.84</v>
      </c>
      <c r="K531" s="151">
        <f>I531-N531</f>
        <v>2.187</v>
      </c>
      <c r="L531" s="280">
        <v>2.2125</v>
      </c>
      <c r="M531" s="279">
        <v>12</v>
      </c>
      <c r="N531" s="152">
        <f>M531*0.051</f>
        <v>0.612</v>
      </c>
      <c r="O531" s="281">
        <v>11.5</v>
      </c>
      <c r="P531" s="80">
        <f t="shared" si="261"/>
        <v>0.5864999999999999</v>
      </c>
      <c r="Q531" s="79">
        <f>J531*1000/D531</f>
        <v>153.33333333333334</v>
      </c>
      <c r="R531" s="79">
        <f>K531*1000/D531</f>
        <v>182.25</v>
      </c>
      <c r="S531" s="79">
        <f>L531*1000/D531</f>
        <v>184.375</v>
      </c>
      <c r="T531" s="80">
        <f>L531-J531</f>
        <v>0.37249999999999983</v>
      </c>
      <c r="U531" s="80">
        <f>N531-P531</f>
        <v>0.025500000000000078</v>
      </c>
      <c r="V531" s="83">
        <f>O531-M531</f>
        <v>-0.5</v>
      </c>
    </row>
    <row r="532" spans="1:22" ht="12.75">
      <c r="A532" s="383"/>
      <c r="B532" s="11">
        <v>91</v>
      </c>
      <c r="C532" s="150" t="s">
        <v>245</v>
      </c>
      <c r="D532" s="278">
        <v>23</v>
      </c>
      <c r="E532" s="278">
        <v>1969</v>
      </c>
      <c r="F532" s="278">
        <v>1137.96</v>
      </c>
      <c r="G532" s="278">
        <v>964.42</v>
      </c>
      <c r="H532" s="279">
        <v>6.043</v>
      </c>
      <c r="I532" s="151">
        <v>6.043</v>
      </c>
      <c r="J532" s="278">
        <v>3.68</v>
      </c>
      <c r="K532" s="151">
        <v>4.36</v>
      </c>
      <c r="L532" s="280">
        <v>4.441243</v>
      </c>
      <c r="M532" s="279">
        <v>33</v>
      </c>
      <c r="N532" s="152">
        <v>1.6829999999999998</v>
      </c>
      <c r="O532" s="281">
        <v>31.407</v>
      </c>
      <c r="P532" s="80">
        <v>1.6017569999999999</v>
      </c>
      <c r="Q532" s="79">
        <v>160</v>
      </c>
      <c r="R532" s="79">
        <v>189.56521739130434</v>
      </c>
      <c r="S532" s="79">
        <v>193.09752173913046</v>
      </c>
      <c r="T532" s="80">
        <v>0.7612429999999999</v>
      </c>
      <c r="U532" s="80">
        <v>0.08124299999999995</v>
      </c>
      <c r="V532" s="83">
        <v>-1.593</v>
      </c>
    </row>
    <row r="533" spans="1:22" ht="12.75">
      <c r="A533" s="383"/>
      <c r="B533" s="11">
        <v>92</v>
      </c>
      <c r="C533" s="150" t="s">
        <v>246</v>
      </c>
      <c r="D533" s="278">
        <v>45</v>
      </c>
      <c r="E533" s="278">
        <v>1972</v>
      </c>
      <c r="F533" s="278">
        <v>1840.92</v>
      </c>
      <c r="G533" s="278">
        <v>1840.92</v>
      </c>
      <c r="H533" s="279">
        <v>11.819</v>
      </c>
      <c r="I533" s="151">
        <v>11.819</v>
      </c>
      <c r="J533" s="278">
        <v>7.2</v>
      </c>
      <c r="K533" s="151">
        <v>8.657</v>
      </c>
      <c r="L533" s="280">
        <v>8.8304</v>
      </c>
      <c r="M533" s="279">
        <v>62</v>
      </c>
      <c r="N533" s="152">
        <v>3.162</v>
      </c>
      <c r="O533" s="281">
        <v>58.6</v>
      </c>
      <c r="P533" s="80">
        <v>2.9886</v>
      </c>
      <c r="Q533" s="79">
        <v>160</v>
      </c>
      <c r="R533" s="79">
        <v>192.37777777777777</v>
      </c>
      <c r="S533" s="79">
        <v>196.2311111111111</v>
      </c>
      <c r="T533" s="80">
        <v>1.630399999999999</v>
      </c>
      <c r="U533" s="80">
        <v>0.1734</v>
      </c>
      <c r="V533" s="83">
        <v>-3.3999999999999986</v>
      </c>
    </row>
    <row r="534" spans="1:22" ht="12.75">
      <c r="A534" s="383"/>
      <c r="B534" s="11">
        <v>93</v>
      </c>
      <c r="C534" s="150" t="s">
        <v>247</v>
      </c>
      <c r="D534" s="278">
        <v>22</v>
      </c>
      <c r="E534" s="278">
        <v>1970</v>
      </c>
      <c r="F534" s="262">
        <v>1095.22</v>
      </c>
      <c r="G534" s="262">
        <v>947.22</v>
      </c>
      <c r="H534" s="279">
        <v>6.572</v>
      </c>
      <c r="I534" s="151">
        <v>6.572</v>
      </c>
      <c r="J534" s="278">
        <v>3.52</v>
      </c>
      <c r="K534" s="151">
        <v>5.144</v>
      </c>
      <c r="L534" s="280">
        <v>5.3735</v>
      </c>
      <c r="M534" s="279">
        <v>28</v>
      </c>
      <c r="N534" s="152">
        <v>1.428</v>
      </c>
      <c r="O534" s="281">
        <v>23.5</v>
      </c>
      <c r="P534" s="80">
        <v>1.1985</v>
      </c>
      <c r="Q534" s="79">
        <v>160</v>
      </c>
      <c r="R534" s="79">
        <v>233.8181818181818</v>
      </c>
      <c r="S534" s="79">
        <v>244.25</v>
      </c>
      <c r="T534" s="80">
        <v>1.8535</v>
      </c>
      <c r="U534" s="80">
        <v>0.22950000000000004</v>
      </c>
      <c r="V534" s="83">
        <v>-4.5</v>
      </c>
    </row>
    <row r="535" spans="1:22" ht="12.75">
      <c r="A535" s="383"/>
      <c r="B535" s="11">
        <v>94</v>
      </c>
      <c r="C535" s="150" t="s">
        <v>251</v>
      </c>
      <c r="D535" s="278">
        <v>24</v>
      </c>
      <c r="E535" s="278">
        <v>1964</v>
      </c>
      <c r="F535" s="278">
        <v>1114.14</v>
      </c>
      <c r="G535" s="278">
        <v>954.2</v>
      </c>
      <c r="H535" s="279">
        <v>5.852</v>
      </c>
      <c r="I535" s="151">
        <f>H535</f>
        <v>5.852</v>
      </c>
      <c r="J535" s="278">
        <v>3.84</v>
      </c>
      <c r="K535" s="151">
        <f>I535-N535</f>
        <v>4.526000000000001</v>
      </c>
      <c r="L535" s="280">
        <v>4.169</v>
      </c>
      <c r="M535" s="279">
        <v>26</v>
      </c>
      <c r="N535" s="152">
        <f>M535*0.051</f>
        <v>1.3259999999999998</v>
      </c>
      <c r="O535" s="279">
        <v>33</v>
      </c>
      <c r="P535" s="151">
        <f>O535*0.051</f>
        <v>1.6829999999999998</v>
      </c>
      <c r="Q535" s="262">
        <f>J535*1000/D535</f>
        <v>160</v>
      </c>
      <c r="R535" s="79">
        <f>K535*1000/D535</f>
        <v>188.58333333333337</v>
      </c>
      <c r="S535" s="79">
        <f>L535*1000/D535</f>
        <v>173.70833333333334</v>
      </c>
      <c r="T535" s="80">
        <f>L535-J535</f>
        <v>0.32899999999999974</v>
      </c>
      <c r="U535" s="80">
        <f>N535-P535</f>
        <v>-0.357</v>
      </c>
      <c r="V535" s="83">
        <f>O535-M535</f>
        <v>7</v>
      </c>
    </row>
    <row r="536" spans="1:22" ht="12.75">
      <c r="A536" s="383"/>
      <c r="B536" s="11">
        <v>95</v>
      </c>
      <c r="C536" s="150" t="s">
        <v>252</v>
      </c>
      <c r="D536" s="278">
        <v>12</v>
      </c>
      <c r="E536" s="278">
        <v>1958</v>
      </c>
      <c r="F536" s="278">
        <v>693.99</v>
      </c>
      <c r="G536" s="278">
        <v>262.18</v>
      </c>
      <c r="H536" s="279">
        <v>2.399</v>
      </c>
      <c r="I536" s="151">
        <f>H536</f>
        <v>2.399</v>
      </c>
      <c r="J536" s="278">
        <v>1.45</v>
      </c>
      <c r="K536" s="151">
        <f>I536-N536</f>
        <v>2.042</v>
      </c>
      <c r="L536" s="280">
        <v>1.991</v>
      </c>
      <c r="M536" s="279">
        <v>7</v>
      </c>
      <c r="N536" s="152">
        <f>M536*0.051</f>
        <v>0.357</v>
      </c>
      <c r="O536" s="279">
        <v>8</v>
      </c>
      <c r="P536" s="151">
        <f>O536*0.051</f>
        <v>0.408</v>
      </c>
      <c r="Q536" s="262">
        <f>J536*1000/D536</f>
        <v>120.83333333333333</v>
      </c>
      <c r="R536" s="79">
        <f>K536*1000/D536</f>
        <v>170.16666666666666</v>
      </c>
      <c r="S536" s="79">
        <f>L536*1000/D536</f>
        <v>165.91666666666666</v>
      </c>
      <c r="T536" s="80">
        <f>L536-J536</f>
        <v>0.5410000000000001</v>
      </c>
      <c r="U536" s="80">
        <f>N536-P536</f>
        <v>-0.05099999999999999</v>
      </c>
      <c r="V536" s="83">
        <f>O536-M536</f>
        <v>1</v>
      </c>
    </row>
    <row r="537" spans="1:22" ht="12.75">
      <c r="A537" s="383"/>
      <c r="B537" s="11">
        <v>96</v>
      </c>
      <c r="C537" s="150" t="s">
        <v>250</v>
      </c>
      <c r="D537" s="278">
        <v>27</v>
      </c>
      <c r="E537" s="278">
        <v>1969</v>
      </c>
      <c r="F537" s="278">
        <v>1664.94</v>
      </c>
      <c r="G537" s="278">
        <v>902.67</v>
      </c>
      <c r="H537" s="279">
        <v>5.968</v>
      </c>
      <c r="I537" s="151">
        <f>H537</f>
        <v>5.968</v>
      </c>
      <c r="J537" s="278">
        <v>4</v>
      </c>
      <c r="K537" s="151">
        <f>I537-N537</f>
        <v>4.591</v>
      </c>
      <c r="L537" s="280">
        <v>4.638532</v>
      </c>
      <c r="M537" s="279">
        <v>27</v>
      </c>
      <c r="N537" s="152">
        <f>M537*0.051</f>
        <v>1.377</v>
      </c>
      <c r="O537" s="281">
        <v>26.068</v>
      </c>
      <c r="P537" s="151">
        <f>O537*0.051</f>
        <v>1.329468</v>
      </c>
      <c r="Q537" s="262">
        <f>J537*1000/D537</f>
        <v>148.14814814814815</v>
      </c>
      <c r="R537" s="79">
        <f>K537*1000/D537</f>
        <v>170.03703703703704</v>
      </c>
      <c r="S537" s="79">
        <f>L537*1000/D537</f>
        <v>171.79748148148144</v>
      </c>
      <c r="T537" s="80">
        <f>L537-J537</f>
        <v>0.6385319999999997</v>
      </c>
      <c r="U537" s="80">
        <f>N537-P537</f>
        <v>0.04753199999999991</v>
      </c>
      <c r="V537" s="83">
        <f>O537-M537</f>
        <v>-0.9319999999999986</v>
      </c>
    </row>
    <row r="538" spans="1:22" ht="12.75">
      <c r="A538" s="383"/>
      <c r="B538" s="11">
        <v>97</v>
      </c>
      <c r="C538" s="92" t="s">
        <v>408</v>
      </c>
      <c r="D538" s="78">
        <v>54</v>
      </c>
      <c r="E538" s="78">
        <v>1988</v>
      </c>
      <c r="F538" s="80">
        <v>3549.21</v>
      </c>
      <c r="G538" s="80">
        <v>3549.21</v>
      </c>
      <c r="H538" s="80">
        <v>21.22</v>
      </c>
      <c r="I538" s="80">
        <f>H538</f>
        <v>21.22</v>
      </c>
      <c r="J538" s="80">
        <v>12.48</v>
      </c>
      <c r="K538" s="80">
        <f>I538-N538</f>
        <v>14.131</v>
      </c>
      <c r="L538" s="80">
        <f>I538-P538</f>
        <v>14.689999999999998</v>
      </c>
      <c r="M538" s="80">
        <v>139</v>
      </c>
      <c r="N538" s="80">
        <f>M538*0.051</f>
        <v>7.0889999999999995</v>
      </c>
      <c r="O538" s="80">
        <v>128.03921568627453</v>
      </c>
      <c r="P538" s="80">
        <f>O538*0.051</f>
        <v>6.53</v>
      </c>
      <c r="Q538" s="79">
        <f>J538*1000/D538</f>
        <v>231.11111111111111</v>
      </c>
      <c r="R538" s="79">
        <f>K538*1000/D538</f>
        <v>261.68518518518516</v>
      </c>
      <c r="S538" s="79">
        <f>L538*1000/D538</f>
        <v>272.037037037037</v>
      </c>
      <c r="T538" s="80">
        <f>L538-J538</f>
        <v>2.2099999999999973</v>
      </c>
      <c r="U538" s="80">
        <f>N538-P538</f>
        <v>0.5589999999999993</v>
      </c>
      <c r="V538" s="83">
        <f>O538-M538</f>
        <v>-10.960784313725469</v>
      </c>
    </row>
    <row r="539" spans="1:22" ht="12.75">
      <c r="A539" s="383"/>
      <c r="B539" s="11">
        <v>98</v>
      </c>
      <c r="C539" s="92" t="s">
        <v>109</v>
      </c>
      <c r="D539" s="78">
        <v>45</v>
      </c>
      <c r="E539" s="78">
        <v>1980</v>
      </c>
      <c r="F539" s="80">
        <v>2207.42</v>
      </c>
      <c r="G539" s="80">
        <v>2207.42</v>
      </c>
      <c r="H539" s="80">
        <v>12.54</v>
      </c>
      <c r="I539" s="80">
        <f>H539</f>
        <v>12.54</v>
      </c>
      <c r="J539" s="80">
        <v>7.04</v>
      </c>
      <c r="K539" s="80">
        <f>I539-N539</f>
        <v>8.459999999999999</v>
      </c>
      <c r="L539" s="80">
        <f>I539-P539</f>
        <v>9.28824</v>
      </c>
      <c r="M539" s="80">
        <v>80</v>
      </c>
      <c r="N539" s="80">
        <f>M539*0.051</f>
        <v>4.08</v>
      </c>
      <c r="O539" s="80">
        <v>63.76</v>
      </c>
      <c r="P539" s="80">
        <f>O539*0.051</f>
        <v>3.2517599999999995</v>
      </c>
      <c r="Q539" s="79">
        <f>J539*1000/D539</f>
        <v>156.44444444444446</v>
      </c>
      <c r="R539" s="79">
        <f>K539*1000/D539</f>
        <v>187.99999999999997</v>
      </c>
      <c r="S539" s="79">
        <f>L539*1000/D539</f>
        <v>206.40533333333332</v>
      </c>
      <c r="T539" s="80">
        <f>L539-J539</f>
        <v>2.24824</v>
      </c>
      <c r="U539" s="80">
        <f>N539-P539</f>
        <v>0.8282400000000005</v>
      </c>
      <c r="V539" s="83">
        <f>O539-M539</f>
        <v>-16.240000000000002</v>
      </c>
    </row>
    <row r="540" spans="1:22" ht="12.75">
      <c r="A540" s="383"/>
      <c r="B540" s="11">
        <v>99</v>
      </c>
      <c r="C540" s="92" t="s">
        <v>166</v>
      </c>
      <c r="D540" s="78">
        <v>33</v>
      </c>
      <c r="E540" s="78">
        <v>1964</v>
      </c>
      <c r="F540" s="80">
        <v>1384.22</v>
      </c>
      <c r="G540" s="80">
        <v>1343.01</v>
      </c>
      <c r="H540" s="80">
        <v>5.54</v>
      </c>
      <c r="I540" s="80">
        <v>5.54</v>
      </c>
      <c r="J540" s="80">
        <v>0.31</v>
      </c>
      <c r="K540" s="80">
        <v>2.225</v>
      </c>
      <c r="L540" s="80">
        <v>2.8696400000000004</v>
      </c>
      <c r="M540" s="80">
        <v>65</v>
      </c>
      <c r="N540" s="80">
        <v>3.315</v>
      </c>
      <c r="O540" s="80">
        <v>52.36</v>
      </c>
      <c r="P540" s="80">
        <v>2.6703599999999996</v>
      </c>
      <c r="Q540" s="79">
        <v>9.393939393939394</v>
      </c>
      <c r="R540" s="79">
        <v>67.42424242424242</v>
      </c>
      <c r="S540" s="79">
        <v>86.95878787878789</v>
      </c>
      <c r="T540" s="80">
        <v>2.5596400000000004</v>
      </c>
      <c r="U540" s="80">
        <v>0.6446400000000003</v>
      </c>
      <c r="V540" s="83">
        <v>-12.64</v>
      </c>
    </row>
    <row r="541" spans="1:22" ht="12.75">
      <c r="A541" s="383"/>
      <c r="B541" s="11">
        <v>100</v>
      </c>
      <c r="C541" s="92" t="s">
        <v>106</v>
      </c>
      <c r="D541" s="78">
        <v>45</v>
      </c>
      <c r="E541" s="78">
        <v>1989</v>
      </c>
      <c r="F541" s="80">
        <v>2224.25</v>
      </c>
      <c r="G541" s="80">
        <v>2224.25</v>
      </c>
      <c r="H541" s="80">
        <v>13.68</v>
      </c>
      <c r="I541" s="80">
        <v>13.68</v>
      </c>
      <c r="J541" s="80">
        <v>7.2</v>
      </c>
      <c r="K541" s="80">
        <v>9.039</v>
      </c>
      <c r="L541" s="80">
        <v>9.959999999999999</v>
      </c>
      <c r="M541" s="80">
        <v>91</v>
      </c>
      <c r="N541" s="80">
        <v>4.641</v>
      </c>
      <c r="O541" s="80">
        <v>72.94117647058825</v>
      </c>
      <c r="P541" s="80">
        <v>3.72</v>
      </c>
      <c r="Q541" s="79">
        <v>160</v>
      </c>
      <c r="R541" s="79">
        <v>200.86666666666667</v>
      </c>
      <c r="S541" s="79">
        <v>221.3333333333333</v>
      </c>
      <c r="T541" s="80">
        <v>2.759999999999999</v>
      </c>
      <c r="U541" s="80">
        <v>0.9209999999999998</v>
      </c>
      <c r="V541" s="83">
        <v>-18.058823529411754</v>
      </c>
    </row>
    <row r="542" spans="1:22" ht="12.75">
      <c r="A542" s="383"/>
      <c r="B542" s="11">
        <v>101</v>
      </c>
      <c r="C542" s="92" t="s">
        <v>167</v>
      </c>
      <c r="D542" s="78">
        <v>48</v>
      </c>
      <c r="E542" s="78">
        <v>1979</v>
      </c>
      <c r="F542" s="80">
        <v>1893.78</v>
      </c>
      <c r="G542" s="80">
        <v>1893.78</v>
      </c>
      <c r="H542" s="80">
        <v>6.64</v>
      </c>
      <c r="I542" s="80">
        <v>6.64</v>
      </c>
      <c r="J542" s="80">
        <v>0.44</v>
      </c>
      <c r="K542" s="80">
        <v>1.5910000000000002</v>
      </c>
      <c r="L542" s="80">
        <v>3.26125</v>
      </c>
      <c r="M542" s="80">
        <v>99</v>
      </c>
      <c r="N542" s="80">
        <v>5.0489999999999995</v>
      </c>
      <c r="O542" s="80">
        <v>66.25</v>
      </c>
      <c r="P542" s="80">
        <v>3.3787499999999997</v>
      </c>
      <c r="Q542" s="79">
        <v>9.166666666666666</v>
      </c>
      <c r="R542" s="79">
        <v>33.145833333333336</v>
      </c>
      <c r="S542" s="79">
        <v>67.94270833333333</v>
      </c>
      <c r="T542" s="80">
        <v>2.82125</v>
      </c>
      <c r="U542" s="80">
        <v>1.6702499999999998</v>
      </c>
      <c r="V542" s="83">
        <v>-32.75</v>
      </c>
    </row>
    <row r="543" spans="1:22" ht="12.75">
      <c r="A543" s="383"/>
      <c r="B543" s="11">
        <v>102</v>
      </c>
      <c r="C543" s="92" t="s">
        <v>171</v>
      </c>
      <c r="D543" s="78">
        <v>55</v>
      </c>
      <c r="E543" s="78">
        <v>1975</v>
      </c>
      <c r="F543" s="80">
        <v>2745.16</v>
      </c>
      <c r="G543" s="80">
        <v>2745.16</v>
      </c>
      <c r="H543" s="80">
        <v>16.8</v>
      </c>
      <c r="I543" s="80">
        <v>16.8</v>
      </c>
      <c r="J543" s="80">
        <v>8.8</v>
      </c>
      <c r="K543" s="80">
        <v>10.476</v>
      </c>
      <c r="L543" s="80">
        <v>11.68011</v>
      </c>
      <c r="M543" s="80">
        <v>124</v>
      </c>
      <c r="N543" s="80">
        <v>6.324</v>
      </c>
      <c r="O543" s="80">
        <v>100.39</v>
      </c>
      <c r="P543" s="80">
        <v>5.11989</v>
      </c>
      <c r="Q543" s="79">
        <v>160</v>
      </c>
      <c r="R543" s="79">
        <v>190.47272727272727</v>
      </c>
      <c r="S543" s="79">
        <v>212.36563636363638</v>
      </c>
      <c r="T543" s="80">
        <v>2.88011</v>
      </c>
      <c r="U543" s="80">
        <v>1.20411</v>
      </c>
      <c r="V543" s="83">
        <v>-23.61</v>
      </c>
    </row>
    <row r="544" spans="1:22" ht="12.75">
      <c r="A544" s="383"/>
      <c r="B544" s="11">
        <v>103</v>
      </c>
      <c r="C544" s="92" t="s">
        <v>105</v>
      </c>
      <c r="D544" s="78">
        <v>70</v>
      </c>
      <c r="E544" s="78">
        <v>1986</v>
      </c>
      <c r="F544" s="80">
        <v>3375.02</v>
      </c>
      <c r="G544" s="80">
        <v>3375.02</v>
      </c>
      <c r="H544" s="80">
        <v>22.1</v>
      </c>
      <c r="I544" s="80">
        <f aca="true" t="shared" si="268" ref="I544:I553">H544</f>
        <v>22.1</v>
      </c>
      <c r="J544" s="80">
        <v>11.2</v>
      </c>
      <c r="K544" s="80">
        <f aca="true" t="shared" si="269" ref="K544:K553">I544-N544</f>
        <v>14.246000000000002</v>
      </c>
      <c r="L544" s="80">
        <f aca="true" t="shared" si="270" ref="L544:L553">I544-P544</f>
        <v>14.246000000000002</v>
      </c>
      <c r="M544" s="80">
        <v>154</v>
      </c>
      <c r="N544" s="80">
        <f aca="true" t="shared" si="271" ref="N544:N553">M544*0.051</f>
        <v>7.853999999999999</v>
      </c>
      <c r="O544" s="80">
        <v>154</v>
      </c>
      <c r="P544" s="80">
        <f aca="true" t="shared" si="272" ref="P544:P553">O544*0.051</f>
        <v>7.853999999999999</v>
      </c>
      <c r="Q544" s="79">
        <f aca="true" t="shared" si="273" ref="Q544:Q553">J544*1000/D544</f>
        <v>160</v>
      </c>
      <c r="R544" s="79">
        <f aca="true" t="shared" si="274" ref="R544:R553">K544*1000/D544</f>
        <v>203.51428571428573</v>
      </c>
      <c r="S544" s="79">
        <f aca="true" t="shared" si="275" ref="S544:S553">L544*1000/D544</f>
        <v>203.51428571428573</v>
      </c>
      <c r="T544" s="80">
        <f aca="true" t="shared" si="276" ref="T544:T553">L544-J544</f>
        <v>3.046000000000003</v>
      </c>
      <c r="U544" s="80">
        <f aca="true" t="shared" si="277" ref="U544:U553">N544-P544</f>
        <v>0</v>
      </c>
      <c r="V544" s="83">
        <f aca="true" t="shared" si="278" ref="V544:V553">O544-M544</f>
        <v>0</v>
      </c>
    </row>
    <row r="545" spans="1:22" ht="12.75">
      <c r="A545" s="383"/>
      <c r="B545" s="11">
        <v>104</v>
      </c>
      <c r="C545" s="92" t="s">
        <v>412</v>
      </c>
      <c r="D545" s="78">
        <v>55</v>
      </c>
      <c r="E545" s="78">
        <v>1985</v>
      </c>
      <c r="F545" s="80">
        <v>3520.71</v>
      </c>
      <c r="G545" s="80">
        <v>3520.71</v>
      </c>
      <c r="H545" s="80">
        <v>21.08</v>
      </c>
      <c r="I545" s="80">
        <f t="shared" si="268"/>
        <v>21.08</v>
      </c>
      <c r="J545" s="80">
        <v>12.64</v>
      </c>
      <c r="K545" s="80">
        <f t="shared" si="269"/>
        <v>14.45</v>
      </c>
      <c r="L545" s="80">
        <f t="shared" si="270"/>
        <v>15.77</v>
      </c>
      <c r="M545" s="80">
        <v>130</v>
      </c>
      <c r="N545" s="80">
        <f t="shared" si="271"/>
        <v>6.63</v>
      </c>
      <c r="O545" s="80">
        <v>104.11764705882352</v>
      </c>
      <c r="P545" s="80">
        <f t="shared" si="272"/>
        <v>5.31</v>
      </c>
      <c r="Q545" s="79">
        <f t="shared" si="273"/>
        <v>229.8181818181818</v>
      </c>
      <c r="R545" s="79">
        <f t="shared" si="274"/>
        <v>262.72727272727275</v>
      </c>
      <c r="S545" s="79">
        <f t="shared" si="275"/>
        <v>286.72727272727275</v>
      </c>
      <c r="T545" s="80">
        <f t="shared" si="276"/>
        <v>3.129999999999999</v>
      </c>
      <c r="U545" s="80">
        <f t="shared" si="277"/>
        <v>1.3200000000000003</v>
      </c>
      <c r="V545" s="83">
        <f t="shared" si="278"/>
        <v>-25.882352941176478</v>
      </c>
    </row>
    <row r="546" spans="1:22" ht="12.75">
      <c r="A546" s="383"/>
      <c r="B546" s="11">
        <v>105</v>
      </c>
      <c r="C546" s="92" t="s">
        <v>165</v>
      </c>
      <c r="D546" s="78">
        <v>54</v>
      </c>
      <c r="E546" s="78">
        <v>1983</v>
      </c>
      <c r="F546" s="80">
        <v>3514.31</v>
      </c>
      <c r="G546" s="80">
        <v>3514.31</v>
      </c>
      <c r="H546" s="80">
        <v>20.84</v>
      </c>
      <c r="I546" s="80">
        <f t="shared" si="268"/>
        <v>20.84</v>
      </c>
      <c r="J546" s="80">
        <v>12.08</v>
      </c>
      <c r="K546" s="80">
        <f t="shared" si="269"/>
        <v>15.3575</v>
      </c>
      <c r="L546" s="80">
        <f t="shared" si="270"/>
        <v>15.3575</v>
      </c>
      <c r="M546" s="80">
        <v>107.5</v>
      </c>
      <c r="N546" s="80">
        <f t="shared" si="271"/>
        <v>5.4825</v>
      </c>
      <c r="O546" s="80">
        <v>107.5</v>
      </c>
      <c r="P546" s="80">
        <f t="shared" si="272"/>
        <v>5.4825</v>
      </c>
      <c r="Q546" s="79">
        <f t="shared" si="273"/>
        <v>223.7037037037037</v>
      </c>
      <c r="R546" s="79">
        <f t="shared" si="274"/>
        <v>284.39814814814815</v>
      </c>
      <c r="S546" s="79">
        <f t="shared" si="275"/>
        <v>284.39814814814815</v>
      </c>
      <c r="T546" s="80">
        <f t="shared" si="276"/>
        <v>3.2775</v>
      </c>
      <c r="U546" s="80">
        <f t="shared" si="277"/>
        <v>0</v>
      </c>
      <c r="V546" s="83">
        <f t="shared" si="278"/>
        <v>0</v>
      </c>
    </row>
    <row r="547" spans="1:22" ht="12.75">
      <c r="A547" s="383"/>
      <c r="B547" s="11">
        <v>106</v>
      </c>
      <c r="C547" s="92" t="s">
        <v>413</v>
      </c>
      <c r="D547" s="78">
        <v>69</v>
      </c>
      <c r="E547" s="78">
        <v>1984</v>
      </c>
      <c r="F547" s="80">
        <v>3388.5</v>
      </c>
      <c r="G547" s="80">
        <v>3388.5</v>
      </c>
      <c r="H547" s="80">
        <v>19.28</v>
      </c>
      <c r="I547" s="80">
        <f t="shared" si="268"/>
        <v>19.28</v>
      </c>
      <c r="J547" s="80">
        <v>11.04</v>
      </c>
      <c r="K547" s="80">
        <f t="shared" si="269"/>
        <v>13.670000000000002</v>
      </c>
      <c r="L547" s="80">
        <f t="shared" si="270"/>
        <v>14.333000000000002</v>
      </c>
      <c r="M547" s="80">
        <v>110</v>
      </c>
      <c r="N547" s="80">
        <f t="shared" si="271"/>
        <v>5.609999999999999</v>
      </c>
      <c r="O547" s="80">
        <v>97</v>
      </c>
      <c r="P547" s="80">
        <f t="shared" si="272"/>
        <v>4.947</v>
      </c>
      <c r="Q547" s="79">
        <f t="shared" si="273"/>
        <v>160</v>
      </c>
      <c r="R547" s="79">
        <f t="shared" si="274"/>
        <v>198.11594202898553</v>
      </c>
      <c r="S547" s="79">
        <f t="shared" si="275"/>
        <v>207.72463768115944</v>
      </c>
      <c r="T547" s="80">
        <f t="shared" si="276"/>
        <v>3.293000000000003</v>
      </c>
      <c r="U547" s="80">
        <f t="shared" si="277"/>
        <v>0.6629999999999994</v>
      </c>
      <c r="V547" s="83">
        <f t="shared" si="278"/>
        <v>-13</v>
      </c>
    </row>
    <row r="548" spans="1:22" ht="12.75">
      <c r="A548" s="383"/>
      <c r="B548" s="11">
        <v>107</v>
      </c>
      <c r="C548" s="92" t="s">
        <v>170</v>
      </c>
      <c r="D548" s="78">
        <v>57</v>
      </c>
      <c r="E548" s="78">
        <v>1983</v>
      </c>
      <c r="F548" s="80">
        <v>2704.1</v>
      </c>
      <c r="G548" s="80">
        <v>2704.1</v>
      </c>
      <c r="H548" s="80">
        <v>17.53</v>
      </c>
      <c r="I548" s="80">
        <f t="shared" si="268"/>
        <v>17.53</v>
      </c>
      <c r="J548" s="80">
        <v>8.8</v>
      </c>
      <c r="K548" s="80">
        <f t="shared" si="269"/>
        <v>11.614</v>
      </c>
      <c r="L548" s="80">
        <f t="shared" si="270"/>
        <v>12.124000000000002</v>
      </c>
      <c r="M548" s="80">
        <v>116</v>
      </c>
      <c r="N548" s="80">
        <f t="shared" si="271"/>
        <v>5.9159999999999995</v>
      </c>
      <c r="O548" s="80">
        <v>106</v>
      </c>
      <c r="P548" s="80">
        <f t="shared" si="272"/>
        <v>5.406</v>
      </c>
      <c r="Q548" s="79">
        <f t="shared" si="273"/>
        <v>154.3859649122807</v>
      </c>
      <c r="R548" s="79">
        <f t="shared" si="274"/>
        <v>203.75438596491227</v>
      </c>
      <c r="S548" s="79">
        <f t="shared" si="275"/>
        <v>212.70175438596493</v>
      </c>
      <c r="T548" s="80">
        <f t="shared" si="276"/>
        <v>3.3240000000000016</v>
      </c>
      <c r="U548" s="80">
        <f t="shared" si="277"/>
        <v>0.5099999999999998</v>
      </c>
      <c r="V548" s="83">
        <f t="shared" si="278"/>
        <v>-10</v>
      </c>
    </row>
    <row r="549" spans="1:22" ht="12.75">
      <c r="A549" s="383"/>
      <c r="B549" s="11">
        <v>108</v>
      </c>
      <c r="C549" s="92" t="s">
        <v>414</v>
      </c>
      <c r="D549" s="78">
        <v>45</v>
      </c>
      <c r="E549" s="78">
        <v>1980</v>
      </c>
      <c r="F549" s="80">
        <v>2493.86</v>
      </c>
      <c r="G549" s="80">
        <v>2493.86</v>
      </c>
      <c r="H549" s="80">
        <v>14.87</v>
      </c>
      <c r="I549" s="80">
        <f t="shared" si="268"/>
        <v>14.87</v>
      </c>
      <c r="J549" s="80">
        <v>6.72</v>
      </c>
      <c r="K549" s="80">
        <f t="shared" si="269"/>
        <v>9.922999999999998</v>
      </c>
      <c r="L549" s="80">
        <f t="shared" si="270"/>
        <v>10.076</v>
      </c>
      <c r="M549" s="80">
        <v>97</v>
      </c>
      <c r="N549" s="80">
        <f t="shared" si="271"/>
        <v>4.947</v>
      </c>
      <c r="O549" s="80">
        <v>94</v>
      </c>
      <c r="P549" s="80">
        <f t="shared" si="272"/>
        <v>4.794</v>
      </c>
      <c r="Q549" s="79">
        <f t="shared" si="273"/>
        <v>149.33333333333334</v>
      </c>
      <c r="R549" s="79">
        <f t="shared" si="274"/>
        <v>220.51111111111106</v>
      </c>
      <c r="S549" s="79">
        <f t="shared" si="275"/>
        <v>223.9111111111111</v>
      </c>
      <c r="T549" s="80">
        <f t="shared" si="276"/>
        <v>3.3560000000000008</v>
      </c>
      <c r="U549" s="80">
        <f t="shared" si="277"/>
        <v>0.15300000000000047</v>
      </c>
      <c r="V549" s="83">
        <f t="shared" si="278"/>
        <v>-3</v>
      </c>
    </row>
    <row r="550" spans="1:22" ht="12.75">
      <c r="A550" s="383"/>
      <c r="B550" s="11">
        <v>109</v>
      </c>
      <c r="C550" s="92" t="s">
        <v>107</v>
      </c>
      <c r="D550" s="78">
        <v>69</v>
      </c>
      <c r="E550" s="78">
        <v>1985</v>
      </c>
      <c r="F550" s="80">
        <v>3378.24</v>
      </c>
      <c r="G550" s="80">
        <v>3378.24</v>
      </c>
      <c r="H550" s="80">
        <v>21.84</v>
      </c>
      <c r="I550" s="80">
        <f t="shared" si="268"/>
        <v>21.84</v>
      </c>
      <c r="J550" s="80">
        <v>11.04</v>
      </c>
      <c r="K550" s="80">
        <f t="shared" si="269"/>
        <v>14.890740000000001</v>
      </c>
      <c r="L550" s="80">
        <f t="shared" si="270"/>
        <v>14.890740000000001</v>
      </c>
      <c r="M550" s="80">
        <v>136.26</v>
      </c>
      <c r="N550" s="80">
        <f t="shared" si="271"/>
        <v>6.949259999999999</v>
      </c>
      <c r="O550" s="80">
        <v>136.26</v>
      </c>
      <c r="P550" s="80">
        <f t="shared" si="272"/>
        <v>6.949259999999999</v>
      </c>
      <c r="Q550" s="79">
        <f t="shared" si="273"/>
        <v>160</v>
      </c>
      <c r="R550" s="79">
        <f t="shared" si="274"/>
        <v>215.80782608695654</v>
      </c>
      <c r="S550" s="79">
        <f t="shared" si="275"/>
        <v>215.80782608695654</v>
      </c>
      <c r="T550" s="80">
        <f t="shared" si="276"/>
        <v>3.850740000000002</v>
      </c>
      <c r="U550" s="80">
        <f t="shared" si="277"/>
        <v>0</v>
      </c>
      <c r="V550" s="83">
        <f t="shared" si="278"/>
        <v>0</v>
      </c>
    </row>
    <row r="551" spans="1:22" ht="12.75">
      <c r="A551" s="383"/>
      <c r="B551" s="11">
        <v>110</v>
      </c>
      <c r="C551" s="92" t="s">
        <v>169</v>
      </c>
      <c r="D551" s="78">
        <v>55</v>
      </c>
      <c r="E551" s="78">
        <v>1981</v>
      </c>
      <c r="F551" s="80">
        <v>2726.16</v>
      </c>
      <c r="G551" s="80">
        <v>2726.16</v>
      </c>
      <c r="H551" s="80">
        <v>17.94</v>
      </c>
      <c r="I551" s="80">
        <f t="shared" si="268"/>
        <v>17.94</v>
      </c>
      <c r="J551" s="80">
        <v>8.8</v>
      </c>
      <c r="K551" s="80">
        <f t="shared" si="269"/>
        <v>12.700000000000001</v>
      </c>
      <c r="L551" s="80">
        <f t="shared" si="270"/>
        <v>12.700000000000001</v>
      </c>
      <c r="M551" s="80">
        <v>102.74509803921569</v>
      </c>
      <c r="N551" s="80">
        <f t="shared" si="271"/>
        <v>5.24</v>
      </c>
      <c r="O551" s="80">
        <v>102.74509803921569</v>
      </c>
      <c r="P551" s="80">
        <f t="shared" si="272"/>
        <v>5.24</v>
      </c>
      <c r="Q551" s="79">
        <f t="shared" si="273"/>
        <v>160</v>
      </c>
      <c r="R551" s="79">
        <f t="shared" si="274"/>
        <v>230.90909090909093</v>
      </c>
      <c r="S551" s="79">
        <f t="shared" si="275"/>
        <v>230.90909090909093</v>
      </c>
      <c r="T551" s="80">
        <f t="shared" si="276"/>
        <v>3.9000000000000004</v>
      </c>
      <c r="U551" s="80">
        <f t="shared" si="277"/>
        <v>0</v>
      </c>
      <c r="V551" s="83">
        <f t="shared" si="278"/>
        <v>0</v>
      </c>
    </row>
    <row r="552" spans="1:22" ht="12.75">
      <c r="A552" s="383"/>
      <c r="B552" s="11">
        <v>111</v>
      </c>
      <c r="C552" s="92" t="s">
        <v>108</v>
      </c>
      <c r="D552" s="78">
        <v>55</v>
      </c>
      <c r="E552" s="78">
        <v>1966</v>
      </c>
      <c r="F552" s="80">
        <v>2553.68</v>
      </c>
      <c r="G552" s="80">
        <v>2553.68</v>
      </c>
      <c r="H552" s="80">
        <v>17.93</v>
      </c>
      <c r="I552" s="80">
        <f t="shared" si="268"/>
        <v>17.93</v>
      </c>
      <c r="J552" s="80">
        <v>8.8</v>
      </c>
      <c r="K552" s="80">
        <f t="shared" si="269"/>
        <v>11.708</v>
      </c>
      <c r="L552" s="80">
        <f t="shared" si="270"/>
        <v>12.879999999999999</v>
      </c>
      <c r="M552" s="80">
        <v>122</v>
      </c>
      <c r="N552" s="80">
        <f t="shared" si="271"/>
        <v>6.2219999999999995</v>
      </c>
      <c r="O552" s="80">
        <v>99.01960784313725</v>
      </c>
      <c r="P552" s="80">
        <f t="shared" si="272"/>
        <v>5.05</v>
      </c>
      <c r="Q552" s="79">
        <f t="shared" si="273"/>
        <v>160</v>
      </c>
      <c r="R552" s="79">
        <f t="shared" si="274"/>
        <v>212.87272727272727</v>
      </c>
      <c r="S552" s="79">
        <f t="shared" si="275"/>
        <v>234.18181818181816</v>
      </c>
      <c r="T552" s="80">
        <f t="shared" si="276"/>
        <v>4.079999999999998</v>
      </c>
      <c r="U552" s="80">
        <f t="shared" si="277"/>
        <v>1.1719999999999997</v>
      </c>
      <c r="V552" s="83">
        <f t="shared" si="278"/>
        <v>-22.98039215686275</v>
      </c>
    </row>
    <row r="553" spans="1:22" ht="12.75">
      <c r="A553" s="383"/>
      <c r="B553" s="11">
        <v>112</v>
      </c>
      <c r="C553" s="92" t="s">
        <v>415</v>
      </c>
      <c r="D553" s="78">
        <v>90</v>
      </c>
      <c r="E553" s="78">
        <v>1984</v>
      </c>
      <c r="F553" s="80">
        <v>3493.49</v>
      </c>
      <c r="G553" s="80">
        <v>3451.06</v>
      </c>
      <c r="H553" s="80">
        <v>27.74</v>
      </c>
      <c r="I553" s="80">
        <f t="shared" si="268"/>
        <v>27.74</v>
      </c>
      <c r="J553" s="80">
        <v>14.32</v>
      </c>
      <c r="K553" s="80">
        <f t="shared" si="269"/>
        <v>20.038999999999998</v>
      </c>
      <c r="L553" s="80">
        <f t="shared" si="270"/>
        <v>21.569</v>
      </c>
      <c r="M553" s="80">
        <v>151</v>
      </c>
      <c r="N553" s="80">
        <f t="shared" si="271"/>
        <v>7.701</v>
      </c>
      <c r="O553" s="80">
        <v>121</v>
      </c>
      <c r="P553" s="80">
        <f t="shared" si="272"/>
        <v>6.170999999999999</v>
      </c>
      <c r="Q553" s="79">
        <f t="shared" si="273"/>
        <v>159.11111111111111</v>
      </c>
      <c r="R553" s="79">
        <f t="shared" si="274"/>
        <v>222.6555555555555</v>
      </c>
      <c r="S553" s="79">
        <f t="shared" si="275"/>
        <v>239.65555555555557</v>
      </c>
      <c r="T553" s="80">
        <f t="shared" si="276"/>
        <v>7.248999999999999</v>
      </c>
      <c r="U553" s="80">
        <f t="shared" si="277"/>
        <v>1.5300000000000002</v>
      </c>
      <c r="V553" s="83">
        <f t="shared" si="278"/>
        <v>-30</v>
      </c>
    </row>
    <row r="554" spans="1:22" ht="12.75">
      <c r="A554" s="383"/>
      <c r="B554" s="11">
        <v>113</v>
      </c>
      <c r="C554" s="77" t="s">
        <v>421</v>
      </c>
      <c r="D554" s="78">
        <v>13</v>
      </c>
      <c r="E554" s="78">
        <v>1987</v>
      </c>
      <c r="F554" s="78">
        <v>776.95</v>
      </c>
      <c r="G554" s="78">
        <v>776.95</v>
      </c>
      <c r="H554" s="81">
        <v>1.888</v>
      </c>
      <c r="I554" s="80">
        <v>1.888</v>
      </c>
      <c r="J554" s="263">
        <v>0.037821</v>
      </c>
      <c r="K554" s="80">
        <v>1.072</v>
      </c>
      <c r="L554" s="80">
        <v>0.03782019999999986</v>
      </c>
      <c r="M554" s="79">
        <v>16</v>
      </c>
      <c r="N554" s="81">
        <v>0.816</v>
      </c>
      <c r="O554" s="79">
        <v>34.454</v>
      </c>
      <c r="P554" s="80">
        <v>1.8501798</v>
      </c>
      <c r="Q554" s="79">
        <v>2.909307692307692</v>
      </c>
      <c r="R554" s="79">
        <v>82.46153846153847</v>
      </c>
      <c r="S554" s="79">
        <v>2.909246153846143</v>
      </c>
      <c r="T554" s="80">
        <v>-8.000000001409657E-07</v>
      </c>
      <c r="U554" s="80">
        <v>-1.0341798</v>
      </c>
      <c r="V554" s="83">
        <v>18.454</v>
      </c>
    </row>
    <row r="555" spans="1:22" ht="12.75">
      <c r="A555" s="383"/>
      <c r="B555" s="11">
        <v>114</v>
      </c>
      <c r="C555" s="77" t="s">
        <v>422</v>
      </c>
      <c r="D555" s="78">
        <v>25</v>
      </c>
      <c r="E555" s="78">
        <v>1983</v>
      </c>
      <c r="F555" s="80">
        <v>1352.05</v>
      </c>
      <c r="G555" s="80">
        <v>1352.05</v>
      </c>
      <c r="H555" s="81">
        <v>5.369</v>
      </c>
      <c r="I555" s="80">
        <v>5.369</v>
      </c>
      <c r="J555" s="263">
        <v>3.5432</v>
      </c>
      <c r="K555" s="80">
        <v>4.604</v>
      </c>
      <c r="L555" s="80">
        <v>3.5431999999999997</v>
      </c>
      <c r="M555" s="80">
        <v>15</v>
      </c>
      <c r="N555" s="81">
        <v>0.7649999999999999</v>
      </c>
      <c r="O555" s="80">
        <v>34</v>
      </c>
      <c r="P555" s="80">
        <v>1.8257999999999999</v>
      </c>
      <c r="Q555" s="79">
        <v>141.728</v>
      </c>
      <c r="R555" s="79">
        <v>184.16</v>
      </c>
      <c r="S555" s="79">
        <v>141.72799999999998</v>
      </c>
      <c r="T555" s="80">
        <v>0</v>
      </c>
      <c r="U555" s="80">
        <v>-1.0608</v>
      </c>
      <c r="V555" s="83">
        <v>19</v>
      </c>
    </row>
    <row r="556" spans="1:22" ht="12.75">
      <c r="A556" s="383"/>
      <c r="B556" s="11">
        <v>115</v>
      </c>
      <c r="C556" s="77" t="s">
        <v>429</v>
      </c>
      <c r="D556" s="78">
        <v>20</v>
      </c>
      <c r="E556" s="78">
        <v>1972</v>
      </c>
      <c r="F556" s="80">
        <v>1003.87</v>
      </c>
      <c r="G556" s="80">
        <v>1003.87</v>
      </c>
      <c r="H556" s="81">
        <v>4.743</v>
      </c>
      <c r="I556" s="80">
        <f>H556</f>
        <v>4.743</v>
      </c>
      <c r="J556" s="263">
        <v>2.3265</v>
      </c>
      <c r="K556" s="80">
        <f>I556-N556</f>
        <v>2.8560000000000008</v>
      </c>
      <c r="L556" s="80">
        <f>I556-P556</f>
        <v>2.3265000000000002</v>
      </c>
      <c r="M556" s="79">
        <v>37</v>
      </c>
      <c r="N556" s="81">
        <f>M556*0.051</f>
        <v>1.8869999999999998</v>
      </c>
      <c r="O556" s="81">
        <v>45</v>
      </c>
      <c r="P556" s="80">
        <f>O556*0.0537</f>
        <v>2.4165</v>
      </c>
      <c r="Q556" s="79">
        <f>J556*1000/D556</f>
        <v>116.325</v>
      </c>
      <c r="R556" s="79">
        <f>K556*1000/D556</f>
        <v>142.80000000000004</v>
      </c>
      <c r="S556" s="79">
        <f>L556*1000/D556</f>
        <v>116.32500000000002</v>
      </c>
      <c r="T556" s="80">
        <f>L556-J556</f>
        <v>0</v>
      </c>
      <c r="U556" s="80">
        <f>N556-P556</f>
        <v>-0.5295000000000003</v>
      </c>
      <c r="V556" s="83">
        <f>O556-M556</f>
        <v>8</v>
      </c>
    </row>
    <row r="557" spans="1:22" ht="12.75">
      <c r="A557" s="383"/>
      <c r="B557" s="11">
        <v>116</v>
      </c>
      <c r="C557" s="77" t="s">
        <v>430</v>
      </c>
      <c r="D557" s="78">
        <v>8</v>
      </c>
      <c r="E557" s="78">
        <v>1974</v>
      </c>
      <c r="F557" s="78">
        <v>1570.57</v>
      </c>
      <c r="G557" s="78">
        <v>1570.57</v>
      </c>
      <c r="H557" s="81">
        <v>1.053</v>
      </c>
      <c r="I557" s="80">
        <f>H557</f>
        <v>1.053</v>
      </c>
      <c r="J557" s="263">
        <v>0.4086</v>
      </c>
      <c r="K557" s="80">
        <f>I557-N557</f>
        <v>0.696</v>
      </c>
      <c r="L557" s="80">
        <f>I557-P557</f>
        <v>0.40859999999999996</v>
      </c>
      <c r="M557" s="79">
        <v>7</v>
      </c>
      <c r="N557" s="81">
        <f>M557*0.051</f>
        <v>0.357</v>
      </c>
      <c r="O557" s="79">
        <v>12</v>
      </c>
      <c r="P557" s="80">
        <f>O557*0.0537</f>
        <v>0.6444</v>
      </c>
      <c r="Q557" s="79">
        <f>J557*1000/D557</f>
        <v>51.075</v>
      </c>
      <c r="R557" s="79">
        <f>K557*1000/D557</f>
        <v>87</v>
      </c>
      <c r="S557" s="79">
        <f>L557*1000/D557</f>
        <v>51.074999999999996</v>
      </c>
      <c r="T557" s="80">
        <f>L557-J557</f>
        <v>0</v>
      </c>
      <c r="U557" s="80">
        <f>N557-P557</f>
        <v>-0.2874</v>
      </c>
      <c r="V557" s="83">
        <f>O557-M557</f>
        <v>5</v>
      </c>
    </row>
    <row r="558" spans="1:22" ht="12.75">
      <c r="A558" s="383"/>
      <c r="B558" s="11">
        <v>117</v>
      </c>
      <c r="C558" s="246" t="s">
        <v>237</v>
      </c>
      <c r="D558" s="247">
        <v>15</v>
      </c>
      <c r="E558" s="247">
        <v>1959</v>
      </c>
      <c r="F558" s="261">
        <v>638.43</v>
      </c>
      <c r="G558" s="261">
        <v>638.43</v>
      </c>
      <c r="H558" s="81">
        <v>3.268</v>
      </c>
      <c r="I558" s="80">
        <f>H558</f>
        <v>3.268</v>
      </c>
      <c r="J558" s="264">
        <v>1.4959</v>
      </c>
      <c r="K558" s="80">
        <f>I558-N558</f>
        <v>2.605</v>
      </c>
      <c r="L558" s="80">
        <f>I558-P558</f>
        <v>1.4958999999999998</v>
      </c>
      <c r="M558" s="249">
        <v>13</v>
      </c>
      <c r="N558" s="81">
        <f>M558*0.051</f>
        <v>0.6629999999999999</v>
      </c>
      <c r="O558" s="79">
        <v>33</v>
      </c>
      <c r="P558" s="80">
        <f>O558*0.0537</f>
        <v>1.7721</v>
      </c>
      <c r="Q558" s="79">
        <f>J558*1000/D558</f>
        <v>99.72666666666667</v>
      </c>
      <c r="R558" s="79">
        <f>K558*1000/D558</f>
        <v>173.66666666666666</v>
      </c>
      <c r="S558" s="79">
        <f>L558*1000/D558</f>
        <v>99.72666666666666</v>
      </c>
      <c r="T558" s="80">
        <f>L558-J558</f>
        <v>0</v>
      </c>
      <c r="U558" s="80">
        <f>N558-P558</f>
        <v>-1.1091000000000002</v>
      </c>
      <c r="V558" s="83">
        <f>O558-M558</f>
        <v>20</v>
      </c>
    </row>
    <row r="559" spans="1:22" ht="12.75">
      <c r="A559" s="383"/>
      <c r="B559" s="11">
        <v>118</v>
      </c>
      <c r="C559" s="77" t="s">
        <v>436</v>
      </c>
      <c r="D559" s="78">
        <v>13</v>
      </c>
      <c r="E559" s="78">
        <v>1959</v>
      </c>
      <c r="F559" s="78">
        <v>562.28</v>
      </c>
      <c r="G559" s="78">
        <v>562.28</v>
      </c>
      <c r="H559" s="81">
        <v>3.498</v>
      </c>
      <c r="I559" s="80">
        <f>H559</f>
        <v>3.498</v>
      </c>
      <c r="J559" s="263">
        <v>1.92</v>
      </c>
      <c r="K559" s="80">
        <f>I559-N559</f>
        <v>2.58</v>
      </c>
      <c r="L559" s="80">
        <f>I559-P559</f>
        <v>2.610876</v>
      </c>
      <c r="M559" s="79">
        <v>18</v>
      </c>
      <c r="N559" s="81">
        <f>M559*0.051</f>
        <v>0.9179999999999999</v>
      </c>
      <c r="O559" s="79">
        <v>16.52</v>
      </c>
      <c r="P559" s="80">
        <f>O559*0.0537</f>
        <v>0.8871239999999999</v>
      </c>
      <c r="Q559" s="79">
        <f>J559*1000/D559</f>
        <v>147.69230769230768</v>
      </c>
      <c r="R559" s="79">
        <f>K559*1000/D559</f>
        <v>198.46153846153845</v>
      </c>
      <c r="S559" s="79">
        <f>L559*1000/D559</f>
        <v>200.8366153846154</v>
      </c>
      <c r="T559" s="80">
        <f>L559-J559</f>
        <v>0.6908760000000003</v>
      </c>
      <c r="U559" s="80">
        <f>N559-P559</f>
        <v>0.030876000000000015</v>
      </c>
      <c r="V559" s="83">
        <f>O559-M559</f>
        <v>-1.4800000000000004</v>
      </c>
    </row>
    <row r="560" spans="1:22" ht="12.75">
      <c r="A560" s="383"/>
      <c r="B560" s="11">
        <v>119</v>
      </c>
      <c r="C560" s="77" t="s">
        <v>439</v>
      </c>
      <c r="D560" s="78">
        <v>11</v>
      </c>
      <c r="E560" s="78">
        <v>1961</v>
      </c>
      <c r="F560" s="80">
        <v>526.5</v>
      </c>
      <c r="G560" s="80">
        <v>526.5</v>
      </c>
      <c r="H560" s="81">
        <v>2.759</v>
      </c>
      <c r="I560" s="80">
        <v>2.759</v>
      </c>
      <c r="J560" s="263">
        <v>1.6313</v>
      </c>
      <c r="K560" s="80">
        <v>2.1572</v>
      </c>
      <c r="L560" s="80">
        <v>1.6313</v>
      </c>
      <c r="M560" s="80">
        <v>11.8</v>
      </c>
      <c r="N560" s="81">
        <v>0.6018</v>
      </c>
      <c r="O560" s="81">
        <v>21</v>
      </c>
      <c r="P560" s="80">
        <v>1.1277</v>
      </c>
      <c r="Q560" s="79">
        <v>148.29999999999998</v>
      </c>
      <c r="R560" s="79">
        <v>196.1090909090909</v>
      </c>
      <c r="S560" s="79">
        <v>148.29999999999998</v>
      </c>
      <c r="T560" s="80">
        <v>0</v>
      </c>
      <c r="U560" s="80">
        <v>-0.5258999999999999</v>
      </c>
      <c r="V560" s="83">
        <v>9.2</v>
      </c>
    </row>
    <row r="561" spans="1:22" ht="12.75">
      <c r="A561" s="383"/>
      <c r="B561" s="11">
        <v>120</v>
      </c>
      <c r="C561" s="77" t="s">
        <v>440</v>
      </c>
      <c r="D561" s="78">
        <v>24</v>
      </c>
      <c r="E561" s="78">
        <v>1968</v>
      </c>
      <c r="F561" s="80">
        <v>1012.02</v>
      </c>
      <c r="G561" s="80">
        <v>1012.02</v>
      </c>
      <c r="H561" s="81">
        <v>5.149</v>
      </c>
      <c r="I561" s="80">
        <v>5.149</v>
      </c>
      <c r="J561" s="263">
        <v>3.84</v>
      </c>
      <c r="K561" s="80">
        <v>4.38196</v>
      </c>
      <c r="L561" s="80">
        <v>4.15555</v>
      </c>
      <c r="M561" s="80">
        <v>15.04</v>
      </c>
      <c r="N561" s="81">
        <v>0.7670399999999999</v>
      </c>
      <c r="O561" s="81">
        <v>18.5</v>
      </c>
      <c r="P561" s="80">
        <v>0.9934499999999999</v>
      </c>
      <c r="Q561" s="79">
        <v>160</v>
      </c>
      <c r="R561" s="79">
        <v>182.58166666666668</v>
      </c>
      <c r="S561" s="79">
        <v>173.14791666666667</v>
      </c>
      <c r="T561" s="80">
        <v>0.31555</v>
      </c>
      <c r="U561" s="80">
        <v>-0.22641</v>
      </c>
      <c r="V561" s="83">
        <v>3.460000000000001</v>
      </c>
    </row>
    <row r="562" spans="1:22" ht="12.75">
      <c r="A562" s="383"/>
      <c r="B562" s="11">
        <v>121</v>
      </c>
      <c r="C562" s="77" t="s">
        <v>441</v>
      </c>
      <c r="D562" s="78">
        <v>24</v>
      </c>
      <c r="E562" s="78">
        <v>1968</v>
      </c>
      <c r="F562" s="80">
        <v>1023.47</v>
      </c>
      <c r="G562" s="80">
        <v>1023.47</v>
      </c>
      <c r="H562" s="81">
        <v>5.953</v>
      </c>
      <c r="I562" s="80">
        <v>5.953</v>
      </c>
      <c r="J562" s="263">
        <v>3.5365</v>
      </c>
      <c r="K562" s="80">
        <v>4.198753</v>
      </c>
      <c r="L562" s="80">
        <v>3.5365</v>
      </c>
      <c r="M562" s="80">
        <v>34.397</v>
      </c>
      <c r="N562" s="81">
        <v>1.754247</v>
      </c>
      <c r="O562" s="81">
        <v>45</v>
      </c>
      <c r="P562" s="80">
        <v>2.4165</v>
      </c>
      <c r="Q562" s="79">
        <v>147.35416666666666</v>
      </c>
      <c r="R562" s="79">
        <v>174.94804166666665</v>
      </c>
      <c r="S562" s="79">
        <v>147.35416666666666</v>
      </c>
      <c r="T562" s="80">
        <v>0</v>
      </c>
      <c r="U562" s="80">
        <v>-0.6622530000000002</v>
      </c>
      <c r="V562" s="83">
        <v>10.603000000000002</v>
      </c>
    </row>
    <row r="563" spans="1:22" ht="12.75">
      <c r="A563" s="383"/>
      <c r="B563" s="11">
        <v>122</v>
      </c>
      <c r="C563" s="77" t="s">
        <v>442</v>
      </c>
      <c r="D563" s="78">
        <v>21</v>
      </c>
      <c r="E563" s="78">
        <v>1968</v>
      </c>
      <c r="F563" s="80">
        <v>954.02</v>
      </c>
      <c r="G563" s="80">
        <v>954.02</v>
      </c>
      <c r="H563" s="81">
        <v>4.2762</v>
      </c>
      <c r="I563" s="80">
        <v>4.2762</v>
      </c>
      <c r="J563" s="263">
        <v>1.3962</v>
      </c>
      <c r="K563" s="80">
        <v>2.9502000000000006</v>
      </c>
      <c r="L563" s="80">
        <v>2.8800000000000003</v>
      </c>
      <c r="M563" s="80">
        <v>26</v>
      </c>
      <c r="N563" s="81">
        <v>1.3259999999999998</v>
      </c>
      <c r="O563" s="81">
        <v>26</v>
      </c>
      <c r="P563" s="80">
        <v>1.3961999999999999</v>
      </c>
      <c r="Q563" s="79">
        <v>66.4857142857143</v>
      </c>
      <c r="R563" s="79">
        <v>140.48571428571432</v>
      </c>
      <c r="S563" s="79">
        <v>137.14285714285717</v>
      </c>
      <c r="T563" s="80">
        <v>1.4838000000000002</v>
      </c>
      <c r="U563" s="80">
        <v>-0.07020000000000004</v>
      </c>
      <c r="V563" s="83">
        <v>0</v>
      </c>
    </row>
    <row r="564" spans="1:22" ht="12.75">
      <c r="A564" s="383"/>
      <c r="B564" s="11">
        <v>123</v>
      </c>
      <c r="C564" s="77" t="s">
        <v>443</v>
      </c>
      <c r="D564" s="78">
        <v>24</v>
      </c>
      <c r="E564" s="78">
        <v>1964</v>
      </c>
      <c r="F564" s="80">
        <v>1103</v>
      </c>
      <c r="G564" s="80">
        <v>1103</v>
      </c>
      <c r="H564" s="81">
        <v>4.7622</v>
      </c>
      <c r="I564" s="80">
        <v>4.7622</v>
      </c>
      <c r="J564" s="263">
        <v>2.3457</v>
      </c>
      <c r="K564" s="80">
        <v>3.344145</v>
      </c>
      <c r="L564" s="80">
        <v>2.3457</v>
      </c>
      <c r="M564" s="80">
        <v>27.805</v>
      </c>
      <c r="N564" s="81">
        <v>1.4180549999999998</v>
      </c>
      <c r="O564" s="81">
        <v>45</v>
      </c>
      <c r="P564" s="80">
        <v>2.4165</v>
      </c>
      <c r="Q564" s="79">
        <v>97.7375</v>
      </c>
      <c r="R564" s="79">
        <v>139.339375</v>
      </c>
      <c r="S564" s="79">
        <v>97.7375</v>
      </c>
      <c r="T564" s="80">
        <v>0</v>
      </c>
      <c r="U564" s="80">
        <v>-0.9984450000000002</v>
      </c>
      <c r="V564" s="83">
        <v>17.195</v>
      </c>
    </row>
    <row r="565" spans="1:22" ht="12.75">
      <c r="A565" s="383"/>
      <c r="B565" s="11">
        <v>124</v>
      </c>
      <c r="C565" s="92" t="s">
        <v>444</v>
      </c>
      <c r="D565" s="78">
        <v>24</v>
      </c>
      <c r="E565" s="78">
        <v>1997</v>
      </c>
      <c r="F565" s="78">
        <v>1354.5</v>
      </c>
      <c r="G565" s="78">
        <v>1354.5</v>
      </c>
      <c r="H565" s="79">
        <v>4.8</v>
      </c>
      <c r="I565" s="79">
        <v>3.23</v>
      </c>
      <c r="J565" s="79">
        <v>1.57</v>
      </c>
      <c r="K565" s="79">
        <f aca="true" t="shared" si="279" ref="K565:K571">H565-N565</f>
        <v>2.4372</v>
      </c>
      <c r="L565" s="79">
        <f aca="true" t="shared" si="280" ref="L565:L571">H565-P565</f>
        <v>1.5726299999999998</v>
      </c>
      <c r="M565" s="79">
        <v>44</v>
      </c>
      <c r="N565" s="79">
        <f aca="true" t="shared" si="281" ref="N565:N571">M565*0.0537</f>
        <v>2.3628</v>
      </c>
      <c r="O565" s="79">
        <v>60.1</v>
      </c>
      <c r="P565" s="79">
        <f aca="true" t="shared" si="282" ref="P565:P571">O565*0.0537</f>
        <v>3.22737</v>
      </c>
      <c r="Q565" s="79">
        <f aca="true" t="shared" si="283" ref="Q565:Q571">J565*1000/D565</f>
        <v>65.41666666666667</v>
      </c>
      <c r="R565" s="79">
        <f aca="true" t="shared" si="284" ref="R565:R571">K565*1000/D565</f>
        <v>101.55</v>
      </c>
      <c r="S565" s="79">
        <f aca="true" t="shared" si="285" ref="S565:S571">L565*1000/D565</f>
        <v>65.52624999999999</v>
      </c>
      <c r="T565" s="80">
        <f aca="true" t="shared" si="286" ref="T565:T571">L565-J565</f>
        <v>0.002629999999999688</v>
      </c>
      <c r="U565" s="80">
        <f aca="true" t="shared" si="287" ref="U565:U571">N565-P565</f>
        <v>-0.8645700000000001</v>
      </c>
      <c r="V565" s="359">
        <f aca="true" t="shared" si="288" ref="V565:V571">O565-M565</f>
        <v>16.1</v>
      </c>
    </row>
    <row r="566" spans="1:22" ht="12.75">
      <c r="A566" s="383"/>
      <c r="B566" s="11">
        <v>125</v>
      </c>
      <c r="C566" s="92" t="s">
        <v>445</v>
      </c>
      <c r="D566" s="78">
        <v>59</v>
      </c>
      <c r="E566" s="78">
        <v>1995</v>
      </c>
      <c r="F566" s="78">
        <v>3418.34</v>
      </c>
      <c r="G566" s="78">
        <v>3339.79</v>
      </c>
      <c r="H566" s="79">
        <v>15.94</v>
      </c>
      <c r="I566" s="79">
        <v>12.04</v>
      </c>
      <c r="J566" s="79">
        <v>3.9</v>
      </c>
      <c r="K566" s="79">
        <f t="shared" si="279"/>
        <v>10.57</v>
      </c>
      <c r="L566" s="79">
        <f t="shared" si="280"/>
        <v>3.904755999999999</v>
      </c>
      <c r="M566" s="79">
        <v>100</v>
      </c>
      <c r="N566" s="79">
        <f t="shared" si="281"/>
        <v>5.37</v>
      </c>
      <c r="O566" s="79">
        <v>224.12</v>
      </c>
      <c r="P566" s="79">
        <f t="shared" si="282"/>
        <v>12.035244</v>
      </c>
      <c r="Q566" s="79">
        <f t="shared" si="283"/>
        <v>66.10169491525424</v>
      </c>
      <c r="R566" s="79">
        <f t="shared" si="284"/>
        <v>179.15254237288136</v>
      </c>
      <c r="S566" s="79">
        <f t="shared" si="285"/>
        <v>66.18230508474575</v>
      </c>
      <c r="T566" s="80">
        <f t="shared" si="286"/>
        <v>0.004755999999999094</v>
      </c>
      <c r="U566" s="80">
        <f t="shared" si="287"/>
        <v>-6.665244</v>
      </c>
      <c r="V566" s="359">
        <f t="shared" si="288"/>
        <v>124.12</v>
      </c>
    </row>
    <row r="567" spans="1:22" ht="12.75">
      <c r="A567" s="383"/>
      <c r="B567" s="11">
        <v>126</v>
      </c>
      <c r="C567" s="92" t="s">
        <v>232</v>
      </c>
      <c r="D567" s="78">
        <v>45</v>
      </c>
      <c r="E567" s="78">
        <v>1975</v>
      </c>
      <c r="F567" s="78">
        <v>2329.7</v>
      </c>
      <c r="G567" s="78">
        <v>2329.7</v>
      </c>
      <c r="H567" s="79">
        <v>10.64</v>
      </c>
      <c r="I567" s="79">
        <v>6.69</v>
      </c>
      <c r="J567" s="79">
        <v>3.95</v>
      </c>
      <c r="K567" s="79">
        <f t="shared" si="279"/>
        <v>6.3977</v>
      </c>
      <c r="L567" s="79">
        <f t="shared" si="280"/>
        <v>3.9489800000000015</v>
      </c>
      <c r="M567" s="79">
        <v>79</v>
      </c>
      <c r="N567" s="79">
        <f t="shared" si="281"/>
        <v>4.2423</v>
      </c>
      <c r="O567" s="79">
        <v>124.6</v>
      </c>
      <c r="P567" s="79">
        <f t="shared" si="282"/>
        <v>6.691019999999999</v>
      </c>
      <c r="Q567" s="79">
        <f t="shared" si="283"/>
        <v>87.77777777777777</v>
      </c>
      <c r="R567" s="79">
        <f t="shared" si="284"/>
        <v>142.17111111111112</v>
      </c>
      <c r="S567" s="79">
        <f t="shared" si="285"/>
        <v>87.75511111111115</v>
      </c>
      <c r="T567" s="80">
        <f t="shared" si="286"/>
        <v>-0.0010199999999986886</v>
      </c>
      <c r="U567" s="80">
        <f t="shared" si="287"/>
        <v>-2.448719999999999</v>
      </c>
      <c r="V567" s="359">
        <f t="shared" si="288"/>
        <v>45.599999999999994</v>
      </c>
    </row>
    <row r="568" spans="1:22" ht="12.75">
      <c r="A568" s="383"/>
      <c r="B568" s="11">
        <v>127</v>
      </c>
      <c r="C568" s="92" t="s">
        <v>447</v>
      </c>
      <c r="D568" s="78">
        <v>30</v>
      </c>
      <c r="E568" s="78">
        <v>1987</v>
      </c>
      <c r="F568" s="78">
        <v>1580.01</v>
      </c>
      <c r="G568" s="78">
        <v>1580.01</v>
      </c>
      <c r="H568" s="79">
        <v>5.8</v>
      </c>
      <c r="I568" s="79">
        <v>3.06</v>
      </c>
      <c r="J568" s="79">
        <v>2.74</v>
      </c>
      <c r="K568" s="79">
        <f t="shared" si="279"/>
        <v>3.7594</v>
      </c>
      <c r="L568" s="79">
        <f t="shared" si="280"/>
        <v>2.7391</v>
      </c>
      <c r="M568" s="79">
        <v>38</v>
      </c>
      <c r="N568" s="79">
        <f t="shared" si="281"/>
        <v>2.0406</v>
      </c>
      <c r="O568" s="79">
        <v>57</v>
      </c>
      <c r="P568" s="79">
        <f t="shared" si="282"/>
        <v>3.0608999999999997</v>
      </c>
      <c r="Q568" s="79">
        <f t="shared" si="283"/>
        <v>91.33333333333333</v>
      </c>
      <c r="R568" s="79">
        <f t="shared" si="284"/>
        <v>125.31333333333332</v>
      </c>
      <c r="S568" s="79">
        <f t="shared" si="285"/>
        <v>91.30333333333333</v>
      </c>
      <c r="T568" s="80">
        <f t="shared" si="286"/>
        <v>-0.0009000000000001229</v>
      </c>
      <c r="U568" s="80">
        <f t="shared" si="287"/>
        <v>-1.0202999999999998</v>
      </c>
      <c r="V568" s="359">
        <f t="shared" si="288"/>
        <v>19</v>
      </c>
    </row>
    <row r="569" spans="1:22" ht="12.75">
      <c r="A569" s="383"/>
      <c r="B569" s="11">
        <v>128</v>
      </c>
      <c r="C569" s="92" t="s">
        <v>448</v>
      </c>
      <c r="D569" s="78">
        <v>45</v>
      </c>
      <c r="E569" s="78">
        <v>1986</v>
      </c>
      <c r="F569" s="78">
        <v>2310.91</v>
      </c>
      <c r="G569" s="78">
        <v>2310.91</v>
      </c>
      <c r="H569" s="79">
        <v>9.7</v>
      </c>
      <c r="I569" s="79">
        <v>5.39</v>
      </c>
      <c r="J569" s="79">
        <v>4.31</v>
      </c>
      <c r="K569" s="79">
        <f t="shared" si="279"/>
        <v>5.940999999999999</v>
      </c>
      <c r="L569" s="79">
        <f t="shared" si="280"/>
        <v>4.308519999999999</v>
      </c>
      <c r="M569" s="79">
        <v>70</v>
      </c>
      <c r="N569" s="79">
        <f t="shared" si="281"/>
        <v>3.759</v>
      </c>
      <c r="O569" s="79">
        <v>100.4</v>
      </c>
      <c r="P569" s="79">
        <f t="shared" si="282"/>
        <v>5.3914800000000005</v>
      </c>
      <c r="Q569" s="79">
        <f t="shared" si="283"/>
        <v>95.77777777777777</v>
      </c>
      <c r="R569" s="79">
        <f t="shared" si="284"/>
        <v>132.0222222222222</v>
      </c>
      <c r="S569" s="79">
        <f t="shared" si="285"/>
        <v>95.74488888888885</v>
      </c>
      <c r="T569" s="80">
        <f t="shared" si="286"/>
        <v>-0.001480000000000814</v>
      </c>
      <c r="U569" s="80">
        <f t="shared" si="287"/>
        <v>-1.6324800000000006</v>
      </c>
      <c r="V569" s="359">
        <f t="shared" si="288"/>
        <v>30.400000000000006</v>
      </c>
    </row>
    <row r="570" spans="1:22" ht="12.75">
      <c r="A570" s="383"/>
      <c r="B570" s="11">
        <v>129</v>
      </c>
      <c r="C570" s="92" t="s">
        <v>449</v>
      </c>
      <c r="D570" s="78">
        <v>18</v>
      </c>
      <c r="E570" s="78">
        <v>1982</v>
      </c>
      <c r="F570" s="78">
        <v>1043.82</v>
      </c>
      <c r="G570" s="78">
        <v>885.35</v>
      </c>
      <c r="H570" s="79">
        <v>3.89</v>
      </c>
      <c r="I570" s="79">
        <v>2.15</v>
      </c>
      <c r="J570" s="79">
        <v>1.74</v>
      </c>
      <c r="K570" s="79">
        <f t="shared" si="279"/>
        <v>2.3864</v>
      </c>
      <c r="L570" s="79">
        <f t="shared" si="280"/>
        <v>1.7420000000000004</v>
      </c>
      <c r="M570" s="79">
        <v>28</v>
      </c>
      <c r="N570" s="79">
        <f t="shared" si="281"/>
        <v>1.5036</v>
      </c>
      <c r="O570" s="79">
        <v>40</v>
      </c>
      <c r="P570" s="79">
        <f t="shared" si="282"/>
        <v>2.1479999999999997</v>
      </c>
      <c r="Q570" s="79">
        <f t="shared" si="283"/>
        <v>96.66666666666667</v>
      </c>
      <c r="R570" s="79">
        <f t="shared" si="284"/>
        <v>132.57777777777778</v>
      </c>
      <c r="S570" s="79">
        <f t="shared" si="285"/>
        <v>96.7777777777778</v>
      </c>
      <c r="T570" s="80">
        <f t="shared" si="286"/>
        <v>0.002000000000000446</v>
      </c>
      <c r="U570" s="80">
        <f t="shared" si="287"/>
        <v>-0.6443999999999996</v>
      </c>
      <c r="V570" s="359">
        <f t="shared" si="288"/>
        <v>12</v>
      </c>
    </row>
    <row r="571" spans="1:22" ht="12.75">
      <c r="A571" s="383"/>
      <c r="B571" s="11">
        <v>130</v>
      </c>
      <c r="C571" s="92" t="s">
        <v>450</v>
      </c>
      <c r="D571" s="78">
        <v>45</v>
      </c>
      <c r="E571" s="78">
        <v>1987</v>
      </c>
      <c r="F571" s="78">
        <v>2344.5</v>
      </c>
      <c r="G571" s="78">
        <v>2344.5</v>
      </c>
      <c r="H571" s="79">
        <v>10.1</v>
      </c>
      <c r="I571" s="79">
        <v>5.53</v>
      </c>
      <c r="J571" s="79">
        <v>4.57</v>
      </c>
      <c r="K571" s="79">
        <f t="shared" si="279"/>
        <v>6.2873</v>
      </c>
      <c r="L571" s="79">
        <f t="shared" si="280"/>
        <v>4.5689</v>
      </c>
      <c r="M571" s="79">
        <v>71</v>
      </c>
      <c r="N571" s="79">
        <f t="shared" si="281"/>
        <v>3.8127</v>
      </c>
      <c r="O571" s="79">
        <v>103</v>
      </c>
      <c r="P571" s="79">
        <f t="shared" si="282"/>
        <v>5.5310999999999995</v>
      </c>
      <c r="Q571" s="79">
        <f t="shared" si="283"/>
        <v>101.55555555555556</v>
      </c>
      <c r="R571" s="79">
        <f t="shared" si="284"/>
        <v>139.71777777777777</v>
      </c>
      <c r="S571" s="79">
        <f t="shared" si="285"/>
        <v>101.53111111111113</v>
      </c>
      <c r="T571" s="80">
        <f t="shared" si="286"/>
        <v>-0.001100000000000101</v>
      </c>
      <c r="U571" s="80">
        <f t="shared" si="287"/>
        <v>-1.7183999999999995</v>
      </c>
      <c r="V571" s="359">
        <f t="shared" si="288"/>
        <v>32</v>
      </c>
    </row>
    <row r="572" spans="1:22" ht="12.75">
      <c r="A572" s="383"/>
      <c r="B572" s="11">
        <v>131</v>
      </c>
      <c r="C572" s="92" t="s">
        <v>451</v>
      </c>
      <c r="D572" s="78">
        <v>55</v>
      </c>
      <c r="E572" s="78">
        <v>1988</v>
      </c>
      <c r="F572" s="78">
        <v>2329.45</v>
      </c>
      <c r="G572" s="78">
        <v>2329.45</v>
      </c>
      <c r="H572" s="79">
        <v>11.28</v>
      </c>
      <c r="I572" s="79">
        <v>5.5</v>
      </c>
      <c r="J572" s="79">
        <v>5.78</v>
      </c>
      <c r="K572" s="79">
        <v>7.520999999999999</v>
      </c>
      <c r="L572" s="79">
        <v>5.7757499999999995</v>
      </c>
      <c r="M572" s="79">
        <v>70</v>
      </c>
      <c r="N572" s="79">
        <v>3.759</v>
      </c>
      <c r="O572" s="79">
        <v>102.5</v>
      </c>
      <c r="P572" s="79">
        <v>5.50425</v>
      </c>
      <c r="Q572" s="79">
        <v>105.0909090909091</v>
      </c>
      <c r="R572" s="79">
        <v>136.74545454545452</v>
      </c>
      <c r="S572" s="79">
        <v>105.01363636363635</v>
      </c>
      <c r="T572" s="80">
        <v>-0.004250000000000753</v>
      </c>
      <c r="U572" s="80">
        <v>-1.74525</v>
      </c>
      <c r="V572" s="359">
        <v>32.5</v>
      </c>
    </row>
    <row r="573" spans="1:22" ht="12.75">
      <c r="A573" s="383"/>
      <c r="B573" s="11">
        <v>132</v>
      </c>
      <c r="C573" s="92" t="s">
        <v>452</v>
      </c>
      <c r="D573" s="78">
        <v>35</v>
      </c>
      <c r="E573" s="78">
        <v>1975</v>
      </c>
      <c r="F573" s="78">
        <v>1911.31</v>
      </c>
      <c r="G573" s="78">
        <v>1911.31</v>
      </c>
      <c r="H573" s="79">
        <v>8.4</v>
      </c>
      <c r="I573" s="79">
        <v>4.67</v>
      </c>
      <c r="J573" s="79">
        <v>3.73</v>
      </c>
      <c r="K573" s="79">
        <v>4.694700000000001</v>
      </c>
      <c r="L573" s="79">
        <v>3.7281000000000004</v>
      </c>
      <c r="M573" s="79">
        <v>69</v>
      </c>
      <c r="N573" s="79">
        <v>3.7053</v>
      </c>
      <c r="O573" s="79">
        <v>87</v>
      </c>
      <c r="P573" s="79">
        <v>4.6719</v>
      </c>
      <c r="Q573" s="79">
        <v>106.57142857142857</v>
      </c>
      <c r="R573" s="79">
        <v>134.13428571428574</v>
      </c>
      <c r="S573" s="79">
        <v>106.51714285714287</v>
      </c>
      <c r="T573" s="80">
        <v>-0.0018999999999995687</v>
      </c>
      <c r="U573" s="80">
        <v>-0.9666000000000001</v>
      </c>
      <c r="V573" s="359">
        <v>18</v>
      </c>
    </row>
    <row r="574" spans="1:22" ht="12.75">
      <c r="A574" s="383"/>
      <c r="B574" s="11">
        <v>133</v>
      </c>
      <c r="C574" s="92" t="s">
        <v>234</v>
      </c>
      <c r="D574" s="78">
        <v>19</v>
      </c>
      <c r="E574" s="78">
        <v>1981</v>
      </c>
      <c r="F574" s="78">
        <v>1053.79</v>
      </c>
      <c r="G574" s="78">
        <v>1006.41</v>
      </c>
      <c r="H574" s="78">
        <v>4.99</v>
      </c>
      <c r="I574" s="80">
        <v>1.29</v>
      </c>
      <c r="J574" s="79">
        <v>3.04</v>
      </c>
      <c r="K574" s="79">
        <v>3.4327000000000005</v>
      </c>
      <c r="L574" s="79">
        <v>3.7012</v>
      </c>
      <c r="M574" s="78">
        <v>29</v>
      </c>
      <c r="N574" s="79">
        <v>1.5573</v>
      </c>
      <c r="O574" s="78">
        <v>24</v>
      </c>
      <c r="P574" s="79">
        <v>1.2888</v>
      </c>
      <c r="Q574" s="79">
        <v>160</v>
      </c>
      <c r="R574" s="79">
        <v>180.66842105263163</v>
      </c>
      <c r="S574" s="79">
        <v>194.79999999999998</v>
      </c>
      <c r="T574" s="80">
        <v>0.6612</v>
      </c>
      <c r="U574" s="80">
        <v>0.26849999999999996</v>
      </c>
      <c r="V574" s="359">
        <v>-5</v>
      </c>
    </row>
    <row r="575" spans="1:22" ht="12.75">
      <c r="A575" s="383"/>
      <c r="B575" s="11">
        <v>134</v>
      </c>
      <c r="C575" s="92" t="s">
        <v>455</v>
      </c>
      <c r="D575" s="78">
        <v>19</v>
      </c>
      <c r="E575" s="78">
        <v>1975</v>
      </c>
      <c r="F575" s="78">
        <v>971.79</v>
      </c>
      <c r="G575" s="78">
        <v>923.73</v>
      </c>
      <c r="H575" s="79">
        <v>5.3</v>
      </c>
      <c r="I575" s="79">
        <v>1.88</v>
      </c>
      <c r="J575" s="79">
        <v>3.04</v>
      </c>
      <c r="K575" s="79">
        <v>3.8501</v>
      </c>
      <c r="L575" s="79">
        <v>3.4204999999999997</v>
      </c>
      <c r="M575" s="79">
        <v>27</v>
      </c>
      <c r="N575" s="79">
        <v>1.4499</v>
      </c>
      <c r="O575" s="79">
        <v>35</v>
      </c>
      <c r="P575" s="79">
        <v>1.8795</v>
      </c>
      <c r="Q575" s="79">
        <v>160</v>
      </c>
      <c r="R575" s="79">
        <v>202.63684210526316</v>
      </c>
      <c r="S575" s="79">
        <v>180.02631578947367</v>
      </c>
      <c r="T575" s="80">
        <v>0.3804999999999996</v>
      </c>
      <c r="U575" s="80">
        <v>-0.4296</v>
      </c>
      <c r="V575" s="359">
        <v>8</v>
      </c>
    </row>
    <row r="576" spans="1:22" ht="12.75">
      <c r="A576" s="383"/>
      <c r="B576" s="11">
        <v>135</v>
      </c>
      <c r="C576" s="92" t="s">
        <v>456</v>
      </c>
      <c r="D576" s="78">
        <v>20</v>
      </c>
      <c r="E576" s="78">
        <v>1990</v>
      </c>
      <c r="F576" s="78">
        <v>1253.21</v>
      </c>
      <c r="G576" s="78">
        <v>1253.21</v>
      </c>
      <c r="H576" s="79">
        <v>5.451</v>
      </c>
      <c r="I576" s="79">
        <v>1.77</v>
      </c>
      <c r="J576" s="79">
        <v>3.2</v>
      </c>
      <c r="K576" s="79">
        <v>3.7325999999999997</v>
      </c>
      <c r="L576" s="79">
        <v>3.6788999999999996</v>
      </c>
      <c r="M576" s="79">
        <v>32</v>
      </c>
      <c r="N576" s="79">
        <v>1.7184</v>
      </c>
      <c r="O576" s="79">
        <v>33</v>
      </c>
      <c r="P576" s="79">
        <v>1.7721</v>
      </c>
      <c r="Q576" s="79">
        <v>160</v>
      </c>
      <c r="R576" s="79">
        <v>186.63</v>
      </c>
      <c r="S576" s="79">
        <v>183.945</v>
      </c>
      <c r="T576" s="80">
        <v>0.47889999999999944</v>
      </c>
      <c r="U576" s="80">
        <v>-0.05370000000000008</v>
      </c>
      <c r="V576" s="359">
        <v>1</v>
      </c>
    </row>
    <row r="577" spans="1:22" ht="12.75">
      <c r="A577" s="383"/>
      <c r="B577" s="11">
        <v>136</v>
      </c>
      <c r="C577" s="77" t="s">
        <v>465</v>
      </c>
      <c r="D577" s="78">
        <v>30</v>
      </c>
      <c r="E577" s="78">
        <v>1993</v>
      </c>
      <c r="F577" s="78">
        <v>1872.73</v>
      </c>
      <c r="G577" s="78">
        <v>1872.73</v>
      </c>
      <c r="H577" s="79">
        <v>9.176</v>
      </c>
      <c r="I577" s="79">
        <v>3.35</v>
      </c>
      <c r="J577" s="79">
        <v>4.8</v>
      </c>
      <c r="K577" s="79">
        <v>7.135400000000001</v>
      </c>
      <c r="L577" s="79">
        <v>5.827805</v>
      </c>
      <c r="M577" s="79">
        <v>38</v>
      </c>
      <c r="N577" s="79">
        <v>2.0406</v>
      </c>
      <c r="O577" s="79">
        <v>62.35</v>
      </c>
      <c r="P577" s="79">
        <v>3.348195</v>
      </c>
      <c r="Q577" s="79">
        <v>160</v>
      </c>
      <c r="R577" s="79">
        <v>237.8466666666667</v>
      </c>
      <c r="S577" s="79">
        <v>194.26016666666663</v>
      </c>
      <c r="T577" s="80">
        <v>1.0278049999999999</v>
      </c>
      <c r="U577" s="80">
        <v>-1.307595</v>
      </c>
      <c r="V577" s="359">
        <v>24.35</v>
      </c>
    </row>
    <row r="578" spans="1:22" ht="12.75">
      <c r="A578" s="383"/>
      <c r="B578" s="11">
        <v>137</v>
      </c>
      <c r="C578" s="92" t="s">
        <v>466</v>
      </c>
      <c r="D578" s="78">
        <v>43</v>
      </c>
      <c r="E578" s="78">
        <v>1973</v>
      </c>
      <c r="F578" s="78">
        <v>1889.94</v>
      </c>
      <c r="G578" s="78">
        <v>1810.1</v>
      </c>
      <c r="H578" s="79">
        <v>10.8</v>
      </c>
      <c r="I578" s="79">
        <v>2.28</v>
      </c>
      <c r="J578" s="79">
        <v>6.88</v>
      </c>
      <c r="K578" s="79">
        <v>7.7391000000000005</v>
      </c>
      <c r="L578" s="79">
        <v>8.517750000000001</v>
      </c>
      <c r="M578" s="79">
        <v>57</v>
      </c>
      <c r="N578" s="79">
        <v>3.0608999999999997</v>
      </c>
      <c r="O578" s="79">
        <v>42.5</v>
      </c>
      <c r="P578" s="79">
        <v>2.28225</v>
      </c>
      <c r="Q578" s="79">
        <v>160</v>
      </c>
      <c r="R578" s="79">
        <v>179.97906976744187</v>
      </c>
      <c r="S578" s="79">
        <v>198.08720930232562</v>
      </c>
      <c r="T578" s="80">
        <v>1.6377500000000014</v>
      </c>
      <c r="U578" s="80">
        <v>0.7786499999999998</v>
      </c>
      <c r="V578" s="359">
        <v>-14.5</v>
      </c>
    </row>
    <row r="579" spans="1:22" ht="12.75">
      <c r="A579" s="383"/>
      <c r="B579" s="11">
        <v>138</v>
      </c>
      <c r="C579" s="92" t="s">
        <v>231</v>
      </c>
      <c r="D579" s="78">
        <v>24</v>
      </c>
      <c r="E579" s="78">
        <v>1981</v>
      </c>
      <c r="F579" s="78">
        <v>1323.61</v>
      </c>
      <c r="G579" s="78">
        <v>1265.16</v>
      </c>
      <c r="H579" s="79">
        <v>6.71</v>
      </c>
      <c r="I579" s="79">
        <v>1.44</v>
      </c>
      <c r="J579" s="79">
        <v>3.84</v>
      </c>
      <c r="K579" s="79">
        <v>4.8842</v>
      </c>
      <c r="L579" s="79">
        <v>5.266544</v>
      </c>
      <c r="M579" s="79">
        <v>34</v>
      </c>
      <c r="N579" s="79">
        <v>1.8257999999999999</v>
      </c>
      <c r="O579" s="79">
        <v>26.88</v>
      </c>
      <c r="P579" s="79">
        <v>1.4434559999999999</v>
      </c>
      <c r="Q579" s="79">
        <v>160</v>
      </c>
      <c r="R579" s="79">
        <v>203.50833333333333</v>
      </c>
      <c r="S579" s="79">
        <v>219.43933333333334</v>
      </c>
      <c r="T579" s="80">
        <v>1.4265439999999998</v>
      </c>
      <c r="U579" s="80">
        <v>0.382344</v>
      </c>
      <c r="V579" s="359">
        <v>-7.120000000000001</v>
      </c>
    </row>
    <row r="580" spans="1:22" ht="12.75">
      <c r="A580" s="383"/>
      <c r="B580" s="11">
        <v>139</v>
      </c>
      <c r="C580" s="92" t="s">
        <v>467</v>
      </c>
      <c r="D580" s="78">
        <v>37</v>
      </c>
      <c r="E580" s="78">
        <v>1994</v>
      </c>
      <c r="F580" s="78">
        <v>2066.52</v>
      </c>
      <c r="G580" s="78">
        <v>2002.99</v>
      </c>
      <c r="H580" s="79">
        <v>10.74</v>
      </c>
      <c r="I580" s="79">
        <v>2.42</v>
      </c>
      <c r="J580" s="79">
        <v>5.92</v>
      </c>
      <c r="K580" s="79">
        <v>8.1624</v>
      </c>
      <c r="L580" s="79">
        <v>8.3235</v>
      </c>
      <c r="M580" s="79">
        <v>48</v>
      </c>
      <c r="N580" s="79">
        <v>2.5776</v>
      </c>
      <c r="O580" s="79">
        <v>45</v>
      </c>
      <c r="P580" s="79">
        <v>2.4165</v>
      </c>
      <c r="Q580" s="79">
        <v>160</v>
      </c>
      <c r="R580" s="79">
        <v>220.6054054054054</v>
      </c>
      <c r="S580" s="79">
        <v>224.95945945945945</v>
      </c>
      <c r="T580" s="80">
        <v>2.4034999999999993</v>
      </c>
      <c r="U580" s="80">
        <v>0.1610999999999998</v>
      </c>
      <c r="V580" s="359">
        <v>-3</v>
      </c>
    </row>
    <row r="581" spans="1:22" ht="12.75">
      <c r="A581" s="383"/>
      <c r="B581" s="11">
        <v>140</v>
      </c>
      <c r="C581" s="77" t="s">
        <v>468</v>
      </c>
      <c r="D581" s="78">
        <v>20</v>
      </c>
      <c r="E581" s="78">
        <v>1995</v>
      </c>
      <c r="F581" s="78">
        <v>1150.82</v>
      </c>
      <c r="G581" s="78">
        <v>1150.82</v>
      </c>
      <c r="H581" s="79">
        <v>6.368</v>
      </c>
      <c r="I581" s="79">
        <v>1.77</v>
      </c>
      <c r="J581" s="79">
        <v>3.2</v>
      </c>
      <c r="K581" s="79">
        <v>4.434800000000001</v>
      </c>
      <c r="L581" s="79">
        <v>4.5959</v>
      </c>
      <c r="M581" s="79">
        <v>36</v>
      </c>
      <c r="N581" s="79">
        <v>1.9331999999999998</v>
      </c>
      <c r="O581" s="79">
        <v>33</v>
      </c>
      <c r="P581" s="79">
        <v>1.7721</v>
      </c>
      <c r="Q581" s="79">
        <v>160</v>
      </c>
      <c r="R581" s="79">
        <v>221.74000000000007</v>
      </c>
      <c r="S581" s="79">
        <v>229.79500000000002</v>
      </c>
      <c r="T581" s="80">
        <v>1.3959000000000001</v>
      </c>
      <c r="U581" s="80">
        <v>0.1610999999999998</v>
      </c>
      <c r="V581" s="359">
        <v>-3</v>
      </c>
    </row>
    <row r="582" spans="1:22" ht="12.75">
      <c r="A582" s="383"/>
      <c r="B582" s="11">
        <v>141</v>
      </c>
      <c r="C582" s="92" t="s">
        <v>469</v>
      </c>
      <c r="D582" s="78">
        <v>7</v>
      </c>
      <c r="E582" s="78">
        <v>1960</v>
      </c>
      <c r="F582" s="78">
        <v>560.46</v>
      </c>
      <c r="G582" s="78">
        <v>393.37</v>
      </c>
      <c r="H582" s="79">
        <v>2.186</v>
      </c>
      <c r="I582" s="79">
        <v>0.42</v>
      </c>
      <c r="J582" s="79">
        <v>1.12</v>
      </c>
      <c r="K582" s="79">
        <v>1.7027</v>
      </c>
      <c r="L582" s="79">
        <v>1.7628439999999999</v>
      </c>
      <c r="M582" s="79">
        <v>9</v>
      </c>
      <c r="N582" s="79">
        <v>0.48329999999999995</v>
      </c>
      <c r="O582" s="79">
        <v>7.88</v>
      </c>
      <c r="P582" s="79">
        <v>0.423156</v>
      </c>
      <c r="Q582" s="79">
        <v>160</v>
      </c>
      <c r="R582" s="79">
        <v>243.24285714285716</v>
      </c>
      <c r="S582" s="79">
        <v>251.83485714285712</v>
      </c>
      <c r="T582" s="80">
        <v>0.6428439999999997</v>
      </c>
      <c r="U582" s="80">
        <v>0.060143999999999975</v>
      </c>
      <c r="V582" s="359">
        <v>-1.12</v>
      </c>
    </row>
    <row r="583" spans="1:22" ht="12.75">
      <c r="A583" s="383"/>
      <c r="B583" s="11">
        <v>142</v>
      </c>
      <c r="C583" s="92" t="s">
        <v>230</v>
      </c>
      <c r="D583" s="78">
        <v>5</v>
      </c>
      <c r="E583" s="78">
        <v>1920</v>
      </c>
      <c r="F583" s="78">
        <v>453.88</v>
      </c>
      <c r="G583" s="78">
        <v>228.72</v>
      </c>
      <c r="H583" s="79">
        <v>2.1</v>
      </c>
      <c r="I583" s="79">
        <v>0.32</v>
      </c>
      <c r="J583" s="79">
        <v>0.8</v>
      </c>
      <c r="K583" s="79">
        <f>H583-N583</f>
        <v>1.6167000000000002</v>
      </c>
      <c r="L583" s="79">
        <f>H583-P583</f>
        <v>1.7778</v>
      </c>
      <c r="M583" s="79">
        <v>9</v>
      </c>
      <c r="N583" s="79">
        <f>M583*0.0537</f>
        <v>0.48329999999999995</v>
      </c>
      <c r="O583" s="79">
        <v>6</v>
      </c>
      <c r="P583" s="79">
        <f>O583*0.0537</f>
        <v>0.3222</v>
      </c>
      <c r="Q583" s="79">
        <f>J583*1000/D583</f>
        <v>160</v>
      </c>
      <c r="R583" s="79">
        <f>K583*1000/D583</f>
        <v>323.34000000000003</v>
      </c>
      <c r="S583" s="79">
        <f>L583*1000/D583</f>
        <v>355.56</v>
      </c>
      <c r="T583" s="80">
        <f>L583-J583</f>
        <v>0.9778</v>
      </c>
      <c r="U583" s="80">
        <f>N583-P583</f>
        <v>0.16109999999999997</v>
      </c>
      <c r="V583" s="359">
        <f>O583-M583</f>
        <v>-3</v>
      </c>
    </row>
    <row r="584" spans="1:22" ht="12.75">
      <c r="A584" s="383"/>
      <c r="B584" s="11">
        <v>143</v>
      </c>
      <c r="C584" s="253" t="s">
        <v>481</v>
      </c>
      <c r="D584" s="346">
        <v>36</v>
      </c>
      <c r="E584" s="31">
        <v>1967</v>
      </c>
      <c r="F584" s="342">
        <v>1508.84</v>
      </c>
      <c r="G584" s="342">
        <v>1508.84</v>
      </c>
      <c r="H584" s="342">
        <v>8.9</v>
      </c>
      <c r="I584" s="118">
        <v>8.9</v>
      </c>
      <c r="J584" s="254">
        <v>5.76</v>
      </c>
      <c r="K584" s="118">
        <v>8.9</v>
      </c>
      <c r="L584" s="118">
        <v>6.1715</v>
      </c>
      <c r="M584" s="343">
        <v>0</v>
      </c>
      <c r="N584" s="119">
        <v>0</v>
      </c>
      <c r="O584" s="343">
        <v>53.5</v>
      </c>
      <c r="P584" s="118">
        <v>2.7285</v>
      </c>
      <c r="Q584" s="117">
        <v>160</v>
      </c>
      <c r="R584" s="117">
        <v>247.22222222222223</v>
      </c>
      <c r="S584" s="117">
        <v>171.43055555555554</v>
      </c>
      <c r="T584" s="118">
        <v>0.4115000000000002</v>
      </c>
      <c r="U584" s="118">
        <v>-2.7285</v>
      </c>
      <c r="V584" s="120">
        <v>53.5</v>
      </c>
    </row>
    <row r="585" spans="1:22" ht="12.75">
      <c r="A585" s="383"/>
      <c r="B585" s="11">
        <v>144</v>
      </c>
      <c r="C585" s="253" t="s">
        <v>179</v>
      </c>
      <c r="D585" s="346">
        <v>54</v>
      </c>
      <c r="E585" s="21">
        <v>1977</v>
      </c>
      <c r="F585" s="342">
        <v>2732.84</v>
      </c>
      <c r="G585" s="342">
        <v>2695.83</v>
      </c>
      <c r="H585" s="342">
        <v>15.2</v>
      </c>
      <c r="I585" s="118">
        <v>15.2</v>
      </c>
      <c r="J585" s="117">
        <v>8.64</v>
      </c>
      <c r="K585" s="118">
        <v>10.61</v>
      </c>
      <c r="L585" s="118">
        <v>10.8905</v>
      </c>
      <c r="M585" s="343">
        <v>90</v>
      </c>
      <c r="N585" s="119">
        <v>4.59</v>
      </c>
      <c r="O585" s="343">
        <v>84.5</v>
      </c>
      <c r="P585" s="118">
        <v>4.3095</v>
      </c>
      <c r="Q585" s="117">
        <v>160</v>
      </c>
      <c r="R585" s="117">
        <v>196.4814814814815</v>
      </c>
      <c r="S585" s="117">
        <v>201.67592592592592</v>
      </c>
      <c r="T585" s="118">
        <v>2.250499999999999</v>
      </c>
      <c r="U585" s="118">
        <v>0.28049999999999997</v>
      </c>
      <c r="V585" s="120">
        <v>-5.5</v>
      </c>
    </row>
    <row r="586" spans="1:22" ht="12.75">
      <c r="A586" s="383"/>
      <c r="B586" s="11">
        <v>145</v>
      </c>
      <c r="C586" s="253" t="s">
        <v>484</v>
      </c>
      <c r="D586" s="346">
        <v>18</v>
      </c>
      <c r="E586" s="21">
        <v>1987</v>
      </c>
      <c r="F586" s="342">
        <v>1157.8700000000001</v>
      </c>
      <c r="G586" s="342">
        <v>1134.7</v>
      </c>
      <c r="H586" s="342">
        <v>5.617</v>
      </c>
      <c r="I586" s="118">
        <f aca="true" t="shared" si="289" ref="I586:I593">H586</f>
        <v>5.617</v>
      </c>
      <c r="J586" s="118">
        <v>2.88</v>
      </c>
      <c r="K586" s="118">
        <f aca="true" t="shared" si="290" ref="K586:K593">I586-N586</f>
        <v>4.087</v>
      </c>
      <c r="L586" s="118">
        <f aca="true" t="shared" si="291" ref="L586:L593">I586-P586</f>
        <v>3.6790000000000003</v>
      </c>
      <c r="M586" s="343">
        <v>30</v>
      </c>
      <c r="N586" s="119">
        <f aca="true" t="shared" si="292" ref="N586:N593">M586*0.051</f>
        <v>1.5299999999999998</v>
      </c>
      <c r="O586" s="343">
        <v>38</v>
      </c>
      <c r="P586" s="118">
        <f aca="true" t="shared" si="293" ref="P586:P593">O586*0.051</f>
        <v>1.938</v>
      </c>
      <c r="Q586" s="117">
        <f aca="true" t="shared" si="294" ref="Q586:Q593">J586*1000/D586</f>
        <v>160</v>
      </c>
      <c r="R586" s="117">
        <f aca="true" t="shared" si="295" ref="R586:R593">K586*1000/D586</f>
        <v>227.05555555555554</v>
      </c>
      <c r="S586" s="117">
        <f aca="true" t="shared" si="296" ref="S586:S593">L586*1000/D586</f>
        <v>204.3888888888889</v>
      </c>
      <c r="T586" s="118">
        <f aca="true" t="shared" si="297" ref="T586:T593">L586-J586</f>
        <v>0.7990000000000004</v>
      </c>
      <c r="U586" s="118">
        <f aca="true" t="shared" si="298" ref="U586:U593">N586-P586</f>
        <v>-0.40800000000000014</v>
      </c>
      <c r="V586" s="120">
        <f aca="true" t="shared" si="299" ref="V586:V593">O586-M586</f>
        <v>8</v>
      </c>
    </row>
    <row r="587" spans="1:22" ht="12.75">
      <c r="A587" s="383"/>
      <c r="B587" s="11">
        <v>146</v>
      </c>
      <c r="C587" s="253" t="s">
        <v>180</v>
      </c>
      <c r="D587" s="346">
        <v>23</v>
      </c>
      <c r="E587" s="21">
        <v>1988</v>
      </c>
      <c r="F587" s="342">
        <v>1213.65</v>
      </c>
      <c r="G587" s="342">
        <v>1176.02</v>
      </c>
      <c r="H587" s="342">
        <v>6.568</v>
      </c>
      <c r="I587" s="118">
        <f t="shared" si="289"/>
        <v>6.568</v>
      </c>
      <c r="J587" s="119">
        <v>3.59</v>
      </c>
      <c r="K587" s="118">
        <f t="shared" si="290"/>
        <v>4.987</v>
      </c>
      <c r="L587" s="118">
        <f t="shared" si="291"/>
        <v>4.731999999999999</v>
      </c>
      <c r="M587" s="343">
        <v>31</v>
      </c>
      <c r="N587" s="119">
        <f t="shared" si="292"/>
        <v>1.581</v>
      </c>
      <c r="O587" s="343">
        <v>36</v>
      </c>
      <c r="P587" s="118">
        <f t="shared" si="293"/>
        <v>1.8359999999999999</v>
      </c>
      <c r="Q587" s="117">
        <f t="shared" si="294"/>
        <v>156.08695652173913</v>
      </c>
      <c r="R587" s="117">
        <f t="shared" si="295"/>
        <v>216.82608695652175</v>
      </c>
      <c r="S587" s="117">
        <f t="shared" si="296"/>
        <v>205.73913043478257</v>
      </c>
      <c r="T587" s="118">
        <f t="shared" si="297"/>
        <v>1.1419999999999995</v>
      </c>
      <c r="U587" s="118">
        <f t="shared" si="298"/>
        <v>-0.2549999999999999</v>
      </c>
      <c r="V587" s="120">
        <f t="shared" si="299"/>
        <v>5</v>
      </c>
    </row>
    <row r="588" spans="1:22" ht="12.75">
      <c r="A588" s="383"/>
      <c r="B588" s="11">
        <v>147</v>
      </c>
      <c r="C588" s="253" t="s">
        <v>118</v>
      </c>
      <c r="D588" s="346">
        <v>41</v>
      </c>
      <c r="E588" s="21">
        <v>1983</v>
      </c>
      <c r="F588" s="342">
        <v>2050.63</v>
      </c>
      <c r="G588" s="342">
        <v>2050.63</v>
      </c>
      <c r="H588" s="342">
        <v>12.8</v>
      </c>
      <c r="I588" s="118">
        <f t="shared" si="289"/>
        <v>12.8</v>
      </c>
      <c r="J588" s="119">
        <v>6.4</v>
      </c>
      <c r="K588" s="118">
        <f t="shared" si="290"/>
        <v>8.72</v>
      </c>
      <c r="L588" s="118">
        <f t="shared" si="291"/>
        <v>8.541500000000001</v>
      </c>
      <c r="M588" s="343">
        <v>80</v>
      </c>
      <c r="N588" s="119">
        <f t="shared" si="292"/>
        <v>4.08</v>
      </c>
      <c r="O588" s="343">
        <v>83.5</v>
      </c>
      <c r="P588" s="118">
        <f t="shared" si="293"/>
        <v>4.2585</v>
      </c>
      <c r="Q588" s="117">
        <f t="shared" si="294"/>
        <v>156.09756097560975</v>
      </c>
      <c r="R588" s="117">
        <f t="shared" si="295"/>
        <v>212.6829268292683</v>
      </c>
      <c r="S588" s="117">
        <f t="shared" si="296"/>
        <v>208.32926829268297</v>
      </c>
      <c r="T588" s="118">
        <f t="shared" si="297"/>
        <v>2.1415000000000006</v>
      </c>
      <c r="U588" s="118">
        <f t="shared" si="298"/>
        <v>-0.17849999999999966</v>
      </c>
      <c r="V588" s="120">
        <f t="shared" si="299"/>
        <v>3.5</v>
      </c>
    </row>
    <row r="589" spans="1:22" ht="12.75">
      <c r="A589" s="383"/>
      <c r="B589" s="11">
        <v>148</v>
      </c>
      <c r="C589" s="253" t="s">
        <v>485</v>
      </c>
      <c r="D589" s="346">
        <v>8</v>
      </c>
      <c r="E589" s="21">
        <v>1972</v>
      </c>
      <c r="F589" s="342">
        <v>440.39</v>
      </c>
      <c r="G589" s="342">
        <v>440.39</v>
      </c>
      <c r="H589" s="342">
        <v>1.198</v>
      </c>
      <c r="I589" s="118">
        <f t="shared" si="289"/>
        <v>1.198</v>
      </c>
      <c r="J589" s="119">
        <v>0.67</v>
      </c>
      <c r="K589" s="118">
        <f t="shared" si="290"/>
        <v>0.943</v>
      </c>
      <c r="L589" s="118">
        <f t="shared" si="291"/>
        <v>0.8665</v>
      </c>
      <c r="M589" s="343">
        <v>5</v>
      </c>
      <c r="N589" s="119">
        <f t="shared" si="292"/>
        <v>0.255</v>
      </c>
      <c r="O589" s="343">
        <v>6.5</v>
      </c>
      <c r="P589" s="118">
        <f t="shared" si="293"/>
        <v>0.33149999999999996</v>
      </c>
      <c r="Q589" s="117">
        <f t="shared" si="294"/>
        <v>83.75</v>
      </c>
      <c r="R589" s="117">
        <f t="shared" si="295"/>
        <v>117.875</v>
      </c>
      <c r="S589" s="117">
        <f t="shared" si="296"/>
        <v>108.3125</v>
      </c>
      <c r="T589" s="118">
        <f t="shared" si="297"/>
        <v>0.1965</v>
      </c>
      <c r="U589" s="118">
        <f t="shared" si="298"/>
        <v>-0.07649999999999996</v>
      </c>
      <c r="V589" s="120">
        <f t="shared" si="299"/>
        <v>1.5</v>
      </c>
    </row>
    <row r="590" spans="1:22" ht="12.75">
      <c r="A590" s="383"/>
      <c r="B590" s="11">
        <v>149</v>
      </c>
      <c r="C590" s="253" t="s">
        <v>181</v>
      </c>
      <c r="D590" s="346">
        <v>40</v>
      </c>
      <c r="E590" s="21">
        <v>1979</v>
      </c>
      <c r="F590" s="342">
        <v>2023.67</v>
      </c>
      <c r="G590" s="342">
        <v>2023.67</v>
      </c>
      <c r="H590" s="342">
        <v>12.1</v>
      </c>
      <c r="I590" s="118">
        <f t="shared" si="289"/>
        <v>12.1</v>
      </c>
      <c r="J590" s="119">
        <v>6.4</v>
      </c>
      <c r="K590" s="118">
        <f t="shared" si="290"/>
        <v>8.428</v>
      </c>
      <c r="L590" s="118">
        <f t="shared" si="291"/>
        <v>8.683</v>
      </c>
      <c r="M590" s="343">
        <v>72</v>
      </c>
      <c r="N590" s="119">
        <f t="shared" si="292"/>
        <v>3.6719999999999997</v>
      </c>
      <c r="O590" s="343">
        <v>67</v>
      </c>
      <c r="P590" s="118">
        <f t="shared" si="293"/>
        <v>3.417</v>
      </c>
      <c r="Q590" s="117">
        <f t="shared" si="294"/>
        <v>160</v>
      </c>
      <c r="R590" s="117">
        <f t="shared" si="295"/>
        <v>210.7</v>
      </c>
      <c r="S590" s="117">
        <f t="shared" si="296"/>
        <v>217.075</v>
      </c>
      <c r="T590" s="118">
        <f t="shared" si="297"/>
        <v>2.2829999999999995</v>
      </c>
      <c r="U590" s="118">
        <f t="shared" si="298"/>
        <v>0.2549999999999999</v>
      </c>
      <c r="V590" s="120">
        <f t="shared" si="299"/>
        <v>-5</v>
      </c>
    </row>
    <row r="591" spans="1:22" ht="12.75">
      <c r="A591" s="383"/>
      <c r="B591" s="11">
        <v>150</v>
      </c>
      <c r="C591" s="253" t="s">
        <v>486</v>
      </c>
      <c r="D591" s="346">
        <v>18</v>
      </c>
      <c r="E591" s="21">
        <v>1983</v>
      </c>
      <c r="F591" s="342">
        <v>1153.81</v>
      </c>
      <c r="G591" s="342">
        <v>1153.81</v>
      </c>
      <c r="H591" s="342">
        <v>5.688</v>
      </c>
      <c r="I591" s="118">
        <f t="shared" si="289"/>
        <v>5.688</v>
      </c>
      <c r="J591" s="119">
        <v>2.88</v>
      </c>
      <c r="K591" s="118">
        <f t="shared" si="290"/>
        <v>3.6479999999999997</v>
      </c>
      <c r="L591" s="118">
        <f t="shared" si="291"/>
        <v>4.209</v>
      </c>
      <c r="M591" s="343">
        <v>40</v>
      </c>
      <c r="N591" s="119">
        <f t="shared" si="292"/>
        <v>2.04</v>
      </c>
      <c r="O591" s="343">
        <v>29</v>
      </c>
      <c r="P591" s="118">
        <f t="shared" si="293"/>
        <v>1.4789999999999999</v>
      </c>
      <c r="Q591" s="117">
        <f t="shared" si="294"/>
        <v>160</v>
      </c>
      <c r="R591" s="117">
        <f t="shared" si="295"/>
        <v>202.66666666666663</v>
      </c>
      <c r="S591" s="117">
        <f t="shared" si="296"/>
        <v>233.83333333333334</v>
      </c>
      <c r="T591" s="118">
        <f t="shared" si="297"/>
        <v>1.3289999999999997</v>
      </c>
      <c r="U591" s="118">
        <f t="shared" si="298"/>
        <v>0.5610000000000002</v>
      </c>
      <c r="V591" s="120">
        <f t="shared" si="299"/>
        <v>-11</v>
      </c>
    </row>
    <row r="592" spans="1:22" ht="12.75">
      <c r="A592" s="383"/>
      <c r="B592" s="11">
        <v>151</v>
      </c>
      <c r="C592" s="253" t="s">
        <v>487</v>
      </c>
      <c r="D592" s="346">
        <v>61</v>
      </c>
      <c r="E592" s="21">
        <v>1985</v>
      </c>
      <c r="F592" s="342">
        <v>3921.56</v>
      </c>
      <c r="G592" s="342">
        <v>3814.2000000000003</v>
      </c>
      <c r="H592" s="342">
        <v>19.562</v>
      </c>
      <c r="I592" s="118">
        <f t="shared" si="289"/>
        <v>19.562</v>
      </c>
      <c r="J592" s="119">
        <v>9.35</v>
      </c>
      <c r="K592" s="118">
        <f t="shared" si="290"/>
        <v>12.065000000000001</v>
      </c>
      <c r="L592" s="118">
        <f t="shared" si="291"/>
        <v>13.952000000000002</v>
      </c>
      <c r="M592" s="343">
        <v>147</v>
      </c>
      <c r="N592" s="119">
        <f t="shared" si="292"/>
        <v>7.497</v>
      </c>
      <c r="O592" s="343">
        <v>110</v>
      </c>
      <c r="P592" s="118">
        <f t="shared" si="293"/>
        <v>5.609999999999999</v>
      </c>
      <c r="Q592" s="117">
        <f t="shared" si="294"/>
        <v>153.27868852459017</v>
      </c>
      <c r="R592" s="117">
        <f t="shared" si="295"/>
        <v>197.78688524590166</v>
      </c>
      <c r="S592" s="117">
        <f t="shared" si="296"/>
        <v>228.72131147540986</v>
      </c>
      <c r="T592" s="118">
        <f t="shared" si="297"/>
        <v>4.602000000000002</v>
      </c>
      <c r="U592" s="118">
        <f t="shared" si="298"/>
        <v>1.8870000000000005</v>
      </c>
      <c r="V592" s="120">
        <f t="shared" si="299"/>
        <v>-37</v>
      </c>
    </row>
    <row r="593" spans="1:22" ht="12.75">
      <c r="A593" s="383"/>
      <c r="B593" s="11">
        <v>152</v>
      </c>
      <c r="C593" s="253" t="s">
        <v>119</v>
      </c>
      <c r="D593" s="346">
        <v>24</v>
      </c>
      <c r="E593" s="21">
        <v>1969</v>
      </c>
      <c r="F593" s="342">
        <v>1020.69</v>
      </c>
      <c r="G593" s="342">
        <v>1020.69</v>
      </c>
      <c r="H593" s="342">
        <v>7.5</v>
      </c>
      <c r="I593" s="118">
        <f t="shared" si="289"/>
        <v>7.5</v>
      </c>
      <c r="J593" s="119">
        <v>3.84</v>
      </c>
      <c r="K593" s="118">
        <f t="shared" si="290"/>
        <v>6.378</v>
      </c>
      <c r="L593" s="118">
        <f t="shared" si="291"/>
        <v>6.3525</v>
      </c>
      <c r="M593" s="343">
        <v>22</v>
      </c>
      <c r="N593" s="119">
        <f t="shared" si="292"/>
        <v>1.1219999999999999</v>
      </c>
      <c r="O593" s="343">
        <v>22.5</v>
      </c>
      <c r="P593" s="118">
        <f t="shared" si="293"/>
        <v>1.1475</v>
      </c>
      <c r="Q593" s="117">
        <f t="shared" si="294"/>
        <v>160</v>
      </c>
      <c r="R593" s="117">
        <f t="shared" si="295"/>
        <v>265.75</v>
      </c>
      <c r="S593" s="117">
        <f t="shared" si="296"/>
        <v>264.6875</v>
      </c>
      <c r="T593" s="118">
        <f t="shared" si="297"/>
        <v>2.5125</v>
      </c>
      <c r="U593" s="118">
        <f t="shared" si="298"/>
        <v>-0.025500000000000078</v>
      </c>
      <c r="V593" s="120">
        <f t="shared" si="299"/>
        <v>0.5</v>
      </c>
    </row>
    <row r="594" spans="1:22" ht="12.75">
      <c r="A594" s="383"/>
      <c r="B594" s="11">
        <v>153</v>
      </c>
      <c r="C594" s="265" t="s">
        <v>266</v>
      </c>
      <c r="D594" s="266">
        <v>4</v>
      </c>
      <c r="E594" s="267" t="s">
        <v>25</v>
      </c>
      <c r="F594" s="268">
        <v>191.55</v>
      </c>
      <c r="G594" s="268">
        <v>191.55</v>
      </c>
      <c r="H594" s="268">
        <v>0.74</v>
      </c>
      <c r="I594" s="269">
        <v>0.74</v>
      </c>
      <c r="J594" s="270">
        <v>0.4</v>
      </c>
      <c r="K594" s="269">
        <v>0.52844</v>
      </c>
      <c r="L594" s="269">
        <v>0.607775</v>
      </c>
      <c r="M594" s="268">
        <v>4</v>
      </c>
      <c r="N594" s="271">
        <v>0.21156</v>
      </c>
      <c r="O594" s="268">
        <v>2.5</v>
      </c>
      <c r="P594" s="269">
        <v>0.132225</v>
      </c>
      <c r="Q594" s="272">
        <v>100</v>
      </c>
      <c r="R594" s="272">
        <v>132.11</v>
      </c>
      <c r="S594" s="272">
        <v>151.94375</v>
      </c>
      <c r="T594" s="269">
        <v>0.20777499999999993</v>
      </c>
      <c r="U594" s="269">
        <v>0.07933499999999999</v>
      </c>
      <c r="V594" s="360">
        <v>-1.5</v>
      </c>
    </row>
    <row r="595" spans="1:22" ht="12.75">
      <c r="A595" s="383"/>
      <c r="B595" s="11">
        <v>154</v>
      </c>
      <c r="C595" s="265" t="s">
        <v>269</v>
      </c>
      <c r="D595" s="266">
        <v>14</v>
      </c>
      <c r="E595" s="267" t="s">
        <v>25</v>
      </c>
      <c r="F595" s="268">
        <v>955.66</v>
      </c>
      <c r="G595" s="268">
        <v>646.5</v>
      </c>
      <c r="H595" s="268">
        <v>4.62</v>
      </c>
      <c r="I595" s="269">
        <v>4.62</v>
      </c>
      <c r="J595" s="273">
        <v>2.01</v>
      </c>
      <c r="K595" s="269">
        <v>2.76885</v>
      </c>
      <c r="L595" s="269">
        <v>3.213126</v>
      </c>
      <c r="M595" s="268">
        <v>35</v>
      </c>
      <c r="N595" s="271">
        <v>1.85115</v>
      </c>
      <c r="O595" s="268">
        <v>26.6</v>
      </c>
      <c r="P595" s="269">
        <v>1.406874</v>
      </c>
      <c r="Q595" s="272">
        <v>143.57142857142856</v>
      </c>
      <c r="R595" s="272">
        <v>197.775</v>
      </c>
      <c r="S595" s="272">
        <v>229.509</v>
      </c>
      <c r="T595" s="269">
        <v>1.2031260000000001</v>
      </c>
      <c r="U595" s="269">
        <v>0.4442760000000001</v>
      </c>
      <c r="V595" s="360">
        <v>-8.399999999999999</v>
      </c>
    </row>
    <row r="596" spans="1:22" ht="12.75">
      <c r="A596" s="383"/>
      <c r="B596" s="11">
        <v>155</v>
      </c>
      <c r="C596" s="265" t="s">
        <v>270</v>
      </c>
      <c r="D596" s="266">
        <v>9</v>
      </c>
      <c r="E596" s="267" t="s">
        <v>25</v>
      </c>
      <c r="F596" s="268">
        <v>908.69</v>
      </c>
      <c r="G596" s="268">
        <v>506.57</v>
      </c>
      <c r="H596" s="268">
        <v>2.59</v>
      </c>
      <c r="I596" s="269">
        <v>2.59</v>
      </c>
      <c r="J596" s="273">
        <v>1.45</v>
      </c>
      <c r="K596" s="269">
        <v>2.16688</v>
      </c>
      <c r="L596" s="269">
        <v>2.151013</v>
      </c>
      <c r="M596" s="268">
        <v>8</v>
      </c>
      <c r="N596" s="271">
        <v>0.42312</v>
      </c>
      <c r="O596" s="268">
        <v>8.3</v>
      </c>
      <c r="P596" s="269">
        <v>0.438987</v>
      </c>
      <c r="Q596" s="272">
        <v>161.11111111111111</v>
      </c>
      <c r="R596" s="272">
        <v>240.76444444444445</v>
      </c>
      <c r="S596" s="272">
        <v>239.00144444444445</v>
      </c>
      <c r="T596" s="269">
        <v>0.7010129999999999</v>
      </c>
      <c r="U596" s="269">
        <v>-0.01586700000000002</v>
      </c>
      <c r="V596" s="360">
        <v>0.3000000000000007</v>
      </c>
    </row>
    <row r="597" spans="1:22" ht="12.75">
      <c r="A597" s="383"/>
      <c r="B597" s="11">
        <v>156</v>
      </c>
      <c r="C597" s="265" t="s">
        <v>271</v>
      </c>
      <c r="D597" s="266">
        <v>30</v>
      </c>
      <c r="E597" s="267" t="s">
        <v>25</v>
      </c>
      <c r="F597" s="268">
        <v>2532.72</v>
      </c>
      <c r="G597" s="268">
        <v>2532.72</v>
      </c>
      <c r="H597" s="268">
        <v>11.5</v>
      </c>
      <c r="I597" s="269">
        <v>11.5</v>
      </c>
      <c r="J597" s="273">
        <v>4.96</v>
      </c>
      <c r="K597" s="269">
        <v>7.48036</v>
      </c>
      <c r="L597" s="269">
        <v>8.353045</v>
      </c>
      <c r="M597" s="268">
        <v>76</v>
      </c>
      <c r="N597" s="271">
        <v>4.01964</v>
      </c>
      <c r="O597" s="268">
        <v>59.5</v>
      </c>
      <c r="P597" s="269">
        <v>3.146955</v>
      </c>
      <c r="Q597" s="272">
        <v>165.33333333333334</v>
      </c>
      <c r="R597" s="272">
        <v>249.34533333333331</v>
      </c>
      <c r="S597" s="272">
        <v>278.43483333333336</v>
      </c>
      <c r="T597" s="269">
        <v>3.393045</v>
      </c>
      <c r="U597" s="269">
        <v>0.8726849999999997</v>
      </c>
      <c r="V597" s="360">
        <v>-16.5</v>
      </c>
    </row>
    <row r="598" spans="1:22" ht="12.75">
      <c r="A598" s="383"/>
      <c r="B598" s="11">
        <v>157</v>
      </c>
      <c r="C598" s="265" t="s">
        <v>267</v>
      </c>
      <c r="D598" s="266">
        <v>3</v>
      </c>
      <c r="E598" s="267" t="s">
        <v>25</v>
      </c>
      <c r="F598" s="268">
        <v>102.94</v>
      </c>
      <c r="G598" s="268">
        <v>102.94</v>
      </c>
      <c r="H598" s="268">
        <v>1.37</v>
      </c>
      <c r="I598" s="269">
        <v>1.37</v>
      </c>
      <c r="J598" s="273">
        <v>0.48</v>
      </c>
      <c r="K598" s="269">
        <v>1.37</v>
      </c>
      <c r="L598" s="269">
        <v>0.8684000000000001</v>
      </c>
      <c r="M598" s="268">
        <v>0</v>
      </c>
      <c r="N598" s="271">
        <v>0</v>
      </c>
      <c r="O598" s="268">
        <v>7.6</v>
      </c>
      <c r="P598" s="269">
        <v>0.5016</v>
      </c>
      <c r="Q598" s="272">
        <v>160</v>
      </c>
      <c r="R598" s="272">
        <v>456.6666666666667</v>
      </c>
      <c r="S598" s="272">
        <v>289.4666666666667</v>
      </c>
      <c r="T598" s="269">
        <v>0.3884000000000001</v>
      </c>
      <c r="U598" s="269">
        <v>-0.5016</v>
      </c>
      <c r="V598" s="360">
        <v>7.6</v>
      </c>
    </row>
    <row r="599" spans="1:22" ht="12.75">
      <c r="A599" s="383"/>
      <c r="B599" s="11">
        <v>158</v>
      </c>
      <c r="C599" s="92" t="s">
        <v>284</v>
      </c>
      <c r="D599" s="78">
        <v>55</v>
      </c>
      <c r="E599" s="78">
        <v>1967</v>
      </c>
      <c r="F599" s="78">
        <v>2608.47</v>
      </c>
      <c r="G599" s="78">
        <v>2608.47</v>
      </c>
      <c r="H599" s="80">
        <v>17.7</v>
      </c>
      <c r="I599" s="80">
        <v>17.7</v>
      </c>
      <c r="J599" s="81">
        <v>8.8</v>
      </c>
      <c r="K599" s="263">
        <v>13.133</v>
      </c>
      <c r="L599" s="263">
        <v>14.078999999999999</v>
      </c>
      <c r="M599" s="79">
        <v>82</v>
      </c>
      <c r="N599" s="81">
        <v>4.567</v>
      </c>
      <c r="O599" s="79">
        <v>65</v>
      </c>
      <c r="P599" s="81">
        <v>3.621</v>
      </c>
      <c r="Q599" s="274">
        <v>160</v>
      </c>
      <c r="R599" s="274">
        <v>238.78181818181818</v>
      </c>
      <c r="S599" s="274">
        <v>255.98181818181814</v>
      </c>
      <c r="T599" s="263">
        <v>5.278999999999998</v>
      </c>
      <c r="U599" s="81">
        <v>0.9460000000000002</v>
      </c>
      <c r="V599" s="83">
        <v>-17</v>
      </c>
    </row>
    <row r="600" spans="1:22" ht="12.75">
      <c r="A600" s="383"/>
      <c r="B600" s="11">
        <v>159</v>
      </c>
      <c r="C600" s="92" t="s">
        <v>287</v>
      </c>
      <c r="D600" s="78">
        <v>85</v>
      </c>
      <c r="E600" s="78">
        <v>1970</v>
      </c>
      <c r="F600" s="80">
        <v>3839.76</v>
      </c>
      <c r="G600" s="275">
        <v>3839.76</v>
      </c>
      <c r="H600" s="80">
        <v>28.6</v>
      </c>
      <c r="I600" s="80">
        <v>28.6</v>
      </c>
      <c r="J600" s="81">
        <v>13.6</v>
      </c>
      <c r="K600" s="263">
        <v>20.858</v>
      </c>
      <c r="L600" s="263">
        <v>22.027</v>
      </c>
      <c r="M600" s="79">
        <v>139</v>
      </c>
      <c r="N600" s="81">
        <v>7.742</v>
      </c>
      <c r="O600" s="79">
        <v>118</v>
      </c>
      <c r="P600" s="81">
        <v>6.573</v>
      </c>
      <c r="Q600" s="274">
        <v>160</v>
      </c>
      <c r="R600" s="274">
        <v>245.38823529411766</v>
      </c>
      <c r="S600" s="274">
        <v>259.1411764705883</v>
      </c>
      <c r="T600" s="263">
        <v>8.427000000000001</v>
      </c>
      <c r="U600" s="81">
        <v>1.1689999999999996</v>
      </c>
      <c r="V600" s="83">
        <v>-21</v>
      </c>
    </row>
    <row r="601" spans="1:22" ht="12.75">
      <c r="A601" s="383"/>
      <c r="B601" s="11">
        <v>160</v>
      </c>
      <c r="C601" s="92" t="s">
        <v>281</v>
      </c>
      <c r="D601" s="78">
        <v>60</v>
      </c>
      <c r="E601" s="78">
        <v>1969</v>
      </c>
      <c r="F601" s="78">
        <v>2530.4</v>
      </c>
      <c r="G601" s="78">
        <v>2530.4</v>
      </c>
      <c r="H601" s="80">
        <v>19.8</v>
      </c>
      <c r="I601" s="80">
        <v>19.8</v>
      </c>
      <c r="J601" s="81">
        <v>9.6</v>
      </c>
      <c r="K601" s="263">
        <v>14.676000000000002</v>
      </c>
      <c r="L601" s="263">
        <v>14.397000000000002</v>
      </c>
      <c r="M601" s="79">
        <v>92</v>
      </c>
      <c r="N601" s="81">
        <v>5.124</v>
      </c>
      <c r="O601" s="79">
        <v>97</v>
      </c>
      <c r="P601" s="81">
        <v>5.403</v>
      </c>
      <c r="Q601" s="274">
        <v>160</v>
      </c>
      <c r="R601" s="274">
        <v>244.60000000000005</v>
      </c>
      <c r="S601" s="274">
        <v>239.95000000000002</v>
      </c>
      <c r="T601" s="263">
        <v>4.797000000000002</v>
      </c>
      <c r="U601" s="81">
        <v>-0.2789999999999999</v>
      </c>
      <c r="V601" s="83">
        <v>5</v>
      </c>
    </row>
    <row r="602" spans="1:22" ht="12.75">
      <c r="A602" s="383"/>
      <c r="B602" s="11">
        <v>161</v>
      </c>
      <c r="C602" s="92" t="s">
        <v>278</v>
      </c>
      <c r="D602" s="78">
        <v>60</v>
      </c>
      <c r="E602" s="78">
        <v>1985</v>
      </c>
      <c r="F602" s="78">
        <v>3842.05</v>
      </c>
      <c r="G602" s="78">
        <v>3842.05</v>
      </c>
      <c r="H602" s="80">
        <v>20.9</v>
      </c>
      <c r="I602" s="80">
        <v>20.9</v>
      </c>
      <c r="J602" s="81">
        <v>9.6</v>
      </c>
      <c r="K602" s="263">
        <v>12.267</v>
      </c>
      <c r="L602" s="263">
        <v>15.497</v>
      </c>
      <c r="M602" s="79">
        <v>155</v>
      </c>
      <c r="N602" s="81">
        <v>8.633</v>
      </c>
      <c r="O602" s="79">
        <v>97</v>
      </c>
      <c r="P602" s="81">
        <v>5.403</v>
      </c>
      <c r="Q602" s="274">
        <v>160</v>
      </c>
      <c r="R602" s="274">
        <v>204.45</v>
      </c>
      <c r="S602" s="274">
        <v>258.2833333333333</v>
      </c>
      <c r="T602" s="263">
        <v>5.897</v>
      </c>
      <c r="U602" s="81">
        <v>3.2299999999999995</v>
      </c>
      <c r="V602" s="83">
        <v>-58</v>
      </c>
    </row>
    <row r="603" spans="1:22" ht="12.75">
      <c r="A603" s="383"/>
      <c r="B603" s="11">
        <v>162</v>
      </c>
      <c r="C603" s="77" t="s">
        <v>510</v>
      </c>
      <c r="D603" s="78">
        <v>20</v>
      </c>
      <c r="E603" s="78" t="s">
        <v>25</v>
      </c>
      <c r="F603" s="80">
        <v>1014.75</v>
      </c>
      <c r="G603" s="80">
        <v>1014.75</v>
      </c>
      <c r="H603" s="81">
        <v>5.708</v>
      </c>
      <c r="I603" s="81">
        <v>5.708</v>
      </c>
      <c r="J603" s="81">
        <v>3.12</v>
      </c>
      <c r="K603" s="81">
        <v>3.6678800000000003</v>
      </c>
      <c r="L603" s="81">
        <v>3.3110000000000004</v>
      </c>
      <c r="M603" s="80">
        <v>36</v>
      </c>
      <c r="N603" s="81">
        <v>2.04012</v>
      </c>
      <c r="O603" s="80">
        <v>47</v>
      </c>
      <c r="P603" s="81">
        <v>2.397</v>
      </c>
      <c r="Q603" s="81">
        <v>156</v>
      </c>
      <c r="R603" s="81">
        <v>183.394</v>
      </c>
      <c r="S603" s="81">
        <v>165.55</v>
      </c>
      <c r="T603" s="80">
        <v>0.19100000000000028</v>
      </c>
      <c r="U603" s="80">
        <v>-0.35687999999999986</v>
      </c>
      <c r="V603" s="359">
        <v>11</v>
      </c>
    </row>
    <row r="604" spans="1:22" ht="12.75">
      <c r="A604" s="383"/>
      <c r="B604" s="11">
        <v>163</v>
      </c>
      <c r="C604" s="77" t="s">
        <v>511</v>
      </c>
      <c r="D604" s="78">
        <v>20</v>
      </c>
      <c r="E604" s="78" t="s">
        <v>25</v>
      </c>
      <c r="F604" s="80">
        <v>1016.05</v>
      </c>
      <c r="G604" s="80">
        <v>1016.05</v>
      </c>
      <c r="H604" s="81">
        <v>5.393</v>
      </c>
      <c r="I604" s="81">
        <v>5.393</v>
      </c>
      <c r="J604" s="81">
        <v>3.2</v>
      </c>
      <c r="K604" s="81">
        <v>3.86291</v>
      </c>
      <c r="L604" s="81">
        <v>2.51864</v>
      </c>
      <c r="M604" s="80">
        <v>27</v>
      </c>
      <c r="N604" s="81">
        <v>1.53009</v>
      </c>
      <c r="O604" s="80">
        <v>56.36</v>
      </c>
      <c r="P604" s="81">
        <v>2.87436</v>
      </c>
      <c r="Q604" s="81">
        <v>160</v>
      </c>
      <c r="R604" s="81">
        <v>193.1455</v>
      </c>
      <c r="S604" s="81">
        <v>125.93199999999999</v>
      </c>
      <c r="T604" s="80">
        <v>-0.6813600000000002</v>
      </c>
      <c r="U604" s="80">
        <v>-1.3442699999999999</v>
      </c>
      <c r="V604" s="359">
        <v>29.36</v>
      </c>
    </row>
    <row r="605" spans="1:22" ht="12.75">
      <c r="A605" s="383"/>
      <c r="B605" s="11">
        <v>164</v>
      </c>
      <c r="C605" s="246" t="s">
        <v>518</v>
      </c>
      <c r="D605" s="247">
        <v>22</v>
      </c>
      <c r="E605" s="247" t="s">
        <v>25</v>
      </c>
      <c r="F605" s="261">
        <v>1169.51</v>
      </c>
      <c r="G605" s="261">
        <v>1169.51</v>
      </c>
      <c r="H605" s="81">
        <v>6.682</v>
      </c>
      <c r="I605" s="81">
        <f aca="true" t="shared" si="300" ref="I605:I627">H605</f>
        <v>6.682</v>
      </c>
      <c r="J605" s="248">
        <v>3.52</v>
      </c>
      <c r="K605" s="81">
        <f aca="true" t="shared" si="301" ref="K605:K627">I605-N605</f>
        <v>4.471870000000001</v>
      </c>
      <c r="L605" s="81">
        <f aca="true" t="shared" si="302" ref="L605:L627">I605-P605</f>
        <v>4.438000000000001</v>
      </c>
      <c r="M605" s="80">
        <v>39</v>
      </c>
      <c r="N605" s="81">
        <f>M605*0.05667</f>
        <v>2.21013</v>
      </c>
      <c r="O605" s="80">
        <v>44</v>
      </c>
      <c r="P605" s="81">
        <f aca="true" t="shared" si="303" ref="P605:P627">O605*0.051</f>
        <v>2.2439999999999998</v>
      </c>
      <c r="Q605" s="81">
        <f aca="true" t="shared" si="304" ref="Q605:Q627">J605*1000/D605</f>
        <v>160</v>
      </c>
      <c r="R605" s="81">
        <f aca="true" t="shared" si="305" ref="R605:R627">K605*1000/D605</f>
        <v>203.26681818181822</v>
      </c>
      <c r="S605" s="81">
        <f aca="true" t="shared" si="306" ref="S605:S627">L605*1000/D605</f>
        <v>201.72727272727278</v>
      </c>
      <c r="T605" s="80">
        <f aca="true" t="shared" si="307" ref="T605:T627">L605-J605</f>
        <v>0.9180000000000006</v>
      </c>
      <c r="U605" s="80">
        <f aca="true" t="shared" si="308" ref="U605:U627">N605-P605</f>
        <v>-0.033869999999999845</v>
      </c>
      <c r="V605" s="359">
        <f aca="true" t="shared" si="309" ref="V605:V627">O605-M605</f>
        <v>5</v>
      </c>
    </row>
    <row r="606" spans="1:22" ht="12.75">
      <c r="A606" s="383"/>
      <c r="B606" s="11">
        <v>165</v>
      </c>
      <c r="C606" s="77" t="s">
        <v>519</v>
      </c>
      <c r="D606" s="78">
        <v>13</v>
      </c>
      <c r="E606" s="78" t="s">
        <v>25</v>
      </c>
      <c r="F606" s="80">
        <v>632.48</v>
      </c>
      <c r="G606" s="80">
        <v>522.48</v>
      </c>
      <c r="H606" s="81">
        <v>4.37</v>
      </c>
      <c r="I606" s="81">
        <f t="shared" si="300"/>
        <v>4.37</v>
      </c>
      <c r="J606" s="81">
        <v>2.25</v>
      </c>
      <c r="K606" s="81">
        <f t="shared" si="301"/>
        <v>3.34994</v>
      </c>
      <c r="L606" s="81">
        <f t="shared" si="302"/>
        <v>3.1490600000000004</v>
      </c>
      <c r="M606" s="80">
        <v>18</v>
      </c>
      <c r="N606" s="81">
        <f aca="true" t="shared" si="310" ref="N606:N611">M606*0.05667</f>
        <v>1.02006</v>
      </c>
      <c r="O606" s="260">
        <v>23.94</v>
      </c>
      <c r="P606" s="81">
        <f t="shared" si="303"/>
        <v>1.22094</v>
      </c>
      <c r="Q606" s="81">
        <f t="shared" si="304"/>
        <v>173.07692307692307</v>
      </c>
      <c r="R606" s="81">
        <f t="shared" si="305"/>
        <v>257.6876923076923</v>
      </c>
      <c r="S606" s="81">
        <f t="shared" si="306"/>
        <v>242.23538461538465</v>
      </c>
      <c r="T606" s="80">
        <f t="shared" si="307"/>
        <v>0.8990600000000004</v>
      </c>
      <c r="U606" s="80">
        <f t="shared" si="308"/>
        <v>-0.20087999999999995</v>
      </c>
      <c r="V606" s="359">
        <f t="shared" si="309"/>
        <v>5.940000000000001</v>
      </c>
    </row>
    <row r="607" spans="1:22" ht="12.75">
      <c r="A607" s="383"/>
      <c r="B607" s="11">
        <v>166</v>
      </c>
      <c r="C607" s="246" t="s">
        <v>520</v>
      </c>
      <c r="D607" s="78">
        <v>22</v>
      </c>
      <c r="E607" s="78" t="s">
        <v>25</v>
      </c>
      <c r="F607" s="80">
        <v>1038.42</v>
      </c>
      <c r="G607" s="80">
        <v>1038.42</v>
      </c>
      <c r="H607" s="81">
        <v>6.329</v>
      </c>
      <c r="I607" s="81">
        <f t="shared" si="300"/>
        <v>6.329</v>
      </c>
      <c r="J607" s="81">
        <v>3.52</v>
      </c>
      <c r="K607" s="81">
        <f t="shared" si="301"/>
        <v>4.0622</v>
      </c>
      <c r="L607" s="81">
        <f t="shared" si="302"/>
        <v>4.493</v>
      </c>
      <c r="M607" s="80">
        <v>40</v>
      </c>
      <c r="N607" s="81">
        <f t="shared" si="310"/>
        <v>2.2668</v>
      </c>
      <c r="O607" s="80">
        <v>36</v>
      </c>
      <c r="P607" s="81">
        <f t="shared" si="303"/>
        <v>1.8359999999999999</v>
      </c>
      <c r="Q607" s="81">
        <f t="shared" si="304"/>
        <v>160</v>
      </c>
      <c r="R607" s="81">
        <f t="shared" si="305"/>
        <v>184.64545454545453</v>
      </c>
      <c r="S607" s="81">
        <f t="shared" si="306"/>
        <v>204.22727272727272</v>
      </c>
      <c r="T607" s="80">
        <f t="shared" si="307"/>
        <v>0.9730000000000003</v>
      </c>
      <c r="U607" s="80">
        <f t="shared" si="308"/>
        <v>0.43080000000000007</v>
      </c>
      <c r="V607" s="359">
        <f t="shared" si="309"/>
        <v>-4</v>
      </c>
    </row>
    <row r="608" spans="1:22" ht="12.75">
      <c r="A608" s="383"/>
      <c r="B608" s="11">
        <v>167</v>
      </c>
      <c r="C608" s="77" t="s">
        <v>523</v>
      </c>
      <c r="D608" s="78">
        <v>10</v>
      </c>
      <c r="E608" s="78" t="s">
        <v>25</v>
      </c>
      <c r="F608" s="80">
        <v>552.12</v>
      </c>
      <c r="G608" s="80">
        <v>552.12</v>
      </c>
      <c r="H608" s="81">
        <v>3.2</v>
      </c>
      <c r="I608" s="81">
        <f t="shared" si="300"/>
        <v>3.2</v>
      </c>
      <c r="J608" s="81">
        <v>1.6</v>
      </c>
      <c r="K608" s="81">
        <f t="shared" si="301"/>
        <v>2.23661</v>
      </c>
      <c r="L608" s="81">
        <f t="shared" si="302"/>
        <v>2.588</v>
      </c>
      <c r="M608" s="80">
        <v>17</v>
      </c>
      <c r="N608" s="81">
        <f t="shared" si="310"/>
        <v>0.96339</v>
      </c>
      <c r="O608" s="80">
        <v>12</v>
      </c>
      <c r="P608" s="81">
        <f t="shared" si="303"/>
        <v>0.612</v>
      </c>
      <c r="Q608" s="81">
        <f t="shared" si="304"/>
        <v>160</v>
      </c>
      <c r="R608" s="81">
        <f t="shared" si="305"/>
        <v>223.661</v>
      </c>
      <c r="S608" s="81">
        <f t="shared" si="306"/>
        <v>258.8</v>
      </c>
      <c r="T608" s="80">
        <f t="shared" si="307"/>
        <v>0.988</v>
      </c>
      <c r="U608" s="80">
        <f t="shared" si="308"/>
        <v>0.35139</v>
      </c>
      <c r="V608" s="359">
        <f t="shared" si="309"/>
        <v>-5</v>
      </c>
    </row>
    <row r="609" spans="1:22" ht="12.75">
      <c r="A609" s="383"/>
      <c r="B609" s="11">
        <v>168</v>
      </c>
      <c r="C609" s="246" t="s">
        <v>524</v>
      </c>
      <c r="D609" s="78">
        <v>22</v>
      </c>
      <c r="E609" s="78" t="s">
        <v>25</v>
      </c>
      <c r="F609" s="80">
        <v>1213.8</v>
      </c>
      <c r="G609" s="80">
        <v>1213.8</v>
      </c>
      <c r="H609" s="81">
        <v>6.944</v>
      </c>
      <c r="I609" s="81">
        <f t="shared" si="300"/>
        <v>6.944</v>
      </c>
      <c r="J609" s="81">
        <v>3.52</v>
      </c>
      <c r="K609" s="81">
        <f t="shared" si="301"/>
        <v>4.6772</v>
      </c>
      <c r="L609" s="81">
        <f t="shared" si="302"/>
        <v>4.69694</v>
      </c>
      <c r="M609" s="80">
        <v>40</v>
      </c>
      <c r="N609" s="81">
        <f t="shared" si="310"/>
        <v>2.2668</v>
      </c>
      <c r="O609" s="80">
        <v>44.06</v>
      </c>
      <c r="P609" s="81">
        <f t="shared" si="303"/>
        <v>2.24706</v>
      </c>
      <c r="Q609" s="81">
        <f t="shared" si="304"/>
        <v>160</v>
      </c>
      <c r="R609" s="81">
        <f t="shared" si="305"/>
        <v>212.6</v>
      </c>
      <c r="S609" s="81">
        <f t="shared" si="306"/>
        <v>213.4972727272727</v>
      </c>
      <c r="T609" s="80">
        <f t="shared" si="307"/>
        <v>1.1769399999999997</v>
      </c>
      <c r="U609" s="80">
        <f t="shared" si="308"/>
        <v>0.01974000000000009</v>
      </c>
      <c r="V609" s="359">
        <f t="shared" si="309"/>
        <v>4.060000000000002</v>
      </c>
    </row>
    <row r="610" spans="1:22" ht="12.75">
      <c r="A610" s="383"/>
      <c r="B610" s="11">
        <v>169</v>
      </c>
      <c r="C610" s="77" t="s">
        <v>525</v>
      </c>
      <c r="D610" s="78">
        <v>50</v>
      </c>
      <c r="E610" s="78" t="s">
        <v>25</v>
      </c>
      <c r="F610" s="80">
        <v>1886.21</v>
      </c>
      <c r="G610" s="80">
        <v>1886.21</v>
      </c>
      <c r="H610" s="81">
        <v>12.404</v>
      </c>
      <c r="I610" s="81">
        <f t="shared" si="300"/>
        <v>12.404</v>
      </c>
      <c r="J610" s="81">
        <v>8</v>
      </c>
      <c r="K610" s="81">
        <f t="shared" si="301"/>
        <v>9.06047</v>
      </c>
      <c r="L610" s="81">
        <f t="shared" si="302"/>
        <v>9.3185</v>
      </c>
      <c r="M610" s="80">
        <v>59</v>
      </c>
      <c r="N610" s="81">
        <f t="shared" si="310"/>
        <v>3.34353</v>
      </c>
      <c r="O610" s="80">
        <v>60.5</v>
      </c>
      <c r="P610" s="81">
        <f t="shared" si="303"/>
        <v>3.0854999999999997</v>
      </c>
      <c r="Q610" s="81">
        <f t="shared" si="304"/>
        <v>160</v>
      </c>
      <c r="R610" s="81">
        <f t="shared" si="305"/>
        <v>181.20940000000002</v>
      </c>
      <c r="S610" s="81">
        <f t="shared" si="306"/>
        <v>186.37</v>
      </c>
      <c r="T610" s="80">
        <f t="shared" si="307"/>
        <v>1.3185000000000002</v>
      </c>
      <c r="U610" s="80">
        <f t="shared" si="308"/>
        <v>0.2580300000000002</v>
      </c>
      <c r="V610" s="359">
        <f t="shared" si="309"/>
        <v>1.5</v>
      </c>
    </row>
    <row r="611" spans="1:22" ht="12.75">
      <c r="A611" s="383"/>
      <c r="B611" s="11">
        <v>170</v>
      </c>
      <c r="C611" s="246" t="s">
        <v>526</v>
      </c>
      <c r="D611" s="21">
        <v>22</v>
      </c>
      <c r="E611" s="21" t="s">
        <v>25</v>
      </c>
      <c r="F611" s="118">
        <v>1204.65</v>
      </c>
      <c r="G611" s="118">
        <v>1204.65</v>
      </c>
      <c r="H611" s="119">
        <v>6.096</v>
      </c>
      <c r="I611" s="81">
        <f t="shared" si="300"/>
        <v>6.096</v>
      </c>
      <c r="J611" s="119">
        <v>3.52</v>
      </c>
      <c r="K611" s="81">
        <f t="shared" si="301"/>
        <v>4.16922</v>
      </c>
      <c r="L611" s="81">
        <f t="shared" si="302"/>
        <v>4.668</v>
      </c>
      <c r="M611" s="118">
        <v>34</v>
      </c>
      <c r="N611" s="81">
        <f t="shared" si="310"/>
        <v>1.92678</v>
      </c>
      <c r="O611" s="118">
        <v>28</v>
      </c>
      <c r="P611" s="81">
        <f t="shared" si="303"/>
        <v>1.428</v>
      </c>
      <c r="Q611" s="81">
        <f t="shared" si="304"/>
        <v>160</v>
      </c>
      <c r="R611" s="81">
        <f t="shared" si="305"/>
        <v>189.51000000000002</v>
      </c>
      <c r="S611" s="81">
        <f t="shared" si="306"/>
        <v>212.1818181818182</v>
      </c>
      <c r="T611" s="80">
        <f t="shared" si="307"/>
        <v>1.1480000000000001</v>
      </c>
      <c r="U611" s="80">
        <f t="shared" si="308"/>
        <v>0.49878</v>
      </c>
      <c r="V611" s="359">
        <f t="shared" si="309"/>
        <v>-6</v>
      </c>
    </row>
    <row r="612" spans="1:22" ht="12.75">
      <c r="A612" s="383"/>
      <c r="B612" s="11">
        <v>171</v>
      </c>
      <c r="C612" s="77" t="s">
        <v>527</v>
      </c>
      <c r="D612" s="247">
        <v>18</v>
      </c>
      <c r="E612" s="247" t="s">
        <v>25</v>
      </c>
      <c r="F612" s="261">
        <v>998.64</v>
      </c>
      <c r="G612" s="261">
        <v>998.64</v>
      </c>
      <c r="H612" s="81">
        <v>5.586</v>
      </c>
      <c r="I612" s="81">
        <f t="shared" si="300"/>
        <v>5.586</v>
      </c>
      <c r="J612" s="248">
        <v>2.88</v>
      </c>
      <c r="K612" s="81">
        <f t="shared" si="301"/>
        <v>3.8292300000000004</v>
      </c>
      <c r="L612" s="81">
        <f t="shared" si="302"/>
        <v>4.821000000000001</v>
      </c>
      <c r="M612" s="80">
        <v>31</v>
      </c>
      <c r="N612" s="81">
        <f>M612*0.05667</f>
        <v>1.75677</v>
      </c>
      <c r="O612" s="80">
        <v>15</v>
      </c>
      <c r="P612" s="81">
        <f t="shared" si="303"/>
        <v>0.7649999999999999</v>
      </c>
      <c r="Q612" s="81">
        <f t="shared" si="304"/>
        <v>160</v>
      </c>
      <c r="R612" s="81">
        <f t="shared" si="305"/>
        <v>212.735</v>
      </c>
      <c r="S612" s="81">
        <f t="shared" si="306"/>
        <v>267.83333333333337</v>
      </c>
      <c r="T612" s="80">
        <f t="shared" si="307"/>
        <v>1.9410000000000007</v>
      </c>
      <c r="U612" s="80">
        <f t="shared" si="308"/>
        <v>0.99177</v>
      </c>
      <c r="V612" s="359">
        <f t="shared" si="309"/>
        <v>-16</v>
      </c>
    </row>
    <row r="613" spans="1:22" ht="12.75">
      <c r="A613" s="383"/>
      <c r="B613" s="11">
        <v>172</v>
      </c>
      <c r="C613" s="77" t="s">
        <v>292</v>
      </c>
      <c r="D613" s="78">
        <v>39</v>
      </c>
      <c r="E613" s="78" t="s">
        <v>25</v>
      </c>
      <c r="F613" s="80">
        <v>2266.94</v>
      </c>
      <c r="G613" s="80">
        <v>2232.82</v>
      </c>
      <c r="H613" s="81">
        <v>10.93</v>
      </c>
      <c r="I613" s="81">
        <f t="shared" si="300"/>
        <v>10.93</v>
      </c>
      <c r="J613" s="81">
        <v>6.32</v>
      </c>
      <c r="K613" s="81">
        <f t="shared" si="301"/>
        <v>8.43652</v>
      </c>
      <c r="L613" s="81">
        <f t="shared" si="302"/>
        <v>8.584</v>
      </c>
      <c r="M613" s="80">
        <v>44</v>
      </c>
      <c r="N613" s="81">
        <f aca="true" t="shared" si="311" ref="N613:N621">M613*0.05667</f>
        <v>2.49348</v>
      </c>
      <c r="O613" s="80">
        <v>46</v>
      </c>
      <c r="P613" s="81">
        <f t="shared" si="303"/>
        <v>2.3459999999999996</v>
      </c>
      <c r="Q613" s="81">
        <f t="shared" si="304"/>
        <v>162.05128205128204</v>
      </c>
      <c r="R613" s="81">
        <f t="shared" si="305"/>
        <v>216.32102564102564</v>
      </c>
      <c r="S613" s="81">
        <f t="shared" si="306"/>
        <v>220.10256410256412</v>
      </c>
      <c r="T613" s="80">
        <f t="shared" si="307"/>
        <v>2.2639999999999993</v>
      </c>
      <c r="U613" s="80">
        <f t="shared" si="308"/>
        <v>0.14748000000000028</v>
      </c>
      <c r="V613" s="359">
        <f t="shared" si="309"/>
        <v>2</v>
      </c>
    </row>
    <row r="614" spans="1:22" ht="12.75">
      <c r="A614" s="383"/>
      <c r="B614" s="11">
        <v>173</v>
      </c>
      <c r="C614" s="77" t="s">
        <v>528</v>
      </c>
      <c r="D614" s="78">
        <v>18</v>
      </c>
      <c r="E614" s="78" t="s">
        <v>25</v>
      </c>
      <c r="F614" s="80">
        <v>1002</v>
      </c>
      <c r="G614" s="80">
        <v>1002</v>
      </c>
      <c r="H614" s="81">
        <v>6.855</v>
      </c>
      <c r="I614" s="81">
        <f t="shared" si="300"/>
        <v>6.855</v>
      </c>
      <c r="J614" s="81">
        <v>2.88</v>
      </c>
      <c r="K614" s="81">
        <f t="shared" si="301"/>
        <v>4.3615200000000005</v>
      </c>
      <c r="L614" s="81">
        <f t="shared" si="302"/>
        <v>5.0955</v>
      </c>
      <c r="M614" s="80">
        <v>44</v>
      </c>
      <c r="N614" s="81">
        <f t="shared" si="311"/>
        <v>2.49348</v>
      </c>
      <c r="O614" s="80">
        <v>34.5</v>
      </c>
      <c r="P614" s="81">
        <f t="shared" si="303"/>
        <v>1.7594999999999998</v>
      </c>
      <c r="Q614" s="81">
        <f t="shared" si="304"/>
        <v>160</v>
      </c>
      <c r="R614" s="81">
        <f t="shared" si="305"/>
        <v>242.3066666666667</v>
      </c>
      <c r="S614" s="81">
        <f t="shared" si="306"/>
        <v>283.0833333333333</v>
      </c>
      <c r="T614" s="80">
        <f t="shared" si="307"/>
        <v>2.2155000000000005</v>
      </c>
      <c r="U614" s="80">
        <f t="shared" si="308"/>
        <v>0.7339800000000001</v>
      </c>
      <c r="V614" s="359">
        <f t="shared" si="309"/>
        <v>-9.5</v>
      </c>
    </row>
    <row r="615" spans="1:22" ht="12.75">
      <c r="A615" s="383"/>
      <c r="B615" s="11">
        <v>174</v>
      </c>
      <c r="C615" s="77" t="s">
        <v>529</v>
      </c>
      <c r="D615" s="78">
        <v>13</v>
      </c>
      <c r="E615" s="78" t="s">
        <v>25</v>
      </c>
      <c r="F615" s="80">
        <v>1513.04</v>
      </c>
      <c r="G615" s="80">
        <v>1029.89</v>
      </c>
      <c r="H615" s="81">
        <v>4.808</v>
      </c>
      <c r="I615" s="81">
        <f t="shared" si="300"/>
        <v>4.808</v>
      </c>
      <c r="J615" s="81">
        <v>1.02</v>
      </c>
      <c r="K615" s="81">
        <f t="shared" si="301"/>
        <v>2.03117</v>
      </c>
      <c r="L615" s="81">
        <f t="shared" si="302"/>
        <v>3.482</v>
      </c>
      <c r="M615" s="80">
        <v>49</v>
      </c>
      <c r="N615" s="81">
        <f t="shared" si="311"/>
        <v>2.77683</v>
      </c>
      <c r="O615" s="80">
        <v>26</v>
      </c>
      <c r="P615" s="81">
        <f t="shared" si="303"/>
        <v>1.3259999999999998</v>
      </c>
      <c r="Q615" s="81">
        <f t="shared" si="304"/>
        <v>78.46153846153847</v>
      </c>
      <c r="R615" s="81">
        <f t="shared" si="305"/>
        <v>156.24384615384614</v>
      </c>
      <c r="S615" s="81">
        <f t="shared" si="306"/>
        <v>267.84615384615387</v>
      </c>
      <c r="T615" s="80">
        <f t="shared" si="307"/>
        <v>2.462</v>
      </c>
      <c r="U615" s="80">
        <f t="shared" si="308"/>
        <v>1.45083</v>
      </c>
      <c r="V615" s="359">
        <f t="shared" si="309"/>
        <v>-23</v>
      </c>
    </row>
    <row r="616" spans="1:22" ht="12.75">
      <c r="A616" s="383"/>
      <c r="B616" s="11">
        <v>175</v>
      </c>
      <c r="C616" s="77" t="s">
        <v>530</v>
      </c>
      <c r="D616" s="78">
        <v>24</v>
      </c>
      <c r="E616" s="78" t="s">
        <v>25</v>
      </c>
      <c r="F616" s="80">
        <v>903.24</v>
      </c>
      <c r="G616" s="80">
        <v>903.24</v>
      </c>
      <c r="H616" s="81">
        <v>8.469</v>
      </c>
      <c r="I616" s="81">
        <f t="shared" si="300"/>
        <v>8.469</v>
      </c>
      <c r="J616" s="81">
        <v>3.92</v>
      </c>
      <c r="K616" s="81">
        <f t="shared" si="301"/>
        <v>6.825569999999999</v>
      </c>
      <c r="L616" s="81">
        <f t="shared" si="302"/>
        <v>6.668189999999999</v>
      </c>
      <c r="M616" s="80">
        <v>29</v>
      </c>
      <c r="N616" s="81">
        <f t="shared" si="311"/>
        <v>1.64343</v>
      </c>
      <c r="O616" s="80">
        <v>35.31</v>
      </c>
      <c r="P616" s="81">
        <f t="shared" si="303"/>
        <v>1.80081</v>
      </c>
      <c r="Q616" s="81">
        <f t="shared" si="304"/>
        <v>163.33333333333334</v>
      </c>
      <c r="R616" s="81">
        <f t="shared" si="305"/>
        <v>284.39874999999995</v>
      </c>
      <c r="S616" s="81">
        <f t="shared" si="306"/>
        <v>277.84125</v>
      </c>
      <c r="T616" s="80">
        <f t="shared" si="307"/>
        <v>2.7481899999999992</v>
      </c>
      <c r="U616" s="80">
        <f t="shared" si="308"/>
        <v>-0.15738000000000008</v>
      </c>
      <c r="V616" s="359">
        <f t="shared" si="309"/>
        <v>6.310000000000002</v>
      </c>
    </row>
    <row r="617" spans="1:22" ht="12.75">
      <c r="A617" s="383"/>
      <c r="B617" s="11">
        <v>176</v>
      </c>
      <c r="C617" s="77" t="s">
        <v>295</v>
      </c>
      <c r="D617" s="78">
        <v>40</v>
      </c>
      <c r="E617" s="78" t="s">
        <v>25</v>
      </c>
      <c r="F617" s="80">
        <v>2185.81</v>
      </c>
      <c r="G617" s="80">
        <v>2185.81</v>
      </c>
      <c r="H617" s="81">
        <v>12.472</v>
      </c>
      <c r="I617" s="81">
        <f t="shared" si="300"/>
        <v>12.472</v>
      </c>
      <c r="J617" s="81">
        <v>6.4</v>
      </c>
      <c r="K617" s="81">
        <f t="shared" si="301"/>
        <v>8.10841</v>
      </c>
      <c r="L617" s="81">
        <f t="shared" si="302"/>
        <v>9.309999999999999</v>
      </c>
      <c r="M617" s="80">
        <v>77</v>
      </c>
      <c r="N617" s="81">
        <f t="shared" si="311"/>
        <v>4.36359</v>
      </c>
      <c r="O617" s="80">
        <v>62</v>
      </c>
      <c r="P617" s="81">
        <f t="shared" si="303"/>
        <v>3.162</v>
      </c>
      <c r="Q617" s="81">
        <f t="shared" si="304"/>
        <v>160</v>
      </c>
      <c r="R617" s="81">
        <f t="shared" si="305"/>
        <v>202.71024999999997</v>
      </c>
      <c r="S617" s="81">
        <f t="shared" si="306"/>
        <v>232.74999999999994</v>
      </c>
      <c r="T617" s="80">
        <f t="shared" si="307"/>
        <v>2.9099999999999984</v>
      </c>
      <c r="U617" s="80">
        <f t="shared" si="308"/>
        <v>1.2015900000000004</v>
      </c>
      <c r="V617" s="359">
        <f t="shared" si="309"/>
        <v>-15</v>
      </c>
    </row>
    <row r="618" spans="1:22" ht="12.75">
      <c r="A618" s="383"/>
      <c r="B618" s="11">
        <v>177</v>
      </c>
      <c r="C618" s="77" t="s">
        <v>293</v>
      </c>
      <c r="D618" s="78">
        <v>32</v>
      </c>
      <c r="E618" s="78" t="s">
        <v>25</v>
      </c>
      <c r="F618" s="80">
        <v>1224.34</v>
      </c>
      <c r="G618" s="80">
        <v>1224.34</v>
      </c>
      <c r="H618" s="81">
        <v>9.191</v>
      </c>
      <c r="I618" s="81">
        <f t="shared" si="300"/>
        <v>9.191</v>
      </c>
      <c r="J618" s="81">
        <v>5.04</v>
      </c>
      <c r="K618" s="81">
        <f t="shared" si="301"/>
        <v>6.810860000000001</v>
      </c>
      <c r="L618" s="81">
        <f t="shared" si="302"/>
        <v>7.763000000000001</v>
      </c>
      <c r="M618" s="80">
        <v>42</v>
      </c>
      <c r="N618" s="81">
        <f t="shared" si="311"/>
        <v>2.38014</v>
      </c>
      <c r="O618" s="80">
        <v>28</v>
      </c>
      <c r="P618" s="81">
        <f t="shared" si="303"/>
        <v>1.428</v>
      </c>
      <c r="Q618" s="81">
        <f t="shared" si="304"/>
        <v>157.5</v>
      </c>
      <c r="R618" s="81">
        <f t="shared" si="305"/>
        <v>212.83937500000002</v>
      </c>
      <c r="S618" s="81">
        <f t="shared" si="306"/>
        <v>242.59375000000003</v>
      </c>
      <c r="T618" s="80">
        <f t="shared" si="307"/>
        <v>2.7230000000000008</v>
      </c>
      <c r="U618" s="80">
        <f t="shared" si="308"/>
        <v>0.95214</v>
      </c>
      <c r="V618" s="359">
        <f t="shared" si="309"/>
        <v>-14</v>
      </c>
    </row>
    <row r="619" spans="1:22" ht="12.75">
      <c r="A619" s="383"/>
      <c r="B619" s="11">
        <v>178</v>
      </c>
      <c r="C619" s="77" t="s">
        <v>531</v>
      </c>
      <c r="D619" s="78">
        <v>54</v>
      </c>
      <c r="E619" s="78" t="s">
        <v>25</v>
      </c>
      <c r="F619" s="80">
        <v>2487.17</v>
      </c>
      <c r="G619" s="80">
        <v>2417.2</v>
      </c>
      <c r="H619" s="81">
        <v>15.48</v>
      </c>
      <c r="I619" s="81">
        <f t="shared" si="300"/>
        <v>15.48</v>
      </c>
      <c r="J619" s="81">
        <v>8.56</v>
      </c>
      <c r="K619" s="81">
        <f t="shared" si="301"/>
        <v>10.9464</v>
      </c>
      <c r="L619" s="81">
        <f t="shared" si="302"/>
        <v>11.82585</v>
      </c>
      <c r="M619" s="80">
        <v>80</v>
      </c>
      <c r="N619" s="81">
        <f t="shared" si="311"/>
        <v>4.5336</v>
      </c>
      <c r="O619" s="80">
        <v>71.65</v>
      </c>
      <c r="P619" s="81">
        <f t="shared" si="303"/>
        <v>3.65415</v>
      </c>
      <c r="Q619" s="81">
        <f t="shared" si="304"/>
        <v>158.5185185185185</v>
      </c>
      <c r="R619" s="81">
        <f t="shared" si="305"/>
        <v>202.71111111111114</v>
      </c>
      <c r="S619" s="81">
        <f t="shared" si="306"/>
        <v>218.99722222222223</v>
      </c>
      <c r="T619" s="80">
        <f t="shared" si="307"/>
        <v>3.2658500000000004</v>
      </c>
      <c r="U619" s="80">
        <f t="shared" si="308"/>
        <v>0.8794499999999998</v>
      </c>
      <c r="V619" s="359">
        <f t="shared" si="309"/>
        <v>-8.349999999999994</v>
      </c>
    </row>
    <row r="620" spans="1:22" ht="12.75">
      <c r="A620" s="383"/>
      <c r="B620" s="11">
        <v>179</v>
      </c>
      <c r="C620" s="77" t="s">
        <v>532</v>
      </c>
      <c r="D620" s="78">
        <v>9</v>
      </c>
      <c r="E620" s="78" t="s">
        <v>25</v>
      </c>
      <c r="F620" s="80">
        <v>570</v>
      </c>
      <c r="G620" s="80">
        <v>426.62</v>
      </c>
      <c r="H620" s="81">
        <v>5.742</v>
      </c>
      <c r="I620" s="81">
        <f t="shared" si="300"/>
        <v>5.742</v>
      </c>
      <c r="J620" s="81">
        <v>1.84</v>
      </c>
      <c r="K620" s="81">
        <f t="shared" si="301"/>
        <v>5.11863</v>
      </c>
      <c r="L620" s="81">
        <f t="shared" si="302"/>
        <v>5.42733</v>
      </c>
      <c r="M620" s="80">
        <v>11</v>
      </c>
      <c r="N620" s="81">
        <f t="shared" si="311"/>
        <v>0.62337</v>
      </c>
      <c r="O620" s="80">
        <v>6.17</v>
      </c>
      <c r="P620" s="81">
        <f t="shared" si="303"/>
        <v>0.31466999999999995</v>
      </c>
      <c r="Q620" s="81">
        <f t="shared" si="304"/>
        <v>204.44444444444446</v>
      </c>
      <c r="R620" s="81">
        <f t="shared" si="305"/>
        <v>568.7366666666666</v>
      </c>
      <c r="S620" s="81">
        <f t="shared" si="306"/>
        <v>603.0366666666667</v>
      </c>
      <c r="T620" s="80">
        <f t="shared" si="307"/>
        <v>3.5873300000000006</v>
      </c>
      <c r="U620" s="80">
        <f t="shared" si="308"/>
        <v>0.30870000000000003</v>
      </c>
      <c r="V620" s="359">
        <f t="shared" si="309"/>
        <v>-4.83</v>
      </c>
    </row>
    <row r="621" spans="1:22" ht="12.75">
      <c r="A621" s="383"/>
      <c r="B621" s="11">
        <v>180</v>
      </c>
      <c r="C621" s="77" t="s">
        <v>294</v>
      </c>
      <c r="D621" s="78">
        <v>45</v>
      </c>
      <c r="E621" s="78" t="s">
        <v>25</v>
      </c>
      <c r="F621" s="80">
        <v>1903.57</v>
      </c>
      <c r="G621" s="80">
        <v>1903.57</v>
      </c>
      <c r="H621" s="81">
        <v>14.022</v>
      </c>
      <c r="I621" s="81">
        <f t="shared" si="300"/>
        <v>14.022</v>
      </c>
      <c r="J621" s="81">
        <v>7.2</v>
      </c>
      <c r="K621" s="81">
        <f t="shared" si="301"/>
        <v>10.67847</v>
      </c>
      <c r="L621" s="81">
        <f t="shared" si="302"/>
        <v>11.71986</v>
      </c>
      <c r="M621" s="80">
        <v>59</v>
      </c>
      <c r="N621" s="81">
        <f t="shared" si="311"/>
        <v>3.34353</v>
      </c>
      <c r="O621" s="80">
        <v>45.14</v>
      </c>
      <c r="P621" s="81">
        <f t="shared" si="303"/>
        <v>2.30214</v>
      </c>
      <c r="Q621" s="81">
        <f t="shared" si="304"/>
        <v>160</v>
      </c>
      <c r="R621" s="81">
        <f t="shared" si="305"/>
        <v>237.29933333333335</v>
      </c>
      <c r="S621" s="81">
        <f t="shared" si="306"/>
        <v>260.4413333333333</v>
      </c>
      <c r="T621" s="80">
        <f t="shared" si="307"/>
        <v>4.51986</v>
      </c>
      <c r="U621" s="80">
        <f t="shared" si="308"/>
        <v>1.0413899999999998</v>
      </c>
      <c r="V621" s="359">
        <f t="shared" si="309"/>
        <v>-13.86</v>
      </c>
    </row>
    <row r="622" spans="1:22" ht="12.75">
      <c r="A622" s="383"/>
      <c r="B622" s="11">
        <v>181</v>
      </c>
      <c r="C622" s="246" t="s">
        <v>539</v>
      </c>
      <c r="D622" s="247">
        <v>20</v>
      </c>
      <c r="E622" s="247">
        <v>1970</v>
      </c>
      <c r="F622" s="247">
        <v>961.07</v>
      </c>
      <c r="G622" s="247">
        <f>F622</f>
        <v>961.07</v>
      </c>
      <c r="H622" s="80">
        <v>5.294</v>
      </c>
      <c r="I622" s="80">
        <f t="shared" si="300"/>
        <v>5.294</v>
      </c>
      <c r="J622" s="248">
        <v>3.2</v>
      </c>
      <c r="K622" s="80">
        <f t="shared" si="301"/>
        <v>3.662</v>
      </c>
      <c r="L622" s="80">
        <f t="shared" si="302"/>
        <v>2.9989999999999997</v>
      </c>
      <c r="M622" s="249">
        <v>32</v>
      </c>
      <c r="N622" s="81">
        <f aca="true" t="shared" si="312" ref="N622:N627">M622*0.051</f>
        <v>1.632</v>
      </c>
      <c r="O622" s="79">
        <v>45</v>
      </c>
      <c r="P622" s="80">
        <f t="shared" si="303"/>
        <v>2.295</v>
      </c>
      <c r="Q622" s="79">
        <f t="shared" si="304"/>
        <v>160</v>
      </c>
      <c r="R622" s="79">
        <f t="shared" si="305"/>
        <v>183.1</v>
      </c>
      <c r="S622" s="79">
        <f t="shared" si="306"/>
        <v>149.95</v>
      </c>
      <c r="T622" s="80">
        <f t="shared" si="307"/>
        <v>-0.2010000000000005</v>
      </c>
      <c r="U622" s="80">
        <f t="shared" si="308"/>
        <v>-0.663</v>
      </c>
      <c r="V622" s="83">
        <f t="shared" si="309"/>
        <v>13</v>
      </c>
    </row>
    <row r="623" spans="1:22" ht="12.75">
      <c r="A623" s="383"/>
      <c r="B623" s="11">
        <v>182</v>
      </c>
      <c r="C623" s="246" t="s">
        <v>542</v>
      </c>
      <c r="D623" s="247">
        <v>20</v>
      </c>
      <c r="E623" s="247">
        <v>1982</v>
      </c>
      <c r="F623" s="261">
        <v>1039.7</v>
      </c>
      <c r="G623" s="261">
        <v>1039.7</v>
      </c>
      <c r="H623" s="80">
        <v>6.492</v>
      </c>
      <c r="I623" s="80">
        <f t="shared" si="300"/>
        <v>6.492</v>
      </c>
      <c r="J623" s="248">
        <v>3.2</v>
      </c>
      <c r="K623" s="80">
        <f t="shared" si="301"/>
        <v>4.197</v>
      </c>
      <c r="L623" s="80">
        <f t="shared" si="302"/>
        <v>4.35</v>
      </c>
      <c r="M623" s="249">
        <v>45</v>
      </c>
      <c r="N623" s="81">
        <f t="shared" si="312"/>
        <v>2.295</v>
      </c>
      <c r="O623" s="79">
        <v>42</v>
      </c>
      <c r="P623" s="80">
        <f t="shared" si="303"/>
        <v>2.142</v>
      </c>
      <c r="Q623" s="79">
        <f t="shared" si="304"/>
        <v>160</v>
      </c>
      <c r="R623" s="79">
        <f t="shared" si="305"/>
        <v>209.85</v>
      </c>
      <c r="S623" s="79">
        <f t="shared" si="306"/>
        <v>217.5</v>
      </c>
      <c r="T623" s="80">
        <f t="shared" si="307"/>
        <v>1.1499999999999995</v>
      </c>
      <c r="U623" s="80">
        <f t="shared" si="308"/>
        <v>0.15300000000000002</v>
      </c>
      <c r="V623" s="83">
        <f t="shared" si="309"/>
        <v>-3</v>
      </c>
    </row>
    <row r="624" spans="1:22" ht="12.75">
      <c r="A624" s="383"/>
      <c r="B624" s="11">
        <v>183</v>
      </c>
      <c r="C624" s="77" t="s">
        <v>298</v>
      </c>
      <c r="D624" s="78">
        <v>6</v>
      </c>
      <c r="E624" s="78">
        <v>1936</v>
      </c>
      <c r="F624" s="78">
        <v>266.57</v>
      </c>
      <c r="G624" s="78">
        <v>266.57</v>
      </c>
      <c r="H624" s="81">
        <v>2.104</v>
      </c>
      <c r="I624" s="80">
        <f t="shared" si="300"/>
        <v>2.104</v>
      </c>
      <c r="J624" s="80">
        <v>0.06</v>
      </c>
      <c r="K624" s="80">
        <f t="shared" si="301"/>
        <v>1.3390000000000002</v>
      </c>
      <c r="L624" s="80">
        <f t="shared" si="302"/>
        <v>1.3900000000000001</v>
      </c>
      <c r="M624" s="79">
        <v>15</v>
      </c>
      <c r="N624" s="81">
        <f t="shared" si="312"/>
        <v>0.7649999999999999</v>
      </c>
      <c r="O624" s="79">
        <v>14</v>
      </c>
      <c r="P624" s="80">
        <f t="shared" si="303"/>
        <v>0.714</v>
      </c>
      <c r="Q624" s="79">
        <f t="shared" si="304"/>
        <v>10</v>
      </c>
      <c r="R624" s="79">
        <f t="shared" si="305"/>
        <v>223.1666666666667</v>
      </c>
      <c r="S624" s="79">
        <f t="shared" si="306"/>
        <v>231.6666666666667</v>
      </c>
      <c r="T624" s="80">
        <f t="shared" si="307"/>
        <v>1.33</v>
      </c>
      <c r="U624" s="80">
        <f t="shared" si="308"/>
        <v>0.050999999999999934</v>
      </c>
      <c r="V624" s="83">
        <f t="shared" si="309"/>
        <v>-1</v>
      </c>
    </row>
    <row r="625" spans="1:22" ht="12.75">
      <c r="A625" s="383"/>
      <c r="B625" s="11">
        <v>184</v>
      </c>
      <c r="C625" s="77" t="s">
        <v>543</v>
      </c>
      <c r="D625" s="78">
        <v>8</v>
      </c>
      <c r="E625" s="78">
        <v>1960</v>
      </c>
      <c r="F625" s="80">
        <v>365.71</v>
      </c>
      <c r="G625" s="80">
        <v>365.71</v>
      </c>
      <c r="H625" s="81">
        <v>2.505</v>
      </c>
      <c r="I625" s="80">
        <f t="shared" si="300"/>
        <v>2.505</v>
      </c>
      <c r="J625" s="81">
        <v>1.28</v>
      </c>
      <c r="K625" s="80">
        <f t="shared" si="301"/>
        <v>2.097</v>
      </c>
      <c r="L625" s="80">
        <f t="shared" si="302"/>
        <v>2.097</v>
      </c>
      <c r="M625" s="80">
        <v>8</v>
      </c>
      <c r="N625" s="81">
        <f t="shared" si="312"/>
        <v>0.408</v>
      </c>
      <c r="O625" s="81">
        <v>8</v>
      </c>
      <c r="P625" s="80">
        <f t="shared" si="303"/>
        <v>0.408</v>
      </c>
      <c r="Q625" s="79">
        <f t="shared" si="304"/>
        <v>160</v>
      </c>
      <c r="R625" s="79">
        <f t="shared" si="305"/>
        <v>262.125</v>
      </c>
      <c r="S625" s="79">
        <f t="shared" si="306"/>
        <v>262.125</v>
      </c>
      <c r="T625" s="80">
        <f t="shared" si="307"/>
        <v>0.817</v>
      </c>
      <c r="U625" s="80">
        <f t="shared" si="308"/>
        <v>0</v>
      </c>
      <c r="V625" s="83">
        <f t="shared" si="309"/>
        <v>0</v>
      </c>
    </row>
    <row r="626" spans="1:22" ht="12.75">
      <c r="A626" s="383"/>
      <c r="B626" s="11">
        <v>185</v>
      </c>
      <c r="C626" s="77" t="s">
        <v>544</v>
      </c>
      <c r="D626" s="78">
        <v>8</v>
      </c>
      <c r="E626" s="78">
        <v>1954</v>
      </c>
      <c r="F626" s="80">
        <v>363.07</v>
      </c>
      <c r="G626" s="80">
        <v>363.07</v>
      </c>
      <c r="H626" s="81">
        <v>2.587</v>
      </c>
      <c r="I626" s="80">
        <f t="shared" si="300"/>
        <v>2.587</v>
      </c>
      <c r="J626" s="81">
        <v>1.28</v>
      </c>
      <c r="K626" s="80">
        <f t="shared" si="301"/>
        <v>2.2300000000000004</v>
      </c>
      <c r="L626" s="80">
        <f t="shared" si="302"/>
        <v>2.281</v>
      </c>
      <c r="M626" s="80">
        <v>7</v>
      </c>
      <c r="N626" s="81">
        <f t="shared" si="312"/>
        <v>0.357</v>
      </c>
      <c r="O626" s="81">
        <v>6</v>
      </c>
      <c r="P626" s="80">
        <f t="shared" si="303"/>
        <v>0.306</v>
      </c>
      <c r="Q626" s="79">
        <f t="shared" si="304"/>
        <v>160</v>
      </c>
      <c r="R626" s="79">
        <f t="shared" si="305"/>
        <v>278.75000000000006</v>
      </c>
      <c r="S626" s="79">
        <f t="shared" si="306"/>
        <v>285.125</v>
      </c>
      <c r="T626" s="80">
        <f t="shared" si="307"/>
        <v>1.0010000000000001</v>
      </c>
      <c r="U626" s="80">
        <f t="shared" si="308"/>
        <v>0.05099999999999999</v>
      </c>
      <c r="V626" s="83">
        <f t="shared" si="309"/>
        <v>-1</v>
      </c>
    </row>
    <row r="627" spans="1:22" ht="12.75">
      <c r="A627" s="383"/>
      <c r="B627" s="11">
        <v>186</v>
      </c>
      <c r="C627" s="77" t="s">
        <v>552</v>
      </c>
      <c r="D627" s="78">
        <v>5</v>
      </c>
      <c r="E627" s="78">
        <v>1949</v>
      </c>
      <c r="F627" s="78">
        <v>260.34</v>
      </c>
      <c r="G627" s="78">
        <v>260.34</v>
      </c>
      <c r="H627" s="81">
        <v>1.424</v>
      </c>
      <c r="I627" s="80">
        <f t="shared" si="300"/>
        <v>1.424</v>
      </c>
      <c r="J627" s="81">
        <f>0.16*D627</f>
        <v>0.8</v>
      </c>
      <c r="K627" s="80">
        <f t="shared" si="301"/>
        <v>0.965</v>
      </c>
      <c r="L627" s="80">
        <f t="shared" si="302"/>
        <v>0.8185279999999999</v>
      </c>
      <c r="M627" s="81">
        <v>9</v>
      </c>
      <c r="N627" s="81">
        <f t="shared" si="312"/>
        <v>0.45899999999999996</v>
      </c>
      <c r="O627" s="81">
        <v>11.872</v>
      </c>
      <c r="P627" s="80">
        <f t="shared" si="303"/>
        <v>0.605472</v>
      </c>
      <c r="Q627" s="79">
        <f t="shared" si="304"/>
        <v>160</v>
      </c>
      <c r="R627" s="79">
        <f t="shared" si="305"/>
        <v>193</v>
      </c>
      <c r="S627" s="79">
        <f t="shared" si="306"/>
        <v>163.70559999999998</v>
      </c>
      <c r="T627" s="80">
        <f t="shared" si="307"/>
        <v>0.018527999999999878</v>
      </c>
      <c r="U627" s="80">
        <f t="shared" si="308"/>
        <v>-0.14647200000000005</v>
      </c>
      <c r="V627" s="83">
        <f t="shared" si="309"/>
        <v>2.872</v>
      </c>
    </row>
    <row r="628" spans="1:22" ht="12.75">
      <c r="A628" s="383"/>
      <c r="B628" s="11">
        <v>196</v>
      </c>
      <c r="C628" s="246" t="s">
        <v>554</v>
      </c>
      <c r="D628" s="247">
        <v>3</v>
      </c>
      <c r="E628" s="247">
        <v>1950</v>
      </c>
      <c r="F628" s="261">
        <v>318.54</v>
      </c>
      <c r="G628" s="261">
        <v>92.5</v>
      </c>
      <c r="H628" s="81">
        <v>1.426</v>
      </c>
      <c r="I628" s="80">
        <f aca="true" t="shared" si="313" ref="I628:I636">H628</f>
        <v>1.426</v>
      </c>
      <c r="J628" s="81">
        <f aca="true" t="shared" si="314" ref="J628:J636">0.16*D628</f>
        <v>0.48</v>
      </c>
      <c r="K628" s="80">
        <f aca="true" t="shared" si="315" ref="K628:K655">I628-N628</f>
        <v>0.763</v>
      </c>
      <c r="L628" s="80">
        <f aca="true" t="shared" si="316" ref="L628:L655">I628-P628</f>
        <v>1.08124</v>
      </c>
      <c r="M628" s="81">
        <v>13</v>
      </c>
      <c r="N628" s="81">
        <f aca="true" t="shared" si="317" ref="N628:N654">M628*0.051</f>
        <v>0.6629999999999999</v>
      </c>
      <c r="O628" s="81">
        <v>6.76</v>
      </c>
      <c r="P628" s="80">
        <f aca="true" t="shared" si="318" ref="P628:P654">O628*0.051</f>
        <v>0.34475999999999996</v>
      </c>
      <c r="Q628" s="79">
        <f aca="true" t="shared" si="319" ref="Q628:Q655">J628*1000/D628</f>
        <v>160</v>
      </c>
      <c r="R628" s="79">
        <f aca="true" t="shared" si="320" ref="R628:R655">K628*1000/D628</f>
        <v>254.33333333333334</v>
      </c>
      <c r="S628" s="79">
        <f aca="true" t="shared" si="321" ref="S628:S655">L628*1000/D628</f>
        <v>360.41333333333336</v>
      </c>
      <c r="T628" s="80">
        <f aca="true" t="shared" si="322" ref="T628:T655">L628-J628</f>
        <v>0.60124</v>
      </c>
      <c r="U628" s="80">
        <f aca="true" t="shared" si="323" ref="U628:U655">N628-P628</f>
        <v>0.31823999999999997</v>
      </c>
      <c r="V628" s="83">
        <f aca="true" t="shared" si="324" ref="V628:V655">O628-M628</f>
        <v>-6.24</v>
      </c>
    </row>
    <row r="629" spans="1:22" ht="12.75">
      <c r="A629" s="383"/>
      <c r="B629" s="11">
        <v>197</v>
      </c>
      <c r="C629" s="77" t="s">
        <v>555</v>
      </c>
      <c r="D629" s="78">
        <v>3</v>
      </c>
      <c r="E629" s="78">
        <v>1988</v>
      </c>
      <c r="F629" s="78">
        <v>167.31</v>
      </c>
      <c r="G629" s="78">
        <v>167.31</v>
      </c>
      <c r="H629" s="81">
        <v>1.262</v>
      </c>
      <c r="I629" s="80">
        <f t="shared" si="313"/>
        <v>1.262</v>
      </c>
      <c r="J629" s="81">
        <f t="shared" si="314"/>
        <v>0.48</v>
      </c>
      <c r="K629" s="80">
        <f t="shared" si="315"/>
        <v>1.0070000000000001</v>
      </c>
      <c r="L629" s="80">
        <f t="shared" si="316"/>
        <v>1.058</v>
      </c>
      <c r="M629" s="81">
        <v>5</v>
      </c>
      <c r="N629" s="81">
        <f t="shared" si="317"/>
        <v>0.255</v>
      </c>
      <c r="O629" s="81">
        <v>4</v>
      </c>
      <c r="P629" s="80">
        <f t="shared" si="318"/>
        <v>0.204</v>
      </c>
      <c r="Q629" s="79">
        <f t="shared" si="319"/>
        <v>160</v>
      </c>
      <c r="R629" s="79">
        <f t="shared" si="320"/>
        <v>335.6666666666667</v>
      </c>
      <c r="S629" s="79">
        <f t="shared" si="321"/>
        <v>352.6666666666667</v>
      </c>
      <c r="T629" s="80">
        <f t="shared" si="322"/>
        <v>0.5780000000000001</v>
      </c>
      <c r="U629" s="80">
        <f t="shared" si="323"/>
        <v>0.05100000000000002</v>
      </c>
      <c r="V629" s="83">
        <f t="shared" si="324"/>
        <v>-1</v>
      </c>
    </row>
    <row r="630" spans="1:22" ht="12.75">
      <c r="A630" s="383"/>
      <c r="B630" s="11">
        <v>198</v>
      </c>
      <c r="C630" s="77" t="s">
        <v>556</v>
      </c>
      <c r="D630" s="78">
        <v>4</v>
      </c>
      <c r="E630" s="78">
        <v>1978</v>
      </c>
      <c r="F630" s="80">
        <v>571.25</v>
      </c>
      <c r="G630" s="80">
        <v>286.04</v>
      </c>
      <c r="H630" s="81">
        <v>1.581</v>
      </c>
      <c r="I630" s="80">
        <f t="shared" si="313"/>
        <v>1.581</v>
      </c>
      <c r="J630" s="81">
        <f t="shared" si="314"/>
        <v>0.64</v>
      </c>
      <c r="K630" s="80">
        <f t="shared" si="315"/>
        <v>1.377</v>
      </c>
      <c r="L630" s="80">
        <f t="shared" si="316"/>
        <v>1.377</v>
      </c>
      <c r="M630" s="81">
        <v>4</v>
      </c>
      <c r="N630" s="81">
        <f t="shared" si="317"/>
        <v>0.204</v>
      </c>
      <c r="O630" s="81">
        <v>4</v>
      </c>
      <c r="P630" s="80">
        <f t="shared" si="318"/>
        <v>0.204</v>
      </c>
      <c r="Q630" s="79">
        <f t="shared" si="319"/>
        <v>160</v>
      </c>
      <c r="R630" s="79">
        <f t="shared" si="320"/>
        <v>344.25</v>
      </c>
      <c r="S630" s="79">
        <f t="shared" si="321"/>
        <v>344.25</v>
      </c>
      <c r="T630" s="80">
        <f t="shared" si="322"/>
        <v>0.737</v>
      </c>
      <c r="U630" s="80">
        <f t="shared" si="323"/>
        <v>0</v>
      </c>
      <c r="V630" s="83">
        <f t="shared" si="324"/>
        <v>0</v>
      </c>
    </row>
    <row r="631" spans="1:22" ht="12.75">
      <c r="A631" s="383"/>
      <c r="B631" s="11">
        <v>199</v>
      </c>
      <c r="C631" s="77" t="s">
        <v>557</v>
      </c>
      <c r="D631" s="78">
        <v>5</v>
      </c>
      <c r="E631" s="78">
        <v>1948</v>
      </c>
      <c r="F631" s="80">
        <v>301.55</v>
      </c>
      <c r="G631" s="80">
        <v>250.99</v>
      </c>
      <c r="H631" s="81">
        <v>1.697</v>
      </c>
      <c r="I631" s="80">
        <f t="shared" si="313"/>
        <v>1.697</v>
      </c>
      <c r="J631" s="81">
        <f t="shared" si="314"/>
        <v>0.8</v>
      </c>
      <c r="K631" s="80">
        <f t="shared" si="315"/>
        <v>1.6460000000000001</v>
      </c>
      <c r="L631" s="80">
        <f t="shared" si="316"/>
        <v>1.6460000000000001</v>
      </c>
      <c r="M631" s="81">
        <v>1</v>
      </c>
      <c r="N631" s="81">
        <f t="shared" si="317"/>
        <v>0.051</v>
      </c>
      <c r="O631" s="81">
        <v>1</v>
      </c>
      <c r="P631" s="80">
        <f t="shared" si="318"/>
        <v>0.051</v>
      </c>
      <c r="Q631" s="79">
        <f t="shared" si="319"/>
        <v>160</v>
      </c>
      <c r="R631" s="79">
        <f t="shared" si="320"/>
        <v>329.20000000000005</v>
      </c>
      <c r="S631" s="79">
        <f t="shared" si="321"/>
        <v>329.20000000000005</v>
      </c>
      <c r="T631" s="80">
        <f t="shared" si="322"/>
        <v>0.8460000000000001</v>
      </c>
      <c r="U631" s="80">
        <f t="shared" si="323"/>
        <v>0</v>
      </c>
      <c r="V631" s="83">
        <f t="shared" si="324"/>
        <v>0</v>
      </c>
    </row>
    <row r="632" spans="1:22" ht="12.75">
      <c r="A632" s="383"/>
      <c r="B632" s="11">
        <v>200</v>
      </c>
      <c r="C632" s="77" t="s">
        <v>558</v>
      </c>
      <c r="D632" s="78">
        <v>33</v>
      </c>
      <c r="E632" s="78">
        <v>1969</v>
      </c>
      <c r="F632" s="80">
        <v>1302.14</v>
      </c>
      <c r="G632" s="80">
        <v>1302.14</v>
      </c>
      <c r="H632" s="81">
        <v>12.848</v>
      </c>
      <c r="I632" s="80">
        <f t="shared" si="313"/>
        <v>12.848</v>
      </c>
      <c r="J632" s="81">
        <f t="shared" si="314"/>
        <v>5.28</v>
      </c>
      <c r="K632" s="80">
        <f t="shared" si="315"/>
        <v>9.788</v>
      </c>
      <c r="L632" s="80">
        <f t="shared" si="316"/>
        <v>10.6805</v>
      </c>
      <c r="M632" s="81">
        <v>60</v>
      </c>
      <c r="N632" s="81">
        <f t="shared" si="317"/>
        <v>3.0599999999999996</v>
      </c>
      <c r="O632" s="81">
        <v>42.5</v>
      </c>
      <c r="P632" s="80">
        <f t="shared" si="318"/>
        <v>2.1675</v>
      </c>
      <c r="Q632" s="79">
        <f t="shared" si="319"/>
        <v>160</v>
      </c>
      <c r="R632" s="79">
        <f t="shared" si="320"/>
        <v>296.6060606060606</v>
      </c>
      <c r="S632" s="79">
        <f t="shared" si="321"/>
        <v>323.6515151515151</v>
      </c>
      <c r="T632" s="80">
        <f t="shared" si="322"/>
        <v>5.4005</v>
      </c>
      <c r="U632" s="80">
        <f t="shared" si="323"/>
        <v>0.8924999999999996</v>
      </c>
      <c r="V632" s="83">
        <f t="shared" si="324"/>
        <v>-17.5</v>
      </c>
    </row>
    <row r="633" spans="1:22" ht="12.75">
      <c r="A633" s="383"/>
      <c r="B633" s="11">
        <v>201</v>
      </c>
      <c r="C633" s="77" t="s">
        <v>545</v>
      </c>
      <c r="D633" s="78">
        <v>20</v>
      </c>
      <c r="E633" s="78">
        <v>1976</v>
      </c>
      <c r="F633" s="80">
        <v>946.47</v>
      </c>
      <c r="G633" s="80">
        <v>946.47</v>
      </c>
      <c r="H633" s="81">
        <v>7.349</v>
      </c>
      <c r="I633" s="80">
        <f t="shared" si="313"/>
        <v>7.349</v>
      </c>
      <c r="J633" s="81">
        <f t="shared" si="314"/>
        <v>3.2</v>
      </c>
      <c r="K633" s="80">
        <f t="shared" si="315"/>
        <v>5.768000000000001</v>
      </c>
      <c r="L633" s="80">
        <f t="shared" si="316"/>
        <v>6.125</v>
      </c>
      <c r="M633" s="81">
        <v>31</v>
      </c>
      <c r="N633" s="81">
        <f t="shared" si="317"/>
        <v>1.581</v>
      </c>
      <c r="O633" s="81">
        <v>24</v>
      </c>
      <c r="P633" s="80">
        <f t="shared" si="318"/>
        <v>1.224</v>
      </c>
      <c r="Q633" s="79">
        <f t="shared" si="319"/>
        <v>160</v>
      </c>
      <c r="R633" s="79">
        <f t="shared" si="320"/>
        <v>288.40000000000003</v>
      </c>
      <c r="S633" s="79">
        <f t="shared" si="321"/>
        <v>306.25</v>
      </c>
      <c r="T633" s="80">
        <f t="shared" si="322"/>
        <v>2.925</v>
      </c>
      <c r="U633" s="80">
        <f t="shared" si="323"/>
        <v>0.357</v>
      </c>
      <c r="V633" s="83">
        <f t="shared" si="324"/>
        <v>-7</v>
      </c>
    </row>
    <row r="634" spans="1:22" ht="12.75">
      <c r="A634" s="383"/>
      <c r="B634" s="11">
        <v>202</v>
      </c>
      <c r="C634" s="77" t="s">
        <v>559</v>
      </c>
      <c r="D634" s="78">
        <v>20</v>
      </c>
      <c r="E634" s="78">
        <v>1979</v>
      </c>
      <c r="F634" s="80">
        <v>962.36</v>
      </c>
      <c r="G634" s="80">
        <v>962.36</v>
      </c>
      <c r="H634" s="81">
        <v>6.649</v>
      </c>
      <c r="I634" s="80">
        <f t="shared" si="313"/>
        <v>6.649</v>
      </c>
      <c r="J634" s="81">
        <f t="shared" si="314"/>
        <v>3.2</v>
      </c>
      <c r="K634" s="80">
        <f t="shared" si="315"/>
        <v>5.068</v>
      </c>
      <c r="L634" s="80">
        <f t="shared" si="316"/>
        <v>5.440300000000001</v>
      </c>
      <c r="M634" s="81">
        <v>31</v>
      </c>
      <c r="N634" s="81">
        <f t="shared" si="317"/>
        <v>1.581</v>
      </c>
      <c r="O634" s="81">
        <v>23.7</v>
      </c>
      <c r="P634" s="80">
        <f t="shared" si="318"/>
        <v>1.2086999999999999</v>
      </c>
      <c r="Q634" s="79">
        <f t="shared" si="319"/>
        <v>160</v>
      </c>
      <c r="R634" s="79">
        <f t="shared" si="320"/>
        <v>253.4</v>
      </c>
      <c r="S634" s="79">
        <f t="shared" si="321"/>
        <v>272.015</v>
      </c>
      <c r="T634" s="80">
        <f t="shared" si="322"/>
        <v>2.2403000000000004</v>
      </c>
      <c r="U634" s="80">
        <f t="shared" si="323"/>
        <v>0.3723000000000001</v>
      </c>
      <c r="V634" s="83">
        <f t="shared" si="324"/>
        <v>-7.300000000000001</v>
      </c>
    </row>
    <row r="635" spans="1:22" ht="12.75">
      <c r="A635" s="383"/>
      <c r="B635" s="11">
        <v>203</v>
      </c>
      <c r="C635" s="77" t="s">
        <v>560</v>
      </c>
      <c r="D635" s="78">
        <v>28</v>
      </c>
      <c r="E635" s="78">
        <v>1981</v>
      </c>
      <c r="F635" s="80">
        <v>1420.11</v>
      </c>
      <c r="G635" s="80">
        <v>1420.11</v>
      </c>
      <c r="H635" s="81">
        <v>9.139</v>
      </c>
      <c r="I635" s="80">
        <f t="shared" si="313"/>
        <v>9.139</v>
      </c>
      <c r="J635" s="81">
        <f t="shared" si="314"/>
        <v>4.48</v>
      </c>
      <c r="K635" s="80">
        <f t="shared" si="315"/>
        <v>6.997</v>
      </c>
      <c r="L635" s="80">
        <f t="shared" si="316"/>
        <v>7.096959999999999</v>
      </c>
      <c r="M635" s="81">
        <v>42</v>
      </c>
      <c r="N635" s="81">
        <f t="shared" si="317"/>
        <v>2.142</v>
      </c>
      <c r="O635" s="81">
        <v>40.04</v>
      </c>
      <c r="P635" s="80">
        <f t="shared" si="318"/>
        <v>2.0420399999999996</v>
      </c>
      <c r="Q635" s="79">
        <f t="shared" si="319"/>
        <v>160</v>
      </c>
      <c r="R635" s="79">
        <f t="shared" si="320"/>
        <v>249.89285714285714</v>
      </c>
      <c r="S635" s="79">
        <f t="shared" si="321"/>
        <v>253.4628571428571</v>
      </c>
      <c r="T635" s="80">
        <f t="shared" si="322"/>
        <v>2.616959999999999</v>
      </c>
      <c r="U635" s="80">
        <f t="shared" si="323"/>
        <v>0.09996000000000027</v>
      </c>
      <c r="V635" s="83">
        <f t="shared" si="324"/>
        <v>-1.9600000000000009</v>
      </c>
    </row>
    <row r="636" spans="1:22" ht="12.75">
      <c r="A636" s="383"/>
      <c r="B636" s="11">
        <v>204</v>
      </c>
      <c r="C636" s="77" t="s">
        <v>561</v>
      </c>
      <c r="D636" s="78">
        <v>36</v>
      </c>
      <c r="E636" s="78">
        <v>1967</v>
      </c>
      <c r="F636" s="80">
        <v>1522.31</v>
      </c>
      <c r="G636" s="80">
        <v>1522.31</v>
      </c>
      <c r="H636" s="81">
        <v>11.436</v>
      </c>
      <c r="I636" s="80">
        <f t="shared" si="313"/>
        <v>11.436</v>
      </c>
      <c r="J636" s="81">
        <f t="shared" si="314"/>
        <v>5.76</v>
      </c>
      <c r="K636" s="80">
        <f t="shared" si="315"/>
        <v>8.682</v>
      </c>
      <c r="L636" s="80">
        <f t="shared" si="316"/>
        <v>8.94924</v>
      </c>
      <c r="M636" s="81">
        <v>54</v>
      </c>
      <c r="N636" s="81">
        <f t="shared" si="317"/>
        <v>2.754</v>
      </c>
      <c r="O636" s="81">
        <v>48.76</v>
      </c>
      <c r="P636" s="80">
        <f t="shared" si="318"/>
        <v>2.48676</v>
      </c>
      <c r="Q636" s="79">
        <f t="shared" si="319"/>
        <v>160</v>
      </c>
      <c r="R636" s="79">
        <f t="shared" si="320"/>
        <v>241.16666666666666</v>
      </c>
      <c r="S636" s="79">
        <f t="shared" si="321"/>
        <v>248.59</v>
      </c>
      <c r="T636" s="80">
        <f t="shared" si="322"/>
        <v>3.18924</v>
      </c>
      <c r="U636" s="80">
        <f t="shared" si="323"/>
        <v>0.26724000000000014</v>
      </c>
      <c r="V636" s="83">
        <f t="shared" si="324"/>
        <v>-5.240000000000002</v>
      </c>
    </row>
    <row r="637" spans="1:22" ht="12.75">
      <c r="A637" s="383"/>
      <c r="B637" s="11">
        <v>205</v>
      </c>
      <c r="C637" s="77" t="s">
        <v>583</v>
      </c>
      <c r="D637" s="78">
        <v>40</v>
      </c>
      <c r="E637" s="78">
        <v>1978</v>
      </c>
      <c r="F637" s="80">
        <v>2252.01</v>
      </c>
      <c r="G637" s="80">
        <v>2154.36</v>
      </c>
      <c r="H637" s="81">
        <v>10.7</v>
      </c>
      <c r="I637" s="81">
        <v>10.7</v>
      </c>
      <c r="J637" s="81">
        <f aca="true" t="shared" si="325" ref="J637:J645">D637*0.16</f>
        <v>6.4</v>
      </c>
      <c r="K637" s="81">
        <f t="shared" si="315"/>
        <v>7.385</v>
      </c>
      <c r="L637" s="81">
        <f t="shared" si="316"/>
        <v>7.5176</v>
      </c>
      <c r="M637" s="80">
        <v>65</v>
      </c>
      <c r="N637" s="81">
        <f t="shared" si="317"/>
        <v>3.315</v>
      </c>
      <c r="O637" s="80">
        <v>62.4</v>
      </c>
      <c r="P637" s="80">
        <f t="shared" si="318"/>
        <v>3.1824</v>
      </c>
      <c r="Q637" s="80">
        <f t="shared" si="319"/>
        <v>160</v>
      </c>
      <c r="R637" s="80">
        <f t="shared" si="320"/>
        <v>184.625</v>
      </c>
      <c r="S637" s="80">
        <f t="shared" si="321"/>
        <v>187.94</v>
      </c>
      <c r="T637" s="81">
        <f t="shared" si="322"/>
        <v>1.1175999999999995</v>
      </c>
      <c r="U637" s="81">
        <f t="shared" si="323"/>
        <v>0.13260000000000005</v>
      </c>
      <c r="V637" s="359">
        <f t="shared" si="324"/>
        <v>-2.6000000000000014</v>
      </c>
    </row>
    <row r="638" spans="1:22" ht="12.75">
      <c r="A638" s="383"/>
      <c r="B638" s="11">
        <v>206</v>
      </c>
      <c r="C638" s="77" t="s">
        <v>584</v>
      </c>
      <c r="D638" s="78">
        <v>20</v>
      </c>
      <c r="E638" s="78">
        <v>1965</v>
      </c>
      <c r="F638" s="80">
        <v>1026.23</v>
      </c>
      <c r="G638" s="80">
        <v>1026.23</v>
      </c>
      <c r="H638" s="81">
        <v>5.574</v>
      </c>
      <c r="I638" s="81">
        <v>5.574</v>
      </c>
      <c r="J638" s="81">
        <f t="shared" si="325"/>
        <v>3.2</v>
      </c>
      <c r="K638" s="81">
        <f t="shared" si="315"/>
        <v>3.7889999999999997</v>
      </c>
      <c r="L638" s="81">
        <f t="shared" si="316"/>
        <v>4.55094</v>
      </c>
      <c r="M638" s="80">
        <v>35</v>
      </c>
      <c r="N638" s="81">
        <f t="shared" si="317"/>
        <v>1.785</v>
      </c>
      <c r="O638" s="80">
        <v>20.06</v>
      </c>
      <c r="P638" s="80">
        <f t="shared" si="318"/>
        <v>1.0230599999999999</v>
      </c>
      <c r="Q638" s="80">
        <f t="shared" si="319"/>
        <v>160</v>
      </c>
      <c r="R638" s="80">
        <f t="shared" si="320"/>
        <v>189.45</v>
      </c>
      <c r="S638" s="80">
        <f t="shared" si="321"/>
        <v>227.54699999999997</v>
      </c>
      <c r="T638" s="81">
        <f t="shared" si="322"/>
        <v>1.3509399999999996</v>
      </c>
      <c r="U638" s="81">
        <f t="shared" si="323"/>
        <v>0.7619400000000001</v>
      </c>
      <c r="V638" s="359">
        <f t="shared" si="324"/>
        <v>-14.940000000000001</v>
      </c>
    </row>
    <row r="639" spans="1:22" ht="12.75">
      <c r="A639" s="383"/>
      <c r="B639" s="11">
        <v>207</v>
      </c>
      <c r="C639" s="77" t="s">
        <v>585</v>
      </c>
      <c r="D639" s="78">
        <v>38</v>
      </c>
      <c r="E639" s="78">
        <v>1978</v>
      </c>
      <c r="F639" s="80">
        <v>2346.87</v>
      </c>
      <c r="G639" s="80">
        <v>2098.19</v>
      </c>
      <c r="H639" s="81">
        <v>10.921</v>
      </c>
      <c r="I639" s="81">
        <v>10.921</v>
      </c>
      <c r="J639" s="81">
        <f t="shared" si="325"/>
        <v>6.08</v>
      </c>
      <c r="K639" s="81">
        <f t="shared" si="315"/>
        <v>7.3</v>
      </c>
      <c r="L639" s="81">
        <f t="shared" si="316"/>
        <v>8.10886</v>
      </c>
      <c r="M639" s="80">
        <v>71</v>
      </c>
      <c r="N639" s="81">
        <f t="shared" si="317"/>
        <v>3.6209999999999996</v>
      </c>
      <c r="O639" s="80">
        <v>55.14</v>
      </c>
      <c r="P639" s="80">
        <f t="shared" si="318"/>
        <v>2.81214</v>
      </c>
      <c r="Q639" s="80">
        <f t="shared" si="319"/>
        <v>160</v>
      </c>
      <c r="R639" s="80">
        <f t="shared" si="320"/>
        <v>192.10526315789474</v>
      </c>
      <c r="S639" s="80">
        <f t="shared" si="321"/>
        <v>213.39105263157893</v>
      </c>
      <c r="T639" s="81">
        <f t="shared" si="322"/>
        <v>2.02886</v>
      </c>
      <c r="U639" s="81">
        <f t="shared" si="323"/>
        <v>0.8088599999999997</v>
      </c>
      <c r="V639" s="359">
        <f t="shared" si="324"/>
        <v>-15.86</v>
      </c>
    </row>
    <row r="640" spans="1:22" ht="12.75">
      <c r="A640" s="383"/>
      <c r="B640" s="11">
        <v>208</v>
      </c>
      <c r="C640" s="77" t="s">
        <v>586</v>
      </c>
      <c r="D640" s="78">
        <v>20</v>
      </c>
      <c r="E640" s="78">
        <v>1975</v>
      </c>
      <c r="F640" s="80">
        <v>1054.03</v>
      </c>
      <c r="G640" s="80">
        <v>1054.03</v>
      </c>
      <c r="H640" s="81">
        <v>5.529</v>
      </c>
      <c r="I640" s="81">
        <v>5.529</v>
      </c>
      <c r="J640" s="81">
        <f t="shared" si="325"/>
        <v>3.2</v>
      </c>
      <c r="K640" s="81">
        <f>I640-N640</f>
        <v>3.948</v>
      </c>
      <c r="L640" s="81">
        <f>I640-P640</f>
        <v>4.2795000000000005</v>
      </c>
      <c r="M640" s="80">
        <v>31</v>
      </c>
      <c r="N640" s="81">
        <f t="shared" si="317"/>
        <v>1.581</v>
      </c>
      <c r="O640" s="80">
        <v>24.5</v>
      </c>
      <c r="P640" s="80">
        <f t="shared" si="318"/>
        <v>1.2494999999999998</v>
      </c>
      <c r="Q640" s="80">
        <f>J640*1000/D640</f>
        <v>160</v>
      </c>
      <c r="R640" s="80">
        <f>K640*1000/D640</f>
        <v>197.4</v>
      </c>
      <c r="S640" s="80">
        <f>L640*1000/D640</f>
        <v>213.97500000000005</v>
      </c>
      <c r="T640" s="81">
        <f>L640-J640</f>
        <v>1.0795000000000003</v>
      </c>
      <c r="U640" s="81">
        <f>N640-P640</f>
        <v>0.33150000000000013</v>
      </c>
      <c r="V640" s="359">
        <f>O640-M640</f>
        <v>-6.5</v>
      </c>
    </row>
    <row r="641" spans="1:22" ht="12.75">
      <c r="A641" s="383"/>
      <c r="B641" s="11">
        <v>209</v>
      </c>
      <c r="C641" s="77" t="s">
        <v>587</v>
      </c>
      <c r="D641" s="78">
        <v>32</v>
      </c>
      <c r="E641" s="78">
        <v>1980</v>
      </c>
      <c r="F641" s="80">
        <v>2017.17</v>
      </c>
      <c r="G641" s="80">
        <v>1819.68</v>
      </c>
      <c r="H641" s="81">
        <v>10.42</v>
      </c>
      <c r="I641" s="81">
        <f>H641</f>
        <v>10.42</v>
      </c>
      <c r="J641" s="81">
        <f t="shared" si="325"/>
        <v>5.12</v>
      </c>
      <c r="K641" s="81">
        <f>I641-N641</f>
        <v>6.391</v>
      </c>
      <c r="L641" s="81">
        <f>I641-P641</f>
        <v>7.6507000000000005</v>
      </c>
      <c r="M641" s="80">
        <v>79</v>
      </c>
      <c r="N641" s="81">
        <f t="shared" si="317"/>
        <v>4.029</v>
      </c>
      <c r="O641" s="80">
        <v>54.3</v>
      </c>
      <c r="P641" s="80">
        <f t="shared" si="318"/>
        <v>2.7693</v>
      </c>
      <c r="Q641" s="80">
        <f>J641*1000/D641</f>
        <v>160</v>
      </c>
      <c r="R641" s="80">
        <f>K641*1000/D641</f>
        <v>199.71875</v>
      </c>
      <c r="S641" s="80">
        <f>L641*1000/D641</f>
        <v>239.08437500000002</v>
      </c>
      <c r="T641" s="81">
        <f>L641-J641</f>
        <v>2.5307000000000004</v>
      </c>
      <c r="U641" s="81">
        <f>N641-P641</f>
        <v>1.2597</v>
      </c>
      <c r="V641" s="359">
        <f>O641-M641</f>
        <v>-24.700000000000003</v>
      </c>
    </row>
    <row r="642" spans="1:22" ht="12.75">
      <c r="A642" s="383"/>
      <c r="B642" s="11">
        <v>210</v>
      </c>
      <c r="C642" s="77" t="s">
        <v>588</v>
      </c>
      <c r="D642" s="78">
        <v>16</v>
      </c>
      <c r="E642" s="78">
        <v>1986</v>
      </c>
      <c r="F642" s="80">
        <v>1049.93</v>
      </c>
      <c r="G642" s="80">
        <v>1049.93</v>
      </c>
      <c r="H642" s="81">
        <v>5</v>
      </c>
      <c r="I642" s="81">
        <v>5</v>
      </c>
      <c r="J642" s="81">
        <f t="shared" si="325"/>
        <v>2.56</v>
      </c>
      <c r="K642" s="81">
        <f>I642-N642</f>
        <v>3.1130000000000004</v>
      </c>
      <c r="L642" s="81">
        <f>I642-P642</f>
        <v>3.0212000000000003</v>
      </c>
      <c r="M642" s="80">
        <v>37</v>
      </c>
      <c r="N642" s="81">
        <f t="shared" si="317"/>
        <v>1.8869999999999998</v>
      </c>
      <c r="O642" s="80">
        <v>38.8</v>
      </c>
      <c r="P642" s="80">
        <f t="shared" si="318"/>
        <v>1.9787999999999997</v>
      </c>
      <c r="Q642" s="80">
        <f>J642*1000/D642</f>
        <v>160</v>
      </c>
      <c r="R642" s="80">
        <f>K642*1000/D642</f>
        <v>194.56250000000003</v>
      </c>
      <c r="S642" s="80">
        <f>L642*1000/D642</f>
        <v>188.82500000000002</v>
      </c>
      <c r="T642" s="81">
        <f>L642-J642</f>
        <v>0.4612000000000003</v>
      </c>
      <c r="U642" s="81">
        <f>N642-P642</f>
        <v>-0.09179999999999988</v>
      </c>
      <c r="V642" s="359">
        <f>O642-M642</f>
        <v>1.7999999999999972</v>
      </c>
    </row>
    <row r="643" spans="1:22" ht="12.75">
      <c r="A643" s="383"/>
      <c r="B643" s="11">
        <v>211</v>
      </c>
      <c r="C643" s="77" t="s">
        <v>589</v>
      </c>
      <c r="D643" s="78">
        <v>23</v>
      </c>
      <c r="E643" s="78">
        <v>1979</v>
      </c>
      <c r="F643" s="80">
        <v>1600.85</v>
      </c>
      <c r="G643" s="80">
        <v>1251.31</v>
      </c>
      <c r="H643" s="81">
        <v>6.82</v>
      </c>
      <c r="I643" s="81">
        <v>6.82</v>
      </c>
      <c r="J643" s="81">
        <f t="shared" si="325"/>
        <v>3.68</v>
      </c>
      <c r="K643" s="81">
        <f>I643-N643</f>
        <v>4.525</v>
      </c>
      <c r="L643" s="81">
        <f>I643-P643</f>
        <v>4.9228000000000005</v>
      </c>
      <c r="M643" s="80">
        <v>45</v>
      </c>
      <c r="N643" s="81">
        <f t="shared" si="317"/>
        <v>2.295</v>
      </c>
      <c r="O643" s="80">
        <v>37.2</v>
      </c>
      <c r="P643" s="80">
        <f t="shared" si="318"/>
        <v>1.8972</v>
      </c>
      <c r="Q643" s="80">
        <f>J643*1000/D643</f>
        <v>160</v>
      </c>
      <c r="R643" s="80">
        <f>K643*1000/D643</f>
        <v>196.7391304347826</v>
      </c>
      <c r="S643" s="80">
        <f>L643*1000/D643</f>
        <v>214.03478260869565</v>
      </c>
      <c r="T643" s="81">
        <f>L643-J643</f>
        <v>1.2428000000000003</v>
      </c>
      <c r="U643" s="81">
        <f>N643-P643</f>
        <v>0.39779999999999993</v>
      </c>
      <c r="V643" s="359">
        <f>O643-M643</f>
        <v>-7.799999999999997</v>
      </c>
    </row>
    <row r="644" spans="1:22" ht="12.75">
      <c r="A644" s="383"/>
      <c r="B644" s="11">
        <v>212</v>
      </c>
      <c r="C644" s="77" t="s">
        <v>590</v>
      </c>
      <c r="D644" s="78">
        <v>25</v>
      </c>
      <c r="E644" s="78">
        <v>1980</v>
      </c>
      <c r="F644" s="80">
        <v>1489.94</v>
      </c>
      <c r="G644" s="80">
        <v>1279.81</v>
      </c>
      <c r="H644" s="81">
        <v>7.39</v>
      </c>
      <c r="I644" s="81">
        <v>7.39</v>
      </c>
      <c r="J644" s="81">
        <f t="shared" si="325"/>
        <v>4</v>
      </c>
      <c r="K644" s="81">
        <f>I644-N644</f>
        <v>4.942</v>
      </c>
      <c r="L644" s="81">
        <f>I644-P644</f>
        <v>5.1358</v>
      </c>
      <c r="M644" s="80">
        <v>48</v>
      </c>
      <c r="N644" s="81">
        <f t="shared" si="317"/>
        <v>2.448</v>
      </c>
      <c r="O644" s="80">
        <v>44.2</v>
      </c>
      <c r="P644" s="80">
        <f t="shared" si="318"/>
        <v>2.2542</v>
      </c>
      <c r="Q644" s="80">
        <f>J644*1000/D644</f>
        <v>160</v>
      </c>
      <c r="R644" s="80">
        <f>K644*1000/D644</f>
        <v>197.68</v>
      </c>
      <c r="S644" s="80">
        <f>L644*1000/D644</f>
        <v>205.43199999999996</v>
      </c>
      <c r="T644" s="81">
        <f>L644-J644</f>
        <v>1.1357999999999997</v>
      </c>
      <c r="U644" s="81">
        <f>N644-P644</f>
        <v>0.19379999999999997</v>
      </c>
      <c r="V644" s="359">
        <f>O644-M644</f>
        <v>-3.799999999999997</v>
      </c>
    </row>
    <row r="645" spans="1:22" ht="12.75">
      <c r="A645" s="383"/>
      <c r="B645" s="11">
        <v>213</v>
      </c>
      <c r="C645" s="77" t="s">
        <v>591</v>
      </c>
      <c r="D645" s="78">
        <v>4</v>
      </c>
      <c r="E645" s="78">
        <v>1954</v>
      </c>
      <c r="F645" s="80">
        <v>268.9</v>
      </c>
      <c r="G645" s="80">
        <v>268.9</v>
      </c>
      <c r="H645" s="81">
        <v>1.269</v>
      </c>
      <c r="I645" s="81">
        <f>H645</f>
        <v>1.269</v>
      </c>
      <c r="J645" s="81">
        <f t="shared" si="325"/>
        <v>0.64</v>
      </c>
      <c r="K645" s="81">
        <f t="shared" si="315"/>
        <v>0.8099999999999999</v>
      </c>
      <c r="L645" s="81">
        <f t="shared" si="316"/>
        <v>0.8558999999999999</v>
      </c>
      <c r="M645" s="80">
        <v>9</v>
      </c>
      <c r="N645" s="81">
        <f t="shared" si="317"/>
        <v>0.45899999999999996</v>
      </c>
      <c r="O645" s="80">
        <v>8.1</v>
      </c>
      <c r="P645" s="80">
        <f t="shared" si="318"/>
        <v>0.41309999999999997</v>
      </c>
      <c r="Q645" s="80">
        <f t="shared" si="319"/>
        <v>160</v>
      </c>
      <c r="R645" s="80">
        <f t="shared" si="320"/>
        <v>202.49999999999997</v>
      </c>
      <c r="S645" s="80">
        <f t="shared" si="321"/>
        <v>213.97499999999997</v>
      </c>
      <c r="T645" s="81">
        <f t="shared" si="322"/>
        <v>0.21589999999999987</v>
      </c>
      <c r="U645" s="81">
        <f t="shared" si="323"/>
        <v>0.045899999999999996</v>
      </c>
      <c r="V645" s="359">
        <f t="shared" si="324"/>
        <v>-0.9000000000000004</v>
      </c>
    </row>
    <row r="646" spans="1:22" ht="12.75">
      <c r="A646" s="383"/>
      <c r="B646" s="11">
        <v>214</v>
      </c>
      <c r="C646" s="77" t="s">
        <v>592</v>
      </c>
      <c r="D646" s="78">
        <v>20</v>
      </c>
      <c r="E646" s="78">
        <v>1980</v>
      </c>
      <c r="F646" s="80">
        <v>1048.75</v>
      </c>
      <c r="G646" s="80">
        <v>975.59</v>
      </c>
      <c r="H646" s="81">
        <v>6</v>
      </c>
      <c r="I646" s="81">
        <v>6</v>
      </c>
      <c r="J646" s="81">
        <f>D646*0.16</f>
        <v>3.2</v>
      </c>
      <c r="K646" s="81">
        <f t="shared" si="315"/>
        <v>4.011</v>
      </c>
      <c r="L646" s="81">
        <f t="shared" si="316"/>
        <v>4.0365</v>
      </c>
      <c r="M646" s="80">
        <v>39</v>
      </c>
      <c r="N646" s="81">
        <f t="shared" si="317"/>
        <v>1.9889999999999999</v>
      </c>
      <c r="O646" s="80">
        <v>38.5</v>
      </c>
      <c r="P646" s="80">
        <f t="shared" si="318"/>
        <v>1.9634999999999998</v>
      </c>
      <c r="Q646" s="80">
        <f t="shared" si="319"/>
        <v>160</v>
      </c>
      <c r="R646" s="80">
        <f t="shared" si="320"/>
        <v>200.55</v>
      </c>
      <c r="S646" s="80">
        <f t="shared" si="321"/>
        <v>201.825</v>
      </c>
      <c r="T646" s="81">
        <f t="shared" si="322"/>
        <v>0.8365</v>
      </c>
      <c r="U646" s="81">
        <f t="shared" si="323"/>
        <v>0.025500000000000078</v>
      </c>
      <c r="V646" s="359">
        <f t="shared" si="324"/>
        <v>-0.5</v>
      </c>
    </row>
    <row r="647" spans="1:22" ht="12.75">
      <c r="A647" s="383"/>
      <c r="B647" s="11">
        <v>215</v>
      </c>
      <c r="C647" s="77" t="s">
        <v>593</v>
      </c>
      <c r="D647" s="78">
        <v>28</v>
      </c>
      <c r="E647" s="78">
        <v>1989</v>
      </c>
      <c r="F647" s="80">
        <v>1641.41</v>
      </c>
      <c r="G647" s="80">
        <v>1641.41</v>
      </c>
      <c r="H647" s="81">
        <v>8.806</v>
      </c>
      <c r="I647" s="81">
        <v>8.806</v>
      </c>
      <c r="J647" s="81">
        <f aca="true" t="shared" si="326" ref="J647:J655">D647*0.16</f>
        <v>4.48</v>
      </c>
      <c r="K647" s="81">
        <f t="shared" si="315"/>
        <v>6.0009999999999994</v>
      </c>
      <c r="L647" s="81">
        <f t="shared" si="316"/>
        <v>6.113199999999999</v>
      </c>
      <c r="M647" s="80">
        <v>55</v>
      </c>
      <c r="N647" s="81">
        <f t="shared" si="317"/>
        <v>2.8049999999999997</v>
      </c>
      <c r="O647" s="80">
        <v>52.8</v>
      </c>
      <c r="P647" s="80">
        <f>O647*0.051</f>
        <v>2.6927999999999996</v>
      </c>
      <c r="Q647" s="80">
        <f t="shared" si="319"/>
        <v>160</v>
      </c>
      <c r="R647" s="80">
        <f t="shared" si="320"/>
        <v>214.32142857142853</v>
      </c>
      <c r="S647" s="80">
        <f t="shared" si="321"/>
        <v>218.3285714285714</v>
      </c>
      <c r="T647" s="81">
        <f t="shared" si="322"/>
        <v>1.6331999999999987</v>
      </c>
      <c r="U647" s="81">
        <f t="shared" si="323"/>
        <v>0.11220000000000008</v>
      </c>
      <c r="V647" s="359">
        <f t="shared" si="324"/>
        <v>-2.200000000000003</v>
      </c>
    </row>
    <row r="648" spans="1:22" ht="12.75">
      <c r="A648" s="383"/>
      <c r="B648" s="11">
        <v>216</v>
      </c>
      <c r="C648" s="77" t="s">
        <v>594</v>
      </c>
      <c r="D648" s="78">
        <v>36</v>
      </c>
      <c r="E648" s="78">
        <v>1974</v>
      </c>
      <c r="F648" s="80">
        <v>2322.51</v>
      </c>
      <c r="G648" s="80">
        <v>2103.21</v>
      </c>
      <c r="H648" s="81">
        <v>10.434</v>
      </c>
      <c r="I648" s="81">
        <v>10.434</v>
      </c>
      <c r="J648" s="81">
        <f t="shared" si="326"/>
        <v>5.76</v>
      </c>
      <c r="K648" s="81">
        <f t="shared" si="315"/>
        <v>7.731</v>
      </c>
      <c r="L648" s="81">
        <f t="shared" si="316"/>
        <v>8.6031</v>
      </c>
      <c r="M648" s="80">
        <v>53</v>
      </c>
      <c r="N648" s="81">
        <f t="shared" si="317"/>
        <v>2.703</v>
      </c>
      <c r="O648" s="80">
        <v>35.9</v>
      </c>
      <c r="P648" s="80">
        <f>O648*0.051</f>
        <v>1.8308999999999997</v>
      </c>
      <c r="Q648" s="80">
        <f t="shared" si="319"/>
        <v>160</v>
      </c>
      <c r="R648" s="80">
        <f t="shared" si="320"/>
        <v>214.75</v>
      </c>
      <c r="S648" s="80">
        <f t="shared" si="321"/>
        <v>238.97500000000002</v>
      </c>
      <c r="T648" s="81">
        <f t="shared" si="322"/>
        <v>2.8430999999999997</v>
      </c>
      <c r="U648" s="81">
        <f t="shared" si="323"/>
        <v>0.8721000000000001</v>
      </c>
      <c r="V648" s="359">
        <f t="shared" si="324"/>
        <v>-17.1</v>
      </c>
    </row>
    <row r="649" spans="1:22" ht="12.75">
      <c r="A649" s="383"/>
      <c r="B649" s="11">
        <v>217</v>
      </c>
      <c r="C649" s="77" t="s">
        <v>595</v>
      </c>
      <c r="D649" s="78">
        <v>7</v>
      </c>
      <c r="E649" s="78">
        <v>1937</v>
      </c>
      <c r="F649" s="80">
        <v>542.48</v>
      </c>
      <c r="G649" s="80">
        <v>375.46</v>
      </c>
      <c r="H649" s="81">
        <v>3.04</v>
      </c>
      <c r="I649" s="81">
        <v>3.04</v>
      </c>
      <c r="J649" s="81">
        <f t="shared" si="326"/>
        <v>1.12</v>
      </c>
      <c r="K649" s="81">
        <f t="shared" si="315"/>
        <v>1.459</v>
      </c>
      <c r="L649" s="81">
        <f t="shared" si="316"/>
        <v>2.4795100000000003</v>
      </c>
      <c r="M649" s="80">
        <v>31</v>
      </c>
      <c r="N649" s="81">
        <f t="shared" si="317"/>
        <v>1.581</v>
      </c>
      <c r="O649" s="80">
        <v>10.99</v>
      </c>
      <c r="P649" s="80">
        <f t="shared" si="318"/>
        <v>0.5604899999999999</v>
      </c>
      <c r="Q649" s="80">
        <f t="shared" si="319"/>
        <v>160</v>
      </c>
      <c r="R649" s="80">
        <f t="shared" si="320"/>
        <v>208.42857142857142</v>
      </c>
      <c r="S649" s="80">
        <f t="shared" si="321"/>
        <v>354.21571428571434</v>
      </c>
      <c r="T649" s="81">
        <f t="shared" si="322"/>
        <v>1.3595100000000002</v>
      </c>
      <c r="U649" s="81">
        <f t="shared" si="323"/>
        <v>1.02051</v>
      </c>
      <c r="V649" s="359">
        <f t="shared" si="324"/>
        <v>-20.009999999999998</v>
      </c>
    </row>
    <row r="650" spans="1:22" ht="12.75">
      <c r="A650" s="383"/>
      <c r="B650" s="11">
        <v>218</v>
      </c>
      <c r="C650" s="77" t="s">
        <v>596</v>
      </c>
      <c r="D650" s="78">
        <v>9</v>
      </c>
      <c r="E650" s="78">
        <v>1936</v>
      </c>
      <c r="F650" s="80">
        <v>825.51</v>
      </c>
      <c r="G650" s="80">
        <v>597.02</v>
      </c>
      <c r="H650" s="81">
        <v>2.508</v>
      </c>
      <c r="I650" s="81">
        <v>2.508</v>
      </c>
      <c r="J650" s="81">
        <f t="shared" si="326"/>
        <v>1.44</v>
      </c>
      <c r="K650" s="81">
        <f t="shared" si="315"/>
        <v>2.049</v>
      </c>
      <c r="L650" s="81">
        <f t="shared" si="316"/>
        <v>2.1765</v>
      </c>
      <c r="M650" s="80">
        <v>9</v>
      </c>
      <c r="N650" s="81">
        <f t="shared" si="317"/>
        <v>0.45899999999999996</v>
      </c>
      <c r="O650" s="80">
        <v>6.5</v>
      </c>
      <c r="P650" s="80">
        <f t="shared" si="318"/>
        <v>0.33149999999999996</v>
      </c>
      <c r="Q650" s="80">
        <f t="shared" si="319"/>
        <v>160</v>
      </c>
      <c r="R650" s="80">
        <f t="shared" si="320"/>
        <v>227.66666666666666</v>
      </c>
      <c r="S650" s="80">
        <f t="shared" si="321"/>
        <v>241.83333333333334</v>
      </c>
      <c r="T650" s="81">
        <f t="shared" si="322"/>
        <v>0.7364999999999999</v>
      </c>
      <c r="U650" s="81">
        <f t="shared" si="323"/>
        <v>0.1275</v>
      </c>
      <c r="V650" s="359">
        <f t="shared" si="324"/>
        <v>-2.5</v>
      </c>
    </row>
    <row r="651" spans="1:22" ht="12.75">
      <c r="A651" s="383"/>
      <c r="B651" s="11">
        <v>219</v>
      </c>
      <c r="C651" s="77" t="s">
        <v>597</v>
      </c>
      <c r="D651" s="78">
        <v>5</v>
      </c>
      <c r="E651" s="78">
        <v>1932</v>
      </c>
      <c r="F651" s="80">
        <v>609.71</v>
      </c>
      <c r="G651" s="80">
        <v>468.93</v>
      </c>
      <c r="H651" s="81">
        <v>1.629</v>
      </c>
      <c r="I651" s="81">
        <v>1.629</v>
      </c>
      <c r="J651" s="81">
        <f t="shared" si="326"/>
        <v>0.8</v>
      </c>
      <c r="K651" s="81">
        <f t="shared" si="315"/>
        <v>1.17</v>
      </c>
      <c r="L651" s="81">
        <f t="shared" si="316"/>
        <v>1.2975</v>
      </c>
      <c r="M651" s="80">
        <v>9</v>
      </c>
      <c r="N651" s="81">
        <f t="shared" si="317"/>
        <v>0.45899999999999996</v>
      </c>
      <c r="O651" s="80">
        <v>6.5</v>
      </c>
      <c r="P651" s="80">
        <f t="shared" si="318"/>
        <v>0.33149999999999996</v>
      </c>
      <c r="Q651" s="80">
        <f t="shared" si="319"/>
        <v>160</v>
      </c>
      <c r="R651" s="80">
        <f t="shared" si="320"/>
        <v>234</v>
      </c>
      <c r="S651" s="80">
        <f t="shared" si="321"/>
        <v>259.5</v>
      </c>
      <c r="T651" s="81">
        <f t="shared" si="322"/>
        <v>0.49750000000000005</v>
      </c>
      <c r="U651" s="81">
        <f t="shared" si="323"/>
        <v>0.1275</v>
      </c>
      <c r="V651" s="359">
        <f t="shared" si="324"/>
        <v>-2.5</v>
      </c>
    </row>
    <row r="652" spans="1:22" ht="12.75">
      <c r="A652" s="383"/>
      <c r="B652" s="11">
        <v>220</v>
      </c>
      <c r="C652" s="77" t="s">
        <v>598</v>
      </c>
      <c r="D652" s="78">
        <v>12</v>
      </c>
      <c r="E652" s="78">
        <v>1947</v>
      </c>
      <c r="F652" s="80">
        <v>1010.79</v>
      </c>
      <c r="G652" s="80">
        <v>675.69</v>
      </c>
      <c r="H652" s="81">
        <v>4.189</v>
      </c>
      <c r="I652" s="81">
        <v>4.189</v>
      </c>
      <c r="J652" s="81">
        <f t="shared" si="326"/>
        <v>1.92</v>
      </c>
      <c r="K652" s="81">
        <f t="shared" si="315"/>
        <v>3.322</v>
      </c>
      <c r="L652" s="81">
        <f t="shared" si="316"/>
        <v>3.3424</v>
      </c>
      <c r="M652" s="80">
        <v>17</v>
      </c>
      <c r="N652" s="81">
        <f t="shared" si="317"/>
        <v>0.867</v>
      </c>
      <c r="O652" s="80">
        <v>16.6</v>
      </c>
      <c r="P652" s="80">
        <f t="shared" si="318"/>
        <v>0.8466</v>
      </c>
      <c r="Q652" s="80">
        <f t="shared" si="319"/>
        <v>160</v>
      </c>
      <c r="R652" s="80">
        <f t="shared" si="320"/>
        <v>276.8333333333333</v>
      </c>
      <c r="S652" s="80">
        <f t="shared" si="321"/>
        <v>278.53333333333336</v>
      </c>
      <c r="T652" s="81">
        <f t="shared" si="322"/>
        <v>1.4224</v>
      </c>
      <c r="U652" s="81">
        <f t="shared" si="323"/>
        <v>0.020399999999999974</v>
      </c>
      <c r="V652" s="359">
        <f t="shared" si="324"/>
        <v>-0.3999999999999986</v>
      </c>
    </row>
    <row r="653" spans="1:22" ht="12.75">
      <c r="A653" s="383"/>
      <c r="B653" s="11">
        <v>221</v>
      </c>
      <c r="C653" s="77" t="s">
        <v>599</v>
      </c>
      <c r="D653" s="78">
        <v>5</v>
      </c>
      <c r="E653" s="78">
        <v>1926</v>
      </c>
      <c r="F653" s="80">
        <v>254.15</v>
      </c>
      <c r="G653" s="80">
        <v>194.28</v>
      </c>
      <c r="H653" s="81">
        <v>2.076</v>
      </c>
      <c r="I653" s="81">
        <v>2.076</v>
      </c>
      <c r="J653" s="81">
        <f t="shared" si="326"/>
        <v>0.8</v>
      </c>
      <c r="K653" s="81">
        <f t="shared" si="315"/>
        <v>1.872</v>
      </c>
      <c r="L653" s="81">
        <f t="shared" si="316"/>
        <v>1.9485000000000001</v>
      </c>
      <c r="M653" s="80">
        <v>4</v>
      </c>
      <c r="N653" s="81">
        <f t="shared" si="317"/>
        <v>0.204</v>
      </c>
      <c r="O653" s="80">
        <v>2.5</v>
      </c>
      <c r="P653" s="80">
        <f t="shared" si="318"/>
        <v>0.1275</v>
      </c>
      <c r="Q653" s="80">
        <f t="shared" si="319"/>
        <v>160</v>
      </c>
      <c r="R653" s="80">
        <f t="shared" si="320"/>
        <v>374.4</v>
      </c>
      <c r="S653" s="80">
        <f t="shared" si="321"/>
        <v>389.70000000000005</v>
      </c>
      <c r="T653" s="81">
        <f t="shared" si="322"/>
        <v>1.1485</v>
      </c>
      <c r="U653" s="81">
        <f t="shared" si="323"/>
        <v>0.07649999999999998</v>
      </c>
      <c r="V653" s="359">
        <f t="shared" si="324"/>
        <v>-1.5</v>
      </c>
    </row>
    <row r="654" spans="1:22" ht="12.75">
      <c r="A654" s="383"/>
      <c r="B654" s="11">
        <v>222</v>
      </c>
      <c r="C654" s="77" t="s">
        <v>600</v>
      </c>
      <c r="D654" s="78">
        <v>5</v>
      </c>
      <c r="E654" s="78">
        <v>1959</v>
      </c>
      <c r="F654" s="80">
        <v>324.56</v>
      </c>
      <c r="G654" s="80">
        <v>324.56</v>
      </c>
      <c r="H654" s="81">
        <v>2.285</v>
      </c>
      <c r="I654" s="81">
        <f>H654</f>
        <v>2.285</v>
      </c>
      <c r="J654" s="81">
        <f t="shared" si="326"/>
        <v>0.8</v>
      </c>
      <c r="K654" s="81">
        <f t="shared" si="315"/>
        <v>1.8770000000000002</v>
      </c>
      <c r="L654" s="81">
        <f t="shared" si="316"/>
        <v>2.0300000000000002</v>
      </c>
      <c r="M654" s="80">
        <v>8</v>
      </c>
      <c r="N654" s="81">
        <f t="shared" si="317"/>
        <v>0.408</v>
      </c>
      <c r="O654" s="80">
        <v>5</v>
      </c>
      <c r="P654" s="80">
        <f t="shared" si="318"/>
        <v>0.255</v>
      </c>
      <c r="Q654" s="80">
        <f t="shared" si="319"/>
        <v>160</v>
      </c>
      <c r="R654" s="80">
        <f t="shared" si="320"/>
        <v>375.40000000000003</v>
      </c>
      <c r="S654" s="80">
        <f t="shared" si="321"/>
        <v>406.00000000000006</v>
      </c>
      <c r="T654" s="81">
        <f t="shared" si="322"/>
        <v>1.2300000000000002</v>
      </c>
      <c r="U654" s="81">
        <f t="shared" si="323"/>
        <v>0.15299999999999997</v>
      </c>
      <c r="V654" s="359">
        <f t="shared" si="324"/>
        <v>-3</v>
      </c>
    </row>
    <row r="655" spans="1:22" ht="12.75">
      <c r="A655" s="383"/>
      <c r="B655" s="11">
        <v>223</v>
      </c>
      <c r="C655" s="77" t="s">
        <v>601</v>
      </c>
      <c r="D655" s="78">
        <v>8</v>
      </c>
      <c r="E655" s="78">
        <v>1949</v>
      </c>
      <c r="F655" s="80">
        <v>1016.21</v>
      </c>
      <c r="G655" s="80">
        <v>677.84</v>
      </c>
      <c r="H655" s="81">
        <v>4.27</v>
      </c>
      <c r="I655" s="81">
        <f>H655</f>
        <v>4.27</v>
      </c>
      <c r="J655" s="81">
        <f t="shared" si="326"/>
        <v>1.28</v>
      </c>
      <c r="K655" s="81">
        <f t="shared" si="315"/>
        <v>2.944</v>
      </c>
      <c r="L655" s="81">
        <f t="shared" si="316"/>
        <v>3.0204999999999997</v>
      </c>
      <c r="M655" s="80">
        <v>26</v>
      </c>
      <c r="N655" s="81">
        <f>M655*0.051</f>
        <v>1.3259999999999998</v>
      </c>
      <c r="O655" s="80">
        <v>24.5</v>
      </c>
      <c r="P655" s="80">
        <f>O655*0.051</f>
        <v>1.2494999999999998</v>
      </c>
      <c r="Q655" s="80">
        <f t="shared" si="319"/>
        <v>160</v>
      </c>
      <c r="R655" s="80">
        <f t="shared" si="320"/>
        <v>368</v>
      </c>
      <c r="S655" s="80">
        <f t="shared" si="321"/>
        <v>377.56249999999994</v>
      </c>
      <c r="T655" s="81">
        <f t="shared" si="322"/>
        <v>1.7404999999999997</v>
      </c>
      <c r="U655" s="81">
        <f t="shared" si="323"/>
        <v>0.07650000000000001</v>
      </c>
      <c r="V655" s="359">
        <f t="shared" si="324"/>
        <v>-1.5</v>
      </c>
    </row>
    <row r="656" spans="1:22" ht="12.75">
      <c r="A656" s="383"/>
      <c r="B656" s="11">
        <v>224</v>
      </c>
      <c r="C656" s="246" t="s">
        <v>602</v>
      </c>
      <c r="D656" s="247">
        <v>32</v>
      </c>
      <c r="E656" s="247">
        <v>1974</v>
      </c>
      <c r="F656" s="261">
        <v>1609.14</v>
      </c>
      <c r="G656" s="261">
        <v>1609.14</v>
      </c>
      <c r="H656" s="80">
        <v>9.069</v>
      </c>
      <c r="I656" s="80">
        <v>9.069</v>
      </c>
      <c r="J656" s="248">
        <v>0.16</v>
      </c>
      <c r="K656" s="80">
        <v>6.9780000000000015</v>
      </c>
      <c r="L656" s="80">
        <v>7.5390000000000015</v>
      </c>
      <c r="M656" s="249">
        <v>41</v>
      </c>
      <c r="N656" s="81">
        <v>2.0909999999999997</v>
      </c>
      <c r="O656" s="79">
        <v>30</v>
      </c>
      <c r="P656" s="80">
        <v>1.5299999999999998</v>
      </c>
      <c r="Q656" s="79">
        <v>160</v>
      </c>
      <c r="R656" s="79">
        <v>218.06250000000006</v>
      </c>
      <c r="S656" s="79">
        <v>235.59375000000006</v>
      </c>
      <c r="T656" s="80">
        <v>7.379000000000001</v>
      </c>
      <c r="U656" s="80">
        <v>0.5609999999999999</v>
      </c>
      <c r="V656" s="83">
        <v>-11</v>
      </c>
    </row>
    <row r="657" spans="1:22" ht="12.75">
      <c r="A657" s="383"/>
      <c r="B657" s="11">
        <v>225</v>
      </c>
      <c r="C657" s="77" t="s">
        <v>603</v>
      </c>
      <c r="D657" s="78">
        <v>30</v>
      </c>
      <c r="E657" s="78">
        <v>1990</v>
      </c>
      <c r="F657" s="78">
        <v>1996.3</v>
      </c>
      <c r="G657" s="78">
        <v>1996.3</v>
      </c>
      <c r="H657" s="81">
        <v>10.54</v>
      </c>
      <c r="I657" s="80">
        <v>10.54</v>
      </c>
      <c r="J657" s="81">
        <v>0.16</v>
      </c>
      <c r="K657" s="80">
        <v>6.510999999999999</v>
      </c>
      <c r="L657" s="80">
        <v>7.837</v>
      </c>
      <c r="M657" s="79">
        <v>79</v>
      </c>
      <c r="N657" s="81">
        <v>4.029</v>
      </c>
      <c r="O657" s="79">
        <v>53</v>
      </c>
      <c r="P657" s="80">
        <v>2.703</v>
      </c>
      <c r="Q657" s="79">
        <v>160</v>
      </c>
      <c r="R657" s="79">
        <v>217.0333333333333</v>
      </c>
      <c r="S657" s="79">
        <v>261.23333333333335</v>
      </c>
      <c r="T657" s="80">
        <v>7.677</v>
      </c>
      <c r="U657" s="80">
        <v>1.326</v>
      </c>
      <c r="V657" s="83">
        <v>-26</v>
      </c>
    </row>
    <row r="658" spans="1:22" ht="12.75">
      <c r="A658" s="383"/>
      <c r="B658" s="11">
        <v>226</v>
      </c>
      <c r="C658" s="77" t="s">
        <v>604</v>
      </c>
      <c r="D658" s="78">
        <v>40</v>
      </c>
      <c r="E658" s="78">
        <v>1971</v>
      </c>
      <c r="F658" s="80">
        <v>1943.6</v>
      </c>
      <c r="G658" s="80">
        <v>1943.6</v>
      </c>
      <c r="H658" s="81">
        <v>11.285</v>
      </c>
      <c r="I658" s="80">
        <v>11.285</v>
      </c>
      <c r="J658" s="81">
        <v>0.16</v>
      </c>
      <c r="K658" s="80">
        <v>7.664000000000001</v>
      </c>
      <c r="L658" s="80">
        <v>8.633000000000001</v>
      </c>
      <c r="M658" s="80">
        <v>71</v>
      </c>
      <c r="N658" s="81">
        <v>3.6209999999999996</v>
      </c>
      <c r="O658" s="81">
        <v>52</v>
      </c>
      <c r="P658" s="80">
        <v>2.6519999999999997</v>
      </c>
      <c r="Q658" s="79">
        <v>160</v>
      </c>
      <c r="R658" s="79">
        <v>191.60000000000002</v>
      </c>
      <c r="S658" s="79">
        <v>215.825</v>
      </c>
      <c r="T658" s="80">
        <v>8.473</v>
      </c>
      <c r="U658" s="80">
        <v>0.9689999999999999</v>
      </c>
      <c r="V658" s="83">
        <v>-19</v>
      </c>
    </row>
    <row r="659" spans="1:22" ht="12.75">
      <c r="A659" s="383"/>
      <c r="B659" s="11">
        <v>227</v>
      </c>
      <c r="C659" s="77" t="s">
        <v>610</v>
      </c>
      <c r="D659" s="78">
        <v>22</v>
      </c>
      <c r="E659" s="78">
        <v>1983</v>
      </c>
      <c r="F659" s="78"/>
      <c r="G659" s="78">
        <v>1178.47</v>
      </c>
      <c r="H659" s="80">
        <v>6</v>
      </c>
      <c r="I659" s="80">
        <f>H659</f>
        <v>6</v>
      </c>
      <c r="J659" s="80">
        <v>3.52</v>
      </c>
      <c r="K659" s="80">
        <f>I659-N659</f>
        <v>3.96</v>
      </c>
      <c r="L659" s="80">
        <f aca="true" t="shared" si="327" ref="L659:L665">I659-P659</f>
        <v>4.266</v>
      </c>
      <c r="M659" s="79">
        <v>40</v>
      </c>
      <c r="N659" s="81">
        <f>M659*0.051</f>
        <v>2.04</v>
      </c>
      <c r="O659" s="79">
        <v>34</v>
      </c>
      <c r="P659" s="80">
        <f aca="true" t="shared" si="328" ref="P659:P665">O659*0.051</f>
        <v>1.734</v>
      </c>
      <c r="Q659" s="79">
        <f aca="true" t="shared" si="329" ref="Q659:Q665">J659*1000/D659</f>
        <v>160</v>
      </c>
      <c r="R659" s="79">
        <f>K659*1000/D659</f>
        <v>180</v>
      </c>
      <c r="S659" s="79">
        <f>L659*1000/D659</f>
        <v>193.9090909090909</v>
      </c>
      <c r="T659" s="80">
        <f aca="true" t="shared" si="330" ref="T659:T665">L659-J659</f>
        <v>0.746</v>
      </c>
      <c r="U659" s="80">
        <f>N659-P659</f>
        <v>0.30600000000000005</v>
      </c>
      <c r="V659" s="83">
        <f>O659-M659</f>
        <v>-6</v>
      </c>
    </row>
    <row r="660" spans="1:22" ht="12.75">
      <c r="A660" s="383"/>
      <c r="B660" s="11">
        <v>228</v>
      </c>
      <c r="C660" s="276" t="s">
        <v>611</v>
      </c>
      <c r="D660" s="277">
        <v>24</v>
      </c>
      <c r="E660" s="277">
        <v>1967</v>
      </c>
      <c r="F660" s="344"/>
      <c r="G660" s="277">
        <v>908.47</v>
      </c>
      <c r="H660" s="260">
        <v>2.9</v>
      </c>
      <c r="I660" s="260">
        <f>H660</f>
        <v>2.9</v>
      </c>
      <c r="J660" s="260">
        <v>0.24</v>
      </c>
      <c r="K660" s="80">
        <f>I660-N660</f>
        <v>0.758</v>
      </c>
      <c r="L660" s="80">
        <f t="shared" si="327"/>
        <v>1.115</v>
      </c>
      <c r="M660" s="82">
        <v>42</v>
      </c>
      <c r="N660" s="81">
        <f>M660*0.051</f>
        <v>2.142</v>
      </c>
      <c r="O660" s="82">
        <v>35</v>
      </c>
      <c r="P660" s="277">
        <f t="shared" si="328"/>
        <v>1.785</v>
      </c>
      <c r="Q660" s="79">
        <f t="shared" si="329"/>
        <v>10</v>
      </c>
      <c r="R660" s="79">
        <f>K660*1000/D660</f>
        <v>31.583333333333332</v>
      </c>
      <c r="S660" s="79">
        <f>L660*1000/D660</f>
        <v>46.458333333333336</v>
      </c>
      <c r="T660" s="80">
        <f t="shared" si="330"/>
        <v>0.875</v>
      </c>
      <c r="U660" s="277">
        <f>N660-P660</f>
        <v>0.357</v>
      </c>
      <c r="V660" s="361">
        <f>O660-M660</f>
        <v>-7</v>
      </c>
    </row>
    <row r="661" spans="1:22" ht="12.75">
      <c r="A661" s="383"/>
      <c r="B661" s="11">
        <v>229</v>
      </c>
      <c r="C661" s="77" t="s">
        <v>612</v>
      </c>
      <c r="D661" s="78">
        <v>51</v>
      </c>
      <c r="E661" s="78">
        <v>1968</v>
      </c>
      <c r="F661" s="78"/>
      <c r="G661" s="277">
        <v>2675.9</v>
      </c>
      <c r="H661" s="80">
        <v>13.604</v>
      </c>
      <c r="I661" s="80">
        <f>H661</f>
        <v>13.604</v>
      </c>
      <c r="J661" s="80">
        <v>8.08</v>
      </c>
      <c r="K661" s="80">
        <f>I661-N661</f>
        <v>9.167</v>
      </c>
      <c r="L661" s="80">
        <f t="shared" si="327"/>
        <v>9.881</v>
      </c>
      <c r="M661" s="79">
        <v>87</v>
      </c>
      <c r="N661" s="81">
        <f>M661*0.051</f>
        <v>4.436999999999999</v>
      </c>
      <c r="O661" s="79">
        <v>73</v>
      </c>
      <c r="P661" s="80">
        <f t="shared" si="328"/>
        <v>3.723</v>
      </c>
      <c r="Q661" s="79">
        <f t="shared" si="329"/>
        <v>158.4313725490196</v>
      </c>
      <c r="R661" s="79">
        <f>K661*1000/D661</f>
        <v>179.7450980392157</v>
      </c>
      <c r="S661" s="79">
        <f>L661*1000/D661</f>
        <v>193.7450980392157</v>
      </c>
      <c r="T661" s="80">
        <f t="shared" si="330"/>
        <v>1.8010000000000002</v>
      </c>
      <c r="U661" s="80">
        <f>N661-P661</f>
        <v>0.7139999999999995</v>
      </c>
      <c r="V661" s="83">
        <f>O661-M661</f>
        <v>-14</v>
      </c>
    </row>
    <row r="662" spans="1:22" ht="12.75">
      <c r="A662" s="383"/>
      <c r="B662" s="11">
        <v>230</v>
      </c>
      <c r="C662" s="77" t="s">
        <v>613</v>
      </c>
      <c r="D662" s="78">
        <v>40</v>
      </c>
      <c r="E662" s="78">
        <v>1983</v>
      </c>
      <c r="F662" s="78"/>
      <c r="G662" s="78">
        <v>1922.77</v>
      </c>
      <c r="H662" s="80">
        <v>10</v>
      </c>
      <c r="I662" s="80">
        <f>H662</f>
        <v>10</v>
      </c>
      <c r="J662" s="80">
        <v>5.6</v>
      </c>
      <c r="K662" s="80">
        <f>I662-N662</f>
        <v>6.736000000000001</v>
      </c>
      <c r="L662" s="80">
        <f t="shared" si="327"/>
        <v>7.654</v>
      </c>
      <c r="M662" s="79">
        <v>64</v>
      </c>
      <c r="N662" s="81">
        <f>M662*0.051</f>
        <v>3.264</v>
      </c>
      <c r="O662" s="79">
        <v>46</v>
      </c>
      <c r="P662" s="80">
        <f t="shared" si="328"/>
        <v>2.3459999999999996</v>
      </c>
      <c r="Q662" s="79">
        <f t="shared" si="329"/>
        <v>140</v>
      </c>
      <c r="R662" s="79">
        <f>K662*1000/D662</f>
        <v>168.40000000000003</v>
      </c>
      <c r="S662" s="79">
        <f>L662*1000/D662</f>
        <v>191.35</v>
      </c>
      <c r="T662" s="80">
        <f t="shared" si="330"/>
        <v>2.0540000000000003</v>
      </c>
      <c r="U662" s="80">
        <f>N662-P662</f>
        <v>0.9180000000000001</v>
      </c>
      <c r="V662" s="83">
        <f>O662-M662</f>
        <v>-18</v>
      </c>
    </row>
    <row r="663" spans="1:22" ht="12.75">
      <c r="A663" s="383"/>
      <c r="B663" s="11">
        <v>231</v>
      </c>
      <c r="C663" s="246" t="s">
        <v>614</v>
      </c>
      <c r="D663" s="247">
        <v>30</v>
      </c>
      <c r="E663" s="247">
        <v>1973</v>
      </c>
      <c r="F663" s="247"/>
      <c r="G663" s="247">
        <v>1702.83</v>
      </c>
      <c r="H663" s="80">
        <v>8.2</v>
      </c>
      <c r="I663" s="80">
        <f aca="true" t="shared" si="331" ref="I663:I704">H663</f>
        <v>8.2</v>
      </c>
      <c r="J663" s="261">
        <v>4.8</v>
      </c>
      <c r="K663" s="80">
        <f aca="true" t="shared" si="332" ref="K663:K669">I663-N663</f>
        <v>6.007</v>
      </c>
      <c r="L663" s="80">
        <f t="shared" si="327"/>
        <v>6.975999999999999</v>
      </c>
      <c r="M663" s="79">
        <v>43</v>
      </c>
      <c r="N663" s="81">
        <f aca="true" t="shared" si="333" ref="N663:N681">M663*0.051</f>
        <v>2.193</v>
      </c>
      <c r="O663" s="79">
        <v>24</v>
      </c>
      <c r="P663" s="80">
        <f t="shared" si="328"/>
        <v>1.224</v>
      </c>
      <c r="Q663" s="79">
        <f t="shared" si="329"/>
        <v>160</v>
      </c>
      <c r="R663" s="79">
        <f aca="true" t="shared" si="334" ref="R663:R669">K663*1000/D663</f>
        <v>200.23333333333332</v>
      </c>
      <c r="S663" s="79">
        <f aca="true" t="shared" si="335" ref="S663:S669">L663*1000/D663</f>
        <v>232.5333333333333</v>
      </c>
      <c r="T663" s="80">
        <f t="shared" si="330"/>
        <v>2.1759999999999993</v>
      </c>
      <c r="U663" s="80">
        <f aca="true" t="shared" si="336" ref="U663:U669">N663-P663</f>
        <v>0.9690000000000001</v>
      </c>
      <c r="V663" s="83">
        <f aca="true" t="shared" si="337" ref="V663:V669">O663-M663</f>
        <v>-19</v>
      </c>
    </row>
    <row r="664" spans="1:22" ht="12.75">
      <c r="A664" s="383"/>
      <c r="B664" s="11">
        <v>232</v>
      </c>
      <c r="C664" s="77" t="s">
        <v>615</v>
      </c>
      <c r="D664" s="78">
        <v>24</v>
      </c>
      <c r="E664" s="78">
        <v>1967</v>
      </c>
      <c r="F664" s="78"/>
      <c r="G664" s="78">
        <v>1022.77</v>
      </c>
      <c r="H664" s="80">
        <v>7.5</v>
      </c>
      <c r="I664" s="80">
        <f t="shared" si="331"/>
        <v>7.5</v>
      </c>
      <c r="J664" s="80">
        <v>3.84</v>
      </c>
      <c r="K664" s="80">
        <f t="shared" si="332"/>
        <v>5.3580000000000005</v>
      </c>
      <c r="L664" s="80">
        <f t="shared" si="327"/>
        <v>5.970000000000001</v>
      </c>
      <c r="M664" s="79">
        <v>42</v>
      </c>
      <c r="N664" s="81">
        <f t="shared" si="333"/>
        <v>2.142</v>
      </c>
      <c r="O664" s="82">
        <v>30</v>
      </c>
      <c r="P664" s="80">
        <f t="shared" si="328"/>
        <v>1.5299999999999998</v>
      </c>
      <c r="Q664" s="79">
        <f t="shared" si="329"/>
        <v>160</v>
      </c>
      <c r="R664" s="79">
        <f t="shared" si="334"/>
        <v>223.25000000000003</v>
      </c>
      <c r="S664" s="79">
        <f t="shared" si="335"/>
        <v>248.75000000000003</v>
      </c>
      <c r="T664" s="80">
        <f t="shared" si="330"/>
        <v>2.130000000000001</v>
      </c>
      <c r="U664" s="80">
        <f t="shared" si="336"/>
        <v>0.6120000000000001</v>
      </c>
      <c r="V664" s="83">
        <f t="shared" si="337"/>
        <v>-12</v>
      </c>
    </row>
    <row r="665" spans="1:22" ht="12.75">
      <c r="A665" s="383"/>
      <c r="B665" s="11">
        <v>233</v>
      </c>
      <c r="C665" s="77" t="s">
        <v>616</v>
      </c>
      <c r="D665" s="78">
        <v>40</v>
      </c>
      <c r="E665" s="78">
        <v>1974</v>
      </c>
      <c r="F665" s="80"/>
      <c r="G665" s="80">
        <v>2255.44</v>
      </c>
      <c r="H665" s="80">
        <v>12</v>
      </c>
      <c r="I665" s="80">
        <f t="shared" si="331"/>
        <v>12</v>
      </c>
      <c r="J665" s="80">
        <v>5.94</v>
      </c>
      <c r="K665" s="80">
        <f t="shared" si="332"/>
        <v>7.461</v>
      </c>
      <c r="L665" s="80">
        <f t="shared" si="327"/>
        <v>8.838000000000001</v>
      </c>
      <c r="M665" s="79">
        <v>89</v>
      </c>
      <c r="N665" s="81">
        <f t="shared" si="333"/>
        <v>4.539</v>
      </c>
      <c r="O665" s="79">
        <v>62</v>
      </c>
      <c r="P665" s="80">
        <f t="shared" si="328"/>
        <v>3.162</v>
      </c>
      <c r="Q665" s="79">
        <f t="shared" si="329"/>
        <v>148.5</v>
      </c>
      <c r="R665" s="79">
        <f t="shared" si="334"/>
        <v>186.525</v>
      </c>
      <c r="S665" s="79">
        <f t="shared" si="335"/>
        <v>220.95000000000005</v>
      </c>
      <c r="T665" s="80">
        <f t="shared" si="330"/>
        <v>2.8980000000000006</v>
      </c>
      <c r="U665" s="80">
        <f t="shared" si="336"/>
        <v>1.3769999999999998</v>
      </c>
      <c r="V665" s="83">
        <f t="shared" si="337"/>
        <v>-27</v>
      </c>
    </row>
    <row r="666" spans="1:22" ht="12.75">
      <c r="A666" s="383"/>
      <c r="B666" s="11">
        <v>234</v>
      </c>
      <c r="C666" s="77" t="s">
        <v>617</v>
      </c>
      <c r="D666" s="78">
        <v>34</v>
      </c>
      <c r="E666" s="78">
        <v>1985</v>
      </c>
      <c r="F666" s="78"/>
      <c r="G666" s="78">
        <v>1833.67</v>
      </c>
      <c r="H666" s="80">
        <v>12.2</v>
      </c>
      <c r="I666" s="80">
        <f t="shared" si="331"/>
        <v>12.2</v>
      </c>
      <c r="J666" s="80">
        <v>5.6</v>
      </c>
      <c r="K666" s="80">
        <f t="shared" si="332"/>
        <v>7.763</v>
      </c>
      <c r="L666" s="80">
        <f>I666-P666</f>
        <v>8.222</v>
      </c>
      <c r="M666" s="79">
        <v>87</v>
      </c>
      <c r="N666" s="81">
        <f t="shared" si="333"/>
        <v>4.436999999999999</v>
      </c>
      <c r="O666" s="79">
        <v>78</v>
      </c>
      <c r="P666" s="80">
        <f aca="true" t="shared" si="338" ref="P666:P681">O666*0.051</f>
        <v>3.9779999999999998</v>
      </c>
      <c r="Q666" s="79">
        <f>J666*1000/D666</f>
        <v>164.7058823529412</v>
      </c>
      <c r="R666" s="79">
        <f t="shared" si="334"/>
        <v>228.3235294117647</v>
      </c>
      <c r="S666" s="79">
        <f t="shared" si="335"/>
        <v>241.8235294117647</v>
      </c>
      <c r="T666" s="80">
        <f>L666-J666</f>
        <v>2.622</v>
      </c>
      <c r="U666" s="80">
        <f t="shared" si="336"/>
        <v>0.45899999999999963</v>
      </c>
      <c r="V666" s="83">
        <f t="shared" si="337"/>
        <v>-9</v>
      </c>
    </row>
    <row r="667" spans="1:22" ht="12.75">
      <c r="A667" s="383"/>
      <c r="B667" s="11">
        <v>235</v>
      </c>
      <c r="C667" s="77" t="s">
        <v>618</v>
      </c>
      <c r="D667" s="78">
        <v>37</v>
      </c>
      <c r="E667" s="78">
        <v>1980</v>
      </c>
      <c r="F667" s="78"/>
      <c r="G667" s="78">
        <v>2029.66</v>
      </c>
      <c r="H667" s="80">
        <v>11</v>
      </c>
      <c r="I667" s="80">
        <f t="shared" si="331"/>
        <v>11</v>
      </c>
      <c r="J667" s="80">
        <v>5.77</v>
      </c>
      <c r="K667" s="80">
        <f t="shared" si="332"/>
        <v>7.43</v>
      </c>
      <c r="L667" s="80">
        <f>I667-P667</f>
        <v>8.093</v>
      </c>
      <c r="M667" s="79">
        <v>70</v>
      </c>
      <c r="N667" s="81">
        <f t="shared" si="333"/>
        <v>3.57</v>
      </c>
      <c r="O667" s="79">
        <v>57</v>
      </c>
      <c r="P667" s="80">
        <f t="shared" si="338"/>
        <v>2.907</v>
      </c>
      <c r="Q667" s="79">
        <f>J667*1000/D667</f>
        <v>155.94594594594594</v>
      </c>
      <c r="R667" s="79">
        <f t="shared" si="334"/>
        <v>200.8108108108108</v>
      </c>
      <c r="S667" s="79">
        <f t="shared" si="335"/>
        <v>218.72972972972974</v>
      </c>
      <c r="T667" s="80">
        <f>L667-J667</f>
        <v>2.3230000000000004</v>
      </c>
      <c r="U667" s="80">
        <f t="shared" si="336"/>
        <v>0.6629999999999998</v>
      </c>
      <c r="V667" s="83">
        <f t="shared" si="337"/>
        <v>-13</v>
      </c>
    </row>
    <row r="668" spans="1:22" ht="12.75">
      <c r="A668" s="383"/>
      <c r="B668" s="11">
        <v>236</v>
      </c>
      <c r="C668" s="77" t="s">
        <v>619</v>
      </c>
      <c r="D668" s="78">
        <v>22</v>
      </c>
      <c r="E668" s="78">
        <v>1983</v>
      </c>
      <c r="F668" s="80"/>
      <c r="G668" s="80">
        <v>1173.49</v>
      </c>
      <c r="H668" s="80">
        <v>6</v>
      </c>
      <c r="I668" s="80">
        <f t="shared" si="331"/>
        <v>6</v>
      </c>
      <c r="J668" s="80">
        <v>2.62</v>
      </c>
      <c r="K668" s="80">
        <f t="shared" si="332"/>
        <v>4.4190000000000005</v>
      </c>
      <c r="L668" s="80">
        <f>I668-P668</f>
        <v>5.082</v>
      </c>
      <c r="M668" s="79">
        <v>31</v>
      </c>
      <c r="N668" s="81">
        <f t="shared" si="333"/>
        <v>1.581</v>
      </c>
      <c r="O668" s="79">
        <v>18</v>
      </c>
      <c r="P668" s="80">
        <f t="shared" si="338"/>
        <v>0.9179999999999999</v>
      </c>
      <c r="Q668" s="79">
        <f>J668*1000/D668</f>
        <v>119.0909090909091</v>
      </c>
      <c r="R668" s="79">
        <f t="shared" si="334"/>
        <v>200.8636363636364</v>
      </c>
      <c r="S668" s="79">
        <f t="shared" si="335"/>
        <v>231</v>
      </c>
      <c r="T668" s="80">
        <f>L668-J668</f>
        <v>2.4619999999999997</v>
      </c>
      <c r="U668" s="80">
        <f t="shared" si="336"/>
        <v>0.663</v>
      </c>
      <c r="V668" s="83">
        <f t="shared" si="337"/>
        <v>-13</v>
      </c>
    </row>
    <row r="669" spans="1:22" ht="12.75">
      <c r="A669" s="383"/>
      <c r="B669" s="11">
        <v>237</v>
      </c>
      <c r="C669" s="77" t="s">
        <v>620</v>
      </c>
      <c r="D669" s="78">
        <v>54</v>
      </c>
      <c r="E669" s="78">
        <v>1966</v>
      </c>
      <c r="F669" s="78"/>
      <c r="G669" s="78">
        <v>2658.97</v>
      </c>
      <c r="H669" s="80">
        <v>15.9</v>
      </c>
      <c r="I669" s="80">
        <f t="shared" si="331"/>
        <v>15.9</v>
      </c>
      <c r="J669" s="80">
        <v>8.16</v>
      </c>
      <c r="K669" s="80">
        <f t="shared" si="332"/>
        <v>11.667000000000002</v>
      </c>
      <c r="L669" s="80">
        <f>I669-P669</f>
        <v>11.055</v>
      </c>
      <c r="M669" s="79">
        <v>83</v>
      </c>
      <c r="N669" s="81">
        <f t="shared" si="333"/>
        <v>4.233</v>
      </c>
      <c r="O669" s="79">
        <v>95</v>
      </c>
      <c r="P669" s="80">
        <f t="shared" si="338"/>
        <v>4.845</v>
      </c>
      <c r="Q669" s="79">
        <f>J669*1000/D669</f>
        <v>151.11111111111111</v>
      </c>
      <c r="R669" s="79">
        <f t="shared" si="334"/>
        <v>216.0555555555556</v>
      </c>
      <c r="S669" s="79">
        <f t="shared" si="335"/>
        <v>204.72222222222223</v>
      </c>
      <c r="T669" s="80">
        <f>L669-J669</f>
        <v>2.8949999999999996</v>
      </c>
      <c r="U669" s="80">
        <f t="shared" si="336"/>
        <v>-0.6120000000000001</v>
      </c>
      <c r="V669" s="83">
        <f t="shared" si="337"/>
        <v>12</v>
      </c>
    </row>
    <row r="670" spans="1:22" ht="12.75">
      <c r="A670" s="383"/>
      <c r="B670" s="11">
        <v>238</v>
      </c>
      <c r="C670" s="246" t="s">
        <v>621</v>
      </c>
      <c r="D670" s="247">
        <v>40</v>
      </c>
      <c r="E670" s="247">
        <v>1991</v>
      </c>
      <c r="F670" s="261"/>
      <c r="G670" s="261">
        <v>2273.96</v>
      </c>
      <c r="H670" s="80">
        <v>11.9</v>
      </c>
      <c r="I670" s="80">
        <f t="shared" si="331"/>
        <v>11.9</v>
      </c>
      <c r="J670" s="261">
        <v>6.25</v>
      </c>
      <c r="K670" s="80">
        <f>I670-N670</f>
        <v>8.177</v>
      </c>
      <c r="L670" s="80">
        <f>I670-P670</f>
        <v>8.7125</v>
      </c>
      <c r="M670" s="79">
        <v>73</v>
      </c>
      <c r="N670" s="81">
        <f t="shared" si="333"/>
        <v>3.723</v>
      </c>
      <c r="O670" s="79">
        <v>62.5</v>
      </c>
      <c r="P670" s="80">
        <f t="shared" si="338"/>
        <v>3.1875</v>
      </c>
      <c r="Q670" s="79">
        <f>J670*1000/D670</f>
        <v>156.25</v>
      </c>
      <c r="R670" s="79">
        <f>K670*1000/D670</f>
        <v>204.425</v>
      </c>
      <c r="S670" s="79">
        <f>L670*1000/D670</f>
        <v>217.8125</v>
      </c>
      <c r="T670" s="80">
        <f>L670-J670</f>
        <v>2.4625000000000004</v>
      </c>
      <c r="U670" s="80">
        <f>N670-P670</f>
        <v>0.5354999999999999</v>
      </c>
      <c r="V670" s="83">
        <f>O670-M670</f>
        <v>-10.5</v>
      </c>
    </row>
    <row r="671" spans="1:22" ht="12.75">
      <c r="A671" s="383"/>
      <c r="B671" s="11">
        <v>239</v>
      </c>
      <c r="C671" s="77" t="s">
        <v>622</v>
      </c>
      <c r="D671" s="78">
        <v>38</v>
      </c>
      <c r="E671" s="78">
        <v>1969</v>
      </c>
      <c r="F671" s="78"/>
      <c r="G671" s="78">
        <v>1586.93</v>
      </c>
      <c r="H671" s="80">
        <v>11.6</v>
      </c>
      <c r="I671" s="80">
        <f t="shared" si="331"/>
        <v>11.6</v>
      </c>
      <c r="J671" s="80">
        <v>5.84</v>
      </c>
      <c r="K671" s="80">
        <f>I671-N671</f>
        <v>8.591</v>
      </c>
      <c r="L671" s="80">
        <f>I671-P671</f>
        <v>8.387</v>
      </c>
      <c r="M671" s="79">
        <v>59</v>
      </c>
      <c r="N671" s="81">
        <f t="shared" si="333"/>
        <v>3.009</v>
      </c>
      <c r="O671" s="79">
        <v>63</v>
      </c>
      <c r="P671" s="80">
        <f t="shared" si="338"/>
        <v>3.2129999999999996</v>
      </c>
      <c r="Q671" s="79">
        <f>J671*1000/D671</f>
        <v>153.68421052631578</v>
      </c>
      <c r="R671" s="79">
        <f>K671*1000/D671</f>
        <v>226.07894736842104</v>
      </c>
      <c r="S671" s="79">
        <f>L671*1000/D671</f>
        <v>220.71052631578948</v>
      </c>
      <c r="T671" s="80">
        <f>L671-J671</f>
        <v>2.5470000000000006</v>
      </c>
      <c r="U671" s="80">
        <f>N671-P671</f>
        <v>-0.20399999999999974</v>
      </c>
      <c r="V671" s="83">
        <f>O671-M671</f>
        <v>4</v>
      </c>
    </row>
    <row r="672" spans="1:22" ht="12.75">
      <c r="A672" s="383"/>
      <c r="B672" s="11">
        <v>240</v>
      </c>
      <c r="C672" s="246" t="s">
        <v>623</v>
      </c>
      <c r="D672" s="247">
        <v>50</v>
      </c>
      <c r="E672" s="247">
        <v>1976</v>
      </c>
      <c r="F672" s="261"/>
      <c r="G672" s="261">
        <v>1783.54</v>
      </c>
      <c r="H672" s="80">
        <v>15.8</v>
      </c>
      <c r="I672" s="80">
        <f t="shared" si="331"/>
        <v>15.8</v>
      </c>
      <c r="J672" s="261">
        <v>7.84</v>
      </c>
      <c r="K672" s="80">
        <f aca="true" t="shared" si="339" ref="K672:K690">I672-N672</f>
        <v>11.771</v>
      </c>
      <c r="L672" s="80">
        <f aca="true" t="shared" si="340" ref="L672:L690">I672-P672</f>
        <v>12.332</v>
      </c>
      <c r="M672" s="79">
        <v>79</v>
      </c>
      <c r="N672" s="81">
        <f t="shared" si="333"/>
        <v>4.029</v>
      </c>
      <c r="O672" s="79">
        <v>68</v>
      </c>
      <c r="P672" s="80">
        <f t="shared" si="338"/>
        <v>3.468</v>
      </c>
      <c r="Q672" s="79">
        <f aca="true" t="shared" si="341" ref="Q672:Q681">J672*1000/D672</f>
        <v>156.8</v>
      </c>
      <c r="R672" s="79">
        <f aca="true" t="shared" si="342" ref="R672:R690">K672*1000/D672</f>
        <v>235.42</v>
      </c>
      <c r="S672" s="79">
        <f aca="true" t="shared" si="343" ref="S672:S690">L672*1000/D672</f>
        <v>246.64</v>
      </c>
      <c r="T672" s="80">
        <f aca="true" t="shared" si="344" ref="T672:T690">L672-J672</f>
        <v>4.492000000000001</v>
      </c>
      <c r="U672" s="80">
        <f aca="true" t="shared" si="345" ref="U672:U690">N672-P672</f>
        <v>0.5609999999999999</v>
      </c>
      <c r="V672" s="83">
        <f>O672-M672</f>
        <v>-11</v>
      </c>
    </row>
    <row r="673" spans="1:22" ht="12.75">
      <c r="A673" s="383"/>
      <c r="B673" s="11">
        <v>241</v>
      </c>
      <c r="C673" s="246" t="s">
        <v>624</v>
      </c>
      <c r="D673" s="78">
        <v>50</v>
      </c>
      <c r="E673" s="78">
        <v>1976</v>
      </c>
      <c r="F673" s="78"/>
      <c r="G673" s="78">
        <v>1816.52</v>
      </c>
      <c r="H673" s="80">
        <v>13</v>
      </c>
      <c r="I673" s="80">
        <f t="shared" si="331"/>
        <v>13</v>
      </c>
      <c r="J673" s="80">
        <v>8</v>
      </c>
      <c r="K673" s="80">
        <f t="shared" si="339"/>
        <v>9.43</v>
      </c>
      <c r="L673" s="80">
        <f t="shared" si="340"/>
        <v>11.266</v>
      </c>
      <c r="M673" s="79">
        <v>70</v>
      </c>
      <c r="N673" s="81">
        <f t="shared" si="333"/>
        <v>3.57</v>
      </c>
      <c r="O673" s="79">
        <v>34</v>
      </c>
      <c r="P673" s="80">
        <f t="shared" si="338"/>
        <v>1.734</v>
      </c>
      <c r="Q673" s="79">
        <f t="shared" si="341"/>
        <v>160</v>
      </c>
      <c r="R673" s="79">
        <f t="shared" si="342"/>
        <v>188.6</v>
      </c>
      <c r="S673" s="79">
        <f t="shared" si="343"/>
        <v>225.32</v>
      </c>
      <c r="T673" s="80">
        <f t="shared" si="344"/>
        <v>3.266</v>
      </c>
      <c r="U673" s="80">
        <f t="shared" si="345"/>
        <v>1.8359999999999999</v>
      </c>
      <c r="V673" s="83">
        <f>O673-M673</f>
        <v>-36</v>
      </c>
    </row>
    <row r="674" spans="1:22" ht="12.75">
      <c r="A674" s="383"/>
      <c r="B674" s="11">
        <v>242</v>
      </c>
      <c r="C674" s="77" t="s">
        <v>625</v>
      </c>
      <c r="D674" s="78">
        <v>30</v>
      </c>
      <c r="E674" s="78">
        <v>1988</v>
      </c>
      <c r="F674" s="80"/>
      <c r="G674" s="80">
        <v>1557.9</v>
      </c>
      <c r="H674" s="80">
        <v>9</v>
      </c>
      <c r="I674" s="80">
        <f t="shared" si="331"/>
        <v>9</v>
      </c>
      <c r="J674" s="80">
        <v>4.35</v>
      </c>
      <c r="K674" s="80">
        <f t="shared" si="339"/>
        <v>6.195</v>
      </c>
      <c r="L674" s="80">
        <f t="shared" si="340"/>
        <v>7.368</v>
      </c>
      <c r="M674" s="79">
        <v>55</v>
      </c>
      <c r="N674" s="81">
        <f t="shared" si="333"/>
        <v>2.8049999999999997</v>
      </c>
      <c r="O674" s="79">
        <v>32</v>
      </c>
      <c r="P674" s="80">
        <f t="shared" si="338"/>
        <v>1.632</v>
      </c>
      <c r="Q674" s="79">
        <f t="shared" si="341"/>
        <v>145</v>
      </c>
      <c r="R674" s="79">
        <f t="shared" si="342"/>
        <v>206.5</v>
      </c>
      <c r="S674" s="79">
        <f t="shared" si="343"/>
        <v>245.6</v>
      </c>
      <c r="T674" s="80">
        <f t="shared" si="344"/>
        <v>3.0180000000000007</v>
      </c>
      <c r="U674" s="80">
        <f t="shared" si="345"/>
        <v>1.1729999999999998</v>
      </c>
      <c r="V674" s="83">
        <f aca="true" t="shared" si="346" ref="V674:V690">O674-M674</f>
        <v>-23</v>
      </c>
    </row>
    <row r="675" spans="1:22" ht="12.75">
      <c r="A675" s="383"/>
      <c r="B675" s="11">
        <v>243</v>
      </c>
      <c r="C675" s="77" t="s">
        <v>626</v>
      </c>
      <c r="D675" s="78">
        <v>56</v>
      </c>
      <c r="E675" s="78">
        <v>1965</v>
      </c>
      <c r="F675" s="80"/>
      <c r="G675" s="80">
        <v>2354.17</v>
      </c>
      <c r="H675" s="80">
        <v>6.8</v>
      </c>
      <c r="I675" s="80">
        <f t="shared" si="331"/>
        <v>6.8</v>
      </c>
      <c r="J675" s="80">
        <v>0.55</v>
      </c>
      <c r="K675" s="80">
        <f t="shared" si="339"/>
        <v>4.0969999999999995</v>
      </c>
      <c r="L675" s="80">
        <f t="shared" si="340"/>
        <v>3.944</v>
      </c>
      <c r="M675" s="79">
        <v>53</v>
      </c>
      <c r="N675" s="81">
        <f t="shared" si="333"/>
        <v>2.703</v>
      </c>
      <c r="O675" s="79">
        <v>56</v>
      </c>
      <c r="P675" s="80">
        <f t="shared" si="338"/>
        <v>2.856</v>
      </c>
      <c r="Q675" s="79">
        <f t="shared" si="341"/>
        <v>9.821428571428571</v>
      </c>
      <c r="R675" s="79">
        <f t="shared" si="342"/>
        <v>73.16071428571426</v>
      </c>
      <c r="S675" s="79">
        <f t="shared" si="343"/>
        <v>70.42857142857143</v>
      </c>
      <c r="T675" s="80">
        <f t="shared" si="344"/>
        <v>3.394</v>
      </c>
      <c r="U675" s="80">
        <f t="shared" si="345"/>
        <v>-0.15300000000000002</v>
      </c>
      <c r="V675" s="83">
        <f t="shared" si="346"/>
        <v>3</v>
      </c>
    </row>
    <row r="676" spans="1:22" ht="12.75">
      <c r="A676" s="383"/>
      <c r="B676" s="11">
        <v>244</v>
      </c>
      <c r="C676" s="77" t="s">
        <v>627</v>
      </c>
      <c r="D676" s="78">
        <v>40</v>
      </c>
      <c r="E676" s="78">
        <v>1992</v>
      </c>
      <c r="F676" s="80"/>
      <c r="G676" s="80">
        <v>2264.86</v>
      </c>
      <c r="H676" s="80">
        <v>13.3</v>
      </c>
      <c r="I676" s="80">
        <f t="shared" si="331"/>
        <v>13.3</v>
      </c>
      <c r="J676" s="80">
        <v>6.4</v>
      </c>
      <c r="K676" s="80">
        <f t="shared" si="339"/>
        <v>9.781</v>
      </c>
      <c r="L676" s="80">
        <f t="shared" si="340"/>
        <v>9.883000000000001</v>
      </c>
      <c r="M676" s="79">
        <v>69</v>
      </c>
      <c r="N676" s="81">
        <f t="shared" si="333"/>
        <v>3.5189999999999997</v>
      </c>
      <c r="O676" s="79">
        <v>67</v>
      </c>
      <c r="P676" s="80">
        <f t="shared" si="338"/>
        <v>3.417</v>
      </c>
      <c r="Q676" s="79">
        <f t="shared" si="341"/>
        <v>160</v>
      </c>
      <c r="R676" s="79">
        <f t="shared" si="342"/>
        <v>244.525</v>
      </c>
      <c r="S676" s="79">
        <f t="shared" si="343"/>
        <v>247.075</v>
      </c>
      <c r="T676" s="80">
        <f t="shared" si="344"/>
        <v>3.4830000000000005</v>
      </c>
      <c r="U676" s="80">
        <f t="shared" si="345"/>
        <v>0.10199999999999987</v>
      </c>
      <c r="V676" s="83">
        <f t="shared" si="346"/>
        <v>-2</v>
      </c>
    </row>
    <row r="677" spans="1:22" ht="12.75">
      <c r="A677" s="383"/>
      <c r="B677" s="11">
        <v>245</v>
      </c>
      <c r="C677" s="77" t="s">
        <v>628</v>
      </c>
      <c r="D677" s="78">
        <v>80</v>
      </c>
      <c r="E677" s="78">
        <v>1970</v>
      </c>
      <c r="F677" s="80"/>
      <c r="G677" s="80">
        <v>3810.59</v>
      </c>
      <c r="H677" s="80">
        <v>30</v>
      </c>
      <c r="I677" s="80">
        <f t="shared" si="331"/>
        <v>30</v>
      </c>
      <c r="J677" s="80">
        <v>12.65</v>
      </c>
      <c r="K677" s="80">
        <f t="shared" si="339"/>
        <v>23.064</v>
      </c>
      <c r="L677" s="80">
        <f t="shared" si="340"/>
        <v>24.543</v>
      </c>
      <c r="M677" s="79">
        <v>136</v>
      </c>
      <c r="N677" s="81">
        <f t="shared" si="333"/>
        <v>6.936</v>
      </c>
      <c r="O677" s="79">
        <v>107</v>
      </c>
      <c r="P677" s="80">
        <f t="shared" si="338"/>
        <v>5.457</v>
      </c>
      <c r="Q677" s="79">
        <f t="shared" si="341"/>
        <v>158.125</v>
      </c>
      <c r="R677" s="79">
        <f t="shared" si="342"/>
        <v>288.3</v>
      </c>
      <c r="S677" s="79">
        <f t="shared" si="343"/>
        <v>306.7875</v>
      </c>
      <c r="T677" s="80">
        <f t="shared" si="344"/>
        <v>11.892999999999999</v>
      </c>
      <c r="U677" s="80">
        <f t="shared" si="345"/>
        <v>1.479</v>
      </c>
      <c r="V677" s="83">
        <f t="shared" si="346"/>
        <v>-29</v>
      </c>
    </row>
    <row r="678" spans="1:22" ht="12.75">
      <c r="A678" s="383"/>
      <c r="B678" s="11">
        <v>246</v>
      </c>
      <c r="C678" s="77" t="s">
        <v>629</v>
      </c>
      <c r="D678" s="78">
        <v>55</v>
      </c>
      <c r="E678" s="78">
        <v>1966</v>
      </c>
      <c r="F678" s="80"/>
      <c r="G678" s="80">
        <v>2512.12</v>
      </c>
      <c r="H678" s="80">
        <v>18.2</v>
      </c>
      <c r="I678" s="80">
        <f t="shared" si="331"/>
        <v>18.2</v>
      </c>
      <c r="J678" s="80">
        <v>8.8</v>
      </c>
      <c r="K678" s="80">
        <f t="shared" si="339"/>
        <v>14.527999999999999</v>
      </c>
      <c r="L678" s="80">
        <f t="shared" si="340"/>
        <v>13.763</v>
      </c>
      <c r="M678" s="79">
        <v>72</v>
      </c>
      <c r="N678" s="81">
        <f t="shared" si="333"/>
        <v>3.6719999999999997</v>
      </c>
      <c r="O678" s="79">
        <v>87</v>
      </c>
      <c r="P678" s="80">
        <f t="shared" si="338"/>
        <v>4.436999999999999</v>
      </c>
      <c r="Q678" s="79">
        <f t="shared" si="341"/>
        <v>160</v>
      </c>
      <c r="R678" s="79">
        <f t="shared" si="342"/>
        <v>264.1454545454545</v>
      </c>
      <c r="S678" s="79">
        <f t="shared" si="343"/>
        <v>250.23636363636365</v>
      </c>
      <c r="T678" s="80">
        <f t="shared" si="344"/>
        <v>4.962999999999999</v>
      </c>
      <c r="U678" s="80">
        <f t="shared" si="345"/>
        <v>-0.7649999999999997</v>
      </c>
      <c r="V678" s="83">
        <f t="shared" si="346"/>
        <v>15</v>
      </c>
    </row>
    <row r="679" spans="1:22" ht="12.75">
      <c r="A679" s="383"/>
      <c r="B679" s="11">
        <v>247</v>
      </c>
      <c r="C679" s="77" t="s">
        <v>630</v>
      </c>
      <c r="D679" s="78">
        <v>40</v>
      </c>
      <c r="E679" s="78">
        <v>1981</v>
      </c>
      <c r="F679" s="80"/>
      <c r="G679" s="80">
        <v>2263.97</v>
      </c>
      <c r="H679" s="80">
        <v>15.5</v>
      </c>
      <c r="I679" s="80">
        <f t="shared" si="331"/>
        <v>15.5</v>
      </c>
      <c r="J679" s="80">
        <v>6.4</v>
      </c>
      <c r="K679" s="80">
        <f t="shared" si="339"/>
        <v>14.021</v>
      </c>
      <c r="L679" s="80">
        <f t="shared" si="340"/>
        <v>13.205</v>
      </c>
      <c r="M679" s="79">
        <v>29</v>
      </c>
      <c r="N679" s="81">
        <f t="shared" si="333"/>
        <v>1.4789999999999999</v>
      </c>
      <c r="O679" s="79">
        <v>45</v>
      </c>
      <c r="P679" s="80">
        <f t="shared" si="338"/>
        <v>2.295</v>
      </c>
      <c r="Q679" s="79">
        <f t="shared" si="341"/>
        <v>160</v>
      </c>
      <c r="R679" s="79">
        <f t="shared" si="342"/>
        <v>350.525</v>
      </c>
      <c r="S679" s="79">
        <f t="shared" si="343"/>
        <v>330.125</v>
      </c>
      <c r="T679" s="80">
        <f t="shared" si="344"/>
        <v>6.805</v>
      </c>
      <c r="U679" s="80">
        <f t="shared" si="345"/>
        <v>-0.8160000000000001</v>
      </c>
      <c r="V679" s="83">
        <f t="shared" si="346"/>
        <v>16</v>
      </c>
    </row>
    <row r="680" spans="1:22" ht="12.75">
      <c r="A680" s="383"/>
      <c r="B680" s="11">
        <v>248</v>
      </c>
      <c r="C680" s="77" t="s">
        <v>631</v>
      </c>
      <c r="D680" s="78">
        <v>40</v>
      </c>
      <c r="E680" s="78">
        <v>1991</v>
      </c>
      <c r="F680" s="80"/>
      <c r="G680" s="80">
        <v>2204.21</v>
      </c>
      <c r="H680" s="80">
        <v>15.3</v>
      </c>
      <c r="I680" s="80">
        <f t="shared" si="331"/>
        <v>15.3</v>
      </c>
      <c r="J680" s="80">
        <v>6.4</v>
      </c>
      <c r="K680" s="80">
        <f t="shared" si="339"/>
        <v>11.628</v>
      </c>
      <c r="L680" s="80">
        <f t="shared" si="340"/>
        <v>11.526000000000002</v>
      </c>
      <c r="M680" s="79">
        <v>72</v>
      </c>
      <c r="N680" s="81">
        <f t="shared" si="333"/>
        <v>3.6719999999999997</v>
      </c>
      <c r="O680" s="79">
        <v>74</v>
      </c>
      <c r="P680" s="80">
        <f t="shared" si="338"/>
        <v>3.7739999999999996</v>
      </c>
      <c r="Q680" s="79">
        <f t="shared" si="341"/>
        <v>160</v>
      </c>
      <c r="R680" s="79">
        <f t="shared" si="342"/>
        <v>290.7</v>
      </c>
      <c r="S680" s="79">
        <f t="shared" si="343"/>
        <v>288.15000000000003</v>
      </c>
      <c r="T680" s="80">
        <f t="shared" si="344"/>
        <v>5.126000000000001</v>
      </c>
      <c r="U680" s="80">
        <f t="shared" si="345"/>
        <v>-0.10199999999999987</v>
      </c>
      <c r="V680" s="83">
        <f t="shared" si="346"/>
        <v>2</v>
      </c>
    </row>
    <row r="681" spans="1:22" ht="12.75">
      <c r="A681" s="383"/>
      <c r="B681" s="11">
        <v>249</v>
      </c>
      <c r="C681" s="77" t="s">
        <v>632</v>
      </c>
      <c r="D681" s="78">
        <v>55</v>
      </c>
      <c r="E681" s="78">
        <v>1967</v>
      </c>
      <c r="F681" s="80"/>
      <c r="G681" s="80">
        <v>2494.33</v>
      </c>
      <c r="H681" s="80">
        <v>19.9</v>
      </c>
      <c r="I681" s="80">
        <f t="shared" si="331"/>
        <v>19.9</v>
      </c>
      <c r="J681" s="80">
        <v>8.72</v>
      </c>
      <c r="K681" s="80">
        <f t="shared" si="339"/>
        <v>16.279</v>
      </c>
      <c r="L681" s="80">
        <f t="shared" si="340"/>
        <v>15.258999999999999</v>
      </c>
      <c r="M681" s="79">
        <v>71</v>
      </c>
      <c r="N681" s="81">
        <f t="shared" si="333"/>
        <v>3.6209999999999996</v>
      </c>
      <c r="O681" s="79">
        <v>91</v>
      </c>
      <c r="P681" s="80">
        <f t="shared" si="338"/>
        <v>4.641</v>
      </c>
      <c r="Q681" s="79">
        <f t="shared" si="341"/>
        <v>158.54545454545453</v>
      </c>
      <c r="R681" s="79">
        <f t="shared" si="342"/>
        <v>295.9818181818182</v>
      </c>
      <c r="S681" s="79">
        <f t="shared" si="343"/>
        <v>277.4363636363636</v>
      </c>
      <c r="T681" s="80">
        <f t="shared" si="344"/>
        <v>6.538999999999998</v>
      </c>
      <c r="U681" s="80">
        <f t="shared" si="345"/>
        <v>-1.0200000000000005</v>
      </c>
      <c r="V681" s="83">
        <f t="shared" si="346"/>
        <v>20</v>
      </c>
    </row>
    <row r="682" spans="1:22" ht="12.75">
      <c r="A682" s="383"/>
      <c r="B682" s="11">
        <v>250</v>
      </c>
      <c r="C682" s="246" t="s">
        <v>653</v>
      </c>
      <c r="D682" s="247">
        <v>9</v>
      </c>
      <c r="E682" s="78" t="s">
        <v>25</v>
      </c>
      <c r="F682" s="261">
        <v>635.51</v>
      </c>
      <c r="G682" s="261">
        <v>635.51</v>
      </c>
      <c r="H682" s="80">
        <v>3.131</v>
      </c>
      <c r="I682" s="80">
        <f t="shared" si="331"/>
        <v>3.131</v>
      </c>
      <c r="J682" s="80">
        <f aca="true" t="shared" si="347" ref="J682:J690">D682*0.16</f>
        <v>1.44</v>
      </c>
      <c r="K682" s="80">
        <f t="shared" si="339"/>
        <v>1.8418499999999998</v>
      </c>
      <c r="L682" s="80">
        <f t="shared" si="340"/>
        <v>2.01</v>
      </c>
      <c r="M682" s="80">
        <v>23</v>
      </c>
      <c r="N682" s="80">
        <f aca="true" t="shared" si="348" ref="N682:N700">M682*0.05605</f>
        <v>1.28915</v>
      </c>
      <c r="O682" s="80">
        <v>20</v>
      </c>
      <c r="P682" s="80">
        <f aca="true" t="shared" si="349" ref="P682:P700">O682*0.05605</f>
        <v>1.121</v>
      </c>
      <c r="Q682" s="80">
        <v>160</v>
      </c>
      <c r="R682" s="79">
        <f t="shared" si="342"/>
        <v>204.64999999999998</v>
      </c>
      <c r="S682" s="79">
        <f t="shared" si="343"/>
        <v>223.33333333333331</v>
      </c>
      <c r="T682" s="80">
        <f t="shared" si="344"/>
        <v>0.5699999999999998</v>
      </c>
      <c r="U682" s="80">
        <f t="shared" si="345"/>
        <v>0.16815000000000002</v>
      </c>
      <c r="V682" s="359">
        <f t="shared" si="346"/>
        <v>-3</v>
      </c>
    </row>
    <row r="683" spans="1:22" ht="12.75">
      <c r="A683" s="383"/>
      <c r="B683" s="11">
        <v>251</v>
      </c>
      <c r="C683" s="77" t="s">
        <v>654</v>
      </c>
      <c r="D683" s="78">
        <v>20</v>
      </c>
      <c r="E683" s="78" t="s">
        <v>25</v>
      </c>
      <c r="F683" s="80">
        <v>1049.89</v>
      </c>
      <c r="G683" s="80">
        <v>1049.89</v>
      </c>
      <c r="H683" s="80">
        <v>6.12</v>
      </c>
      <c r="I683" s="80">
        <f t="shared" si="331"/>
        <v>6.12</v>
      </c>
      <c r="J683" s="80">
        <f t="shared" si="347"/>
        <v>3.2</v>
      </c>
      <c r="K683" s="80">
        <f t="shared" si="339"/>
        <v>3.6538</v>
      </c>
      <c r="L683" s="80">
        <f t="shared" si="340"/>
        <v>4.4385</v>
      </c>
      <c r="M683" s="80">
        <v>44</v>
      </c>
      <c r="N683" s="80">
        <f t="shared" si="348"/>
        <v>2.4662</v>
      </c>
      <c r="O683" s="260">
        <v>30</v>
      </c>
      <c r="P683" s="80">
        <f t="shared" si="349"/>
        <v>1.6815</v>
      </c>
      <c r="Q683" s="80">
        <v>160</v>
      </c>
      <c r="R683" s="79">
        <f t="shared" si="342"/>
        <v>182.69</v>
      </c>
      <c r="S683" s="79">
        <f t="shared" si="343"/>
        <v>221.925</v>
      </c>
      <c r="T683" s="80">
        <f t="shared" si="344"/>
        <v>1.2385000000000002</v>
      </c>
      <c r="U683" s="80">
        <f t="shared" si="345"/>
        <v>0.7847000000000002</v>
      </c>
      <c r="V683" s="359">
        <f t="shared" si="346"/>
        <v>-14</v>
      </c>
    </row>
    <row r="684" spans="1:22" ht="12.75">
      <c r="A684" s="383"/>
      <c r="B684" s="11">
        <v>252</v>
      </c>
      <c r="C684" s="77" t="s">
        <v>655</v>
      </c>
      <c r="D684" s="78">
        <v>10</v>
      </c>
      <c r="E684" s="78" t="s">
        <v>25</v>
      </c>
      <c r="F684" s="80">
        <v>649.88</v>
      </c>
      <c r="G684" s="80">
        <v>649.88</v>
      </c>
      <c r="H684" s="80">
        <v>3.051</v>
      </c>
      <c r="I684" s="80">
        <f t="shared" si="331"/>
        <v>3.051</v>
      </c>
      <c r="J684" s="80">
        <f t="shared" si="347"/>
        <v>1.6</v>
      </c>
      <c r="K684" s="80">
        <f t="shared" si="339"/>
        <v>2.0421</v>
      </c>
      <c r="L684" s="80">
        <f t="shared" si="340"/>
        <v>2.2663</v>
      </c>
      <c r="M684" s="80">
        <v>18</v>
      </c>
      <c r="N684" s="80">
        <f t="shared" si="348"/>
        <v>1.0089000000000001</v>
      </c>
      <c r="O684" s="80">
        <v>14</v>
      </c>
      <c r="P684" s="80">
        <f t="shared" si="349"/>
        <v>0.7847000000000001</v>
      </c>
      <c r="Q684" s="80">
        <v>160</v>
      </c>
      <c r="R684" s="79">
        <f t="shared" si="342"/>
        <v>204.21</v>
      </c>
      <c r="S684" s="79">
        <f t="shared" si="343"/>
        <v>226.63000000000002</v>
      </c>
      <c r="T684" s="80">
        <f t="shared" si="344"/>
        <v>0.6663000000000001</v>
      </c>
      <c r="U684" s="80">
        <f t="shared" si="345"/>
        <v>0.22420000000000007</v>
      </c>
      <c r="V684" s="359">
        <f t="shared" si="346"/>
        <v>-4</v>
      </c>
    </row>
    <row r="685" spans="1:22" ht="12.75">
      <c r="A685" s="383"/>
      <c r="B685" s="11">
        <v>253</v>
      </c>
      <c r="C685" s="77" t="s">
        <v>657</v>
      </c>
      <c r="D685" s="78">
        <v>20</v>
      </c>
      <c r="E685" s="78" t="s">
        <v>25</v>
      </c>
      <c r="F685" s="80">
        <v>1084.25</v>
      </c>
      <c r="G685" s="80">
        <v>1084.25</v>
      </c>
      <c r="H685" s="80">
        <v>6.45</v>
      </c>
      <c r="I685" s="80">
        <f t="shared" si="331"/>
        <v>6.45</v>
      </c>
      <c r="J685" s="80">
        <f t="shared" si="347"/>
        <v>3.2</v>
      </c>
      <c r="K685" s="80">
        <f t="shared" si="339"/>
        <v>3.9838</v>
      </c>
      <c r="L685" s="80">
        <f t="shared" si="340"/>
        <v>4.208</v>
      </c>
      <c r="M685" s="80">
        <v>44</v>
      </c>
      <c r="N685" s="80">
        <f t="shared" si="348"/>
        <v>2.4662</v>
      </c>
      <c r="O685" s="80">
        <v>40</v>
      </c>
      <c r="P685" s="80">
        <f t="shared" si="349"/>
        <v>2.242</v>
      </c>
      <c r="Q685" s="80">
        <v>160</v>
      </c>
      <c r="R685" s="79">
        <f t="shared" si="342"/>
        <v>199.19</v>
      </c>
      <c r="S685" s="79">
        <f t="shared" si="343"/>
        <v>210.4</v>
      </c>
      <c r="T685" s="80">
        <f t="shared" si="344"/>
        <v>1.008</v>
      </c>
      <c r="U685" s="80">
        <f t="shared" si="345"/>
        <v>0.22420000000000018</v>
      </c>
      <c r="V685" s="359">
        <f t="shared" si="346"/>
        <v>-4</v>
      </c>
    </row>
    <row r="686" spans="1:22" ht="12.75">
      <c r="A686" s="383"/>
      <c r="B686" s="11">
        <v>254</v>
      </c>
      <c r="C686" s="77" t="s">
        <v>658</v>
      </c>
      <c r="D686" s="78">
        <v>60</v>
      </c>
      <c r="E686" s="78" t="s">
        <v>25</v>
      </c>
      <c r="F686" s="80">
        <v>3213.86</v>
      </c>
      <c r="G686" s="80">
        <v>3213.86</v>
      </c>
      <c r="H686" s="80">
        <v>18.007</v>
      </c>
      <c r="I686" s="80">
        <f t="shared" si="331"/>
        <v>18.007</v>
      </c>
      <c r="J686" s="80">
        <f t="shared" si="347"/>
        <v>9.6</v>
      </c>
      <c r="K686" s="80">
        <f t="shared" si="339"/>
        <v>11.953600000000002</v>
      </c>
      <c r="L686" s="80">
        <f t="shared" si="340"/>
        <v>12.23385</v>
      </c>
      <c r="M686" s="80">
        <v>108</v>
      </c>
      <c r="N686" s="80">
        <f t="shared" si="348"/>
        <v>6.0534</v>
      </c>
      <c r="O686" s="80">
        <v>103</v>
      </c>
      <c r="P686" s="80">
        <f t="shared" si="349"/>
        <v>5.77315</v>
      </c>
      <c r="Q686" s="80">
        <v>160</v>
      </c>
      <c r="R686" s="79">
        <f t="shared" si="342"/>
        <v>199.22666666666672</v>
      </c>
      <c r="S686" s="79">
        <f t="shared" si="343"/>
        <v>203.8975</v>
      </c>
      <c r="T686" s="80">
        <f t="shared" si="344"/>
        <v>2.6338500000000007</v>
      </c>
      <c r="U686" s="80">
        <f t="shared" si="345"/>
        <v>0.28024999999999967</v>
      </c>
      <c r="V686" s="359">
        <f t="shared" si="346"/>
        <v>-5</v>
      </c>
    </row>
    <row r="687" spans="1:22" ht="12.75">
      <c r="A687" s="383"/>
      <c r="B687" s="11">
        <v>255</v>
      </c>
      <c r="C687" s="77" t="s">
        <v>659</v>
      </c>
      <c r="D687" s="78">
        <v>21</v>
      </c>
      <c r="E687" s="78" t="s">
        <v>25</v>
      </c>
      <c r="F687" s="80">
        <v>1076.8</v>
      </c>
      <c r="G687" s="80">
        <v>1076.8</v>
      </c>
      <c r="H687" s="80">
        <v>7.197</v>
      </c>
      <c r="I687" s="80">
        <f t="shared" si="331"/>
        <v>7.197</v>
      </c>
      <c r="J687" s="80">
        <f>D687*0.16</f>
        <v>3.36</v>
      </c>
      <c r="K687" s="80">
        <f t="shared" si="339"/>
        <v>4.3945</v>
      </c>
      <c r="L687" s="80">
        <f t="shared" si="340"/>
        <v>4.3945</v>
      </c>
      <c r="M687" s="80">
        <v>50</v>
      </c>
      <c r="N687" s="80">
        <f t="shared" si="348"/>
        <v>2.8025</v>
      </c>
      <c r="O687" s="80">
        <v>50</v>
      </c>
      <c r="P687" s="80">
        <f t="shared" si="349"/>
        <v>2.8025</v>
      </c>
      <c r="Q687" s="80">
        <v>160</v>
      </c>
      <c r="R687" s="79">
        <f t="shared" si="342"/>
        <v>209.26190476190476</v>
      </c>
      <c r="S687" s="79">
        <f t="shared" si="343"/>
        <v>209.26190476190476</v>
      </c>
      <c r="T687" s="80">
        <f t="shared" si="344"/>
        <v>1.0345</v>
      </c>
      <c r="U687" s="80">
        <f t="shared" si="345"/>
        <v>0</v>
      </c>
      <c r="V687" s="359">
        <f t="shared" si="346"/>
        <v>0</v>
      </c>
    </row>
    <row r="688" spans="1:22" ht="12.75">
      <c r="A688" s="383"/>
      <c r="B688" s="11">
        <v>256</v>
      </c>
      <c r="C688" s="77" t="s">
        <v>660</v>
      </c>
      <c r="D688" s="78">
        <v>4</v>
      </c>
      <c r="E688" s="78" t="s">
        <v>25</v>
      </c>
      <c r="F688" s="80">
        <v>254.45</v>
      </c>
      <c r="G688" s="80">
        <v>254.45</v>
      </c>
      <c r="H688" s="80">
        <v>1.281</v>
      </c>
      <c r="I688" s="80">
        <f t="shared" si="331"/>
        <v>1.281</v>
      </c>
      <c r="J688" s="80">
        <f t="shared" si="347"/>
        <v>0.64</v>
      </c>
      <c r="K688" s="80">
        <f t="shared" si="339"/>
        <v>0.8886499999999999</v>
      </c>
      <c r="L688" s="80">
        <f t="shared" si="340"/>
        <v>0.8325999999999999</v>
      </c>
      <c r="M688" s="80">
        <v>7</v>
      </c>
      <c r="N688" s="80">
        <f t="shared" si="348"/>
        <v>0.39235000000000003</v>
      </c>
      <c r="O688" s="80">
        <v>8</v>
      </c>
      <c r="P688" s="80">
        <f t="shared" si="349"/>
        <v>0.4484</v>
      </c>
      <c r="Q688" s="80">
        <v>160</v>
      </c>
      <c r="R688" s="79">
        <f t="shared" si="342"/>
        <v>222.1625</v>
      </c>
      <c r="S688" s="79">
        <f t="shared" si="343"/>
        <v>208.14999999999998</v>
      </c>
      <c r="T688" s="80">
        <f t="shared" si="344"/>
        <v>0.19259999999999988</v>
      </c>
      <c r="U688" s="80">
        <f t="shared" si="345"/>
        <v>-0.05604999999999999</v>
      </c>
      <c r="V688" s="359">
        <f t="shared" si="346"/>
        <v>1</v>
      </c>
    </row>
    <row r="689" spans="1:22" ht="12.75">
      <c r="A689" s="383"/>
      <c r="B689" s="11">
        <v>257</v>
      </c>
      <c r="C689" s="77" t="s">
        <v>661</v>
      </c>
      <c r="D689" s="78">
        <v>20</v>
      </c>
      <c r="E689" s="78" t="s">
        <v>25</v>
      </c>
      <c r="F689" s="80">
        <v>1062.6</v>
      </c>
      <c r="G689" s="80">
        <v>1062.6</v>
      </c>
      <c r="H689" s="80">
        <v>6.009</v>
      </c>
      <c r="I689" s="80">
        <f t="shared" si="331"/>
        <v>6.009</v>
      </c>
      <c r="J689" s="80">
        <f t="shared" si="347"/>
        <v>3.2</v>
      </c>
      <c r="K689" s="80">
        <f t="shared" si="339"/>
        <v>3.93515</v>
      </c>
      <c r="L689" s="80">
        <f t="shared" si="340"/>
        <v>4.15935</v>
      </c>
      <c r="M689" s="80">
        <v>37</v>
      </c>
      <c r="N689" s="80">
        <f t="shared" si="348"/>
        <v>2.07385</v>
      </c>
      <c r="O689" s="80">
        <v>33</v>
      </c>
      <c r="P689" s="80">
        <f t="shared" si="349"/>
        <v>1.84965</v>
      </c>
      <c r="Q689" s="80">
        <v>160</v>
      </c>
      <c r="R689" s="79">
        <f t="shared" si="342"/>
        <v>196.7575</v>
      </c>
      <c r="S689" s="79">
        <f t="shared" si="343"/>
        <v>207.96749999999997</v>
      </c>
      <c r="T689" s="80">
        <f t="shared" si="344"/>
        <v>0.9593499999999997</v>
      </c>
      <c r="U689" s="80">
        <f t="shared" si="345"/>
        <v>0.22420000000000018</v>
      </c>
      <c r="V689" s="359">
        <f t="shared" si="346"/>
        <v>-4</v>
      </c>
    </row>
    <row r="690" spans="1:22" ht="12.75">
      <c r="A690" s="383"/>
      <c r="B690" s="11">
        <v>258</v>
      </c>
      <c r="C690" s="24" t="s">
        <v>662</v>
      </c>
      <c r="D690" s="21">
        <v>20</v>
      </c>
      <c r="E690" s="78" t="s">
        <v>25</v>
      </c>
      <c r="F690" s="118">
        <v>1075.35</v>
      </c>
      <c r="G690" s="118">
        <v>1075.35</v>
      </c>
      <c r="H690" s="118">
        <v>7.002</v>
      </c>
      <c r="I690" s="80">
        <f t="shared" si="331"/>
        <v>7.002</v>
      </c>
      <c r="J690" s="80">
        <f t="shared" si="347"/>
        <v>3.2</v>
      </c>
      <c r="K690" s="80">
        <f t="shared" si="339"/>
        <v>3.639</v>
      </c>
      <c r="L690" s="80">
        <f t="shared" si="340"/>
        <v>4.1995</v>
      </c>
      <c r="M690" s="118">
        <v>60</v>
      </c>
      <c r="N690" s="80">
        <f t="shared" si="348"/>
        <v>3.363</v>
      </c>
      <c r="O690" s="118">
        <v>50</v>
      </c>
      <c r="P690" s="80">
        <f t="shared" si="349"/>
        <v>2.8025</v>
      </c>
      <c r="Q690" s="80">
        <v>160</v>
      </c>
      <c r="R690" s="79">
        <f t="shared" si="342"/>
        <v>181.95</v>
      </c>
      <c r="S690" s="79">
        <f t="shared" si="343"/>
        <v>209.975</v>
      </c>
      <c r="T690" s="80">
        <f t="shared" si="344"/>
        <v>0.9994999999999994</v>
      </c>
      <c r="U690" s="80">
        <f t="shared" si="345"/>
        <v>0.5604999999999998</v>
      </c>
      <c r="V690" s="359">
        <f t="shared" si="346"/>
        <v>-10</v>
      </c>
    </row>
    <row r="691" spans="1:22" ht="12.75">
      <c r="A691" s="383"/>
      <c r="B691" s="11">
        <v>259</v>
      </c>
      <c r="C691" s="77" t="s">
        <v>663</v>
      </c>
      <c r="D691" s="78">
        <v>20</v>
      </c>
      <c r="E691" s="78" t="s">
        <v>25</v>
      </c>
      <c r="F691" s="80">
        <v>1047.24</v>
      </c>
      <c r="G691" s="80">
        <v>1047.24</v>
      </c>
      <c r="H691" s="80">
        <v>7.06</v>
      </c>
      <c r="I691" s="80">
        <f t="shared" si="331"/>
        <v>7.06</v>
      </c>
      <c r="J691" s="80">
        <f>D691*0.16</f>
        <v>3.2</v>
      </c>
      <c r="K691" s="80">
        <f>I691-N691</f>
        <v>4.2014499999999995</v>
      </c>
      <c r="L691" s="80">
        <f>I691-P691</f>
        <v>5.098249999999999</v>
      </c>
      <c r="M691" s="80">
        <v>51</v>
      </c>
      <c r="N691" s="80">
        <f t="shared" si="348"/>
        <v>2.85855</v>
      </c>
      <c r="O691" s="80">
        <v>35</v>
      </c>
      <c r="P691" s="80">
        <f t="shared" si="349"/>
        <v>1.96175</v>
      </c>
      <c r="Q691" s="80">
        <v>160</v>
      </c>
      <c r="R691" s="79">
        <f>K691*1000/D691</f>
        <v>210.0725</v>
      </c>
      <c r="S691" s="79">
        <f>L691*1000/D691</f>
        <v>254.91249999999997</v>
      </c>
      <c r="T691" s="80">
        <f>L691-J691</f>
        <v>1.898249999999999</v>
      </c>
      <c r="U691" s="80">
        <f>N691-P691</f>
        <v>0.8968</v>
      </c>
      <c r="V691" s="359">
        <f>O691-M691</f>
        <v>-16</v>
      </c>
    </row>
    <row r="692" spans="1:22" ht="12.75">
      <c r="A692" s="383"/>
      <c r="B692" s="11">
        <v>260</v>
      </c>
      <c r="C692" s="77" t="s">
        <v>664</v>
      </c>
      <c r="D692" s="78">
        <v>21</v>
      </c>
      <c r="E692" s="78" t="s">
        <v>25</v>
      </c>
      <c r="F692" s="80">
        <v>1076.8</v>
      </c>
      <c r="G692" s="80">
        <v>1076.8</v>
      </c>
      <c r="H692" s="80">
        <v>7.197</v>
      </c>
      <c r="I692" s="80">
        <f t="shared" si="331"/>
        <v>7.197</v>
      </c>
      <c r="J692" s="80">
        <f aca="true" t="shared" si="350" ref="J692:J697">D692*0.16</f>
        <v>3.36</v>
      </c>
      <c r="K692" s="80">
        <f aca="true" t="shared" si="351" ref="K692:K704">I692-N692</f>
        <v>4.3945</v>
      </c>
      <c r="L692" s="80">
        <f aca="true" t="shared" si="352" ref="L692:L704">I692-P692</f>
        <v>4.3945</v>
      </c>
      <c r="M692" s="80">
        <v>50</v>
      </c>
      <c r="N692" s="80">
        <f t="shared" si="348"/>
        <v>2.8025</v>
      </c>
      <c r="O692" s="80">
        <v>50</v>
      </c>
      <c r="P692" s="80">
        <f t="shared" si="349"/>
        <v>2.8025</v>
      </c>
      <c r="Q692" s="80">
        <v>160</v>
      </c>
      <c r="R692" s="79">
        <f aca="true" t="shared" si="353" ref="R692:R704">K692*1000/D692</f>
        <v>209.26190476190476</v>
      </c>
      <c r="S692" s="79">
        <f aca="true" t="shared" si="354" ref="S692:S704">L692*1000/D692</f>
        <v>209.26190476190476</v>
      </c>
      <c r="T692" s="80">
        <f aca="true" t="shared" si="355" ref="T692:T704">L692-J692</f>
        <v>1.0345</v>
      </c>
      <c r="U692" s="80">
        <f aca="true" t="shared" si="356" ref="U692:U704">N692-P692</f>
        <v>0</v>
      </c>
      <c r="V692" s="359">
        <f aca="true" t="shared" si="357" ref="V692:V704">O692-M692</f>
        <v>0</v>
      </c>
    </row>
    <row r="693" spans="1:22" ht="12.75">
      <c r="A693" s="383"/>
      <c r="B693" s="11">
        <v>261</v>
      </c>
      <c r="C693" s="77" t="s">
        <v>665</v>
      </c>
      <c r="D693" s="78">
        <v>4</v>
      </c>
      <c r="E693" s="78" t="s">
        <v>25</v>
      </c>
      <c r="F693" s="80">
        <v>156.81</v>
      </c>
      <c r="G693" s="80">
        <v>156.81</v>
      </c>
      <c r="H693" s="80">
        <v>1.273</v>
      </c>
      <c r="I693" s="80">
        <f t="shared" si="331"/>
        <v>1.273</v>
      </c>
      <c r="J693" s="80">
        <f t="shared" si="350"/>
        <v>0.64</v>
      </c>
      <c r="K693" s="80">
        <f t="shared" si="351"/>
        <v>0.8806499999999999</v>
      </c>
      <c r="L693" s="80">
        <f t="shared" si="352"/>
        <v>0.8245999999999999</v>
      </c>
      <c r="M693" s="80">
        <v>7</v>
      </c>
      <c r="N693" s="80">
        <f t="shared" si="348"/>
        <v>0.39235000000000003</v>
      </c>
      <c r="O693" s="80">
        <v>8</v>
      </c>
      <c r="P693" s="80">
        <f t="shared" si="349"/>
        <v>0.4484</v>
      </c>
      <c r="Q693" s="80">
        <v>160</v>
      </c>
      <c r="R693" s="79">
        <f t="shared" si="353"/>
        <v>220.1625</v>
      </c>
      <c r="S693" s="79">
        <f t="shared" si="354"/>
        <v>206.14999999999998</v>
      </c>
      <c r="T693" s="80">
        <f t="shared" si="355"/>
        <v>0.18459999999999988</v>
      </c>
      <c r="U693" s="80">
        <f t="shared" si="356"/>
        <v>-0.05604999999999999</v>
      </c>
      <c r="V693" s="359">
        <f t="shared" si="357"/>
        <v>1</v>
      </c>
    </row>
    <row r="694" spans="1:22" ht="12.75">
      <c r="A694" s="383"/>
      <c r="B694" s="11">
        <v>262</v>
      </c>
      <c r="C694" s="77" t="s">
        <v>666</v>
      </c>
      <c r="D694" s="78">
        <v>20</v>
      </c>
      <c r="E694" s="78" t="s">
        <v>25</v>
      </c>
      <c r="F694" s="80">
        <v>1087.66</v>
      </c>
      <c r="G694" s="80">
        <v>1087.66</v>
      </c>
      <c r="H694" s="80">
        <v>6.569</v>
      </c>
      <c r="I694" s="80">
        <f t="shared" si="331"/>
        <v>6.569</v>
      </c>
      <c r="J694" s="80">
        <f t="shared" si="350"/>
        <v>3.2</v>
      </c>
      <c r="K694" s="80">
        <f t="shared" si="351"/>
        <v>4.327</v>
      </c>
      <c r="L694" s="80">
        <f t="shared" si="352"/>
        <v>4.220504999999999</v>
      </c>
      <c r="M694" s="80">
        <v>40</v>
      </c>
      <c r="N694" s="80">
        <f t="shared" si="348"/>
        <v>2.242</v>
      </c>
      <c r="O694" s="80">
        <v>41.9</v>
      </c>
      <c r="P694" s="80">
        <f t="shared" si="349"/>
        <v>2.348495</v>
      </c>
      <c r="Q694" s="80">
        <v>160</v>
      </c>
      <c r="R694" s="79">
        <f t="shared" si="353"/>
        <v>216.35</v>
      </c>
      <c r="S694" s="79">
        <f t="shared" si="354"/>
        <v>211.02524999999997</v>
      </c>
      <c r="T694" s="80">
        <f t="shared" si="355"/>
        <v>1.020504999999999</v>
      </c>
      <c r="U694" s="80">
        <f t="shared" si="356"/>
        <v>-0.10649500000000023</v>
      </c>
      <c r="V694" s="359">
        <f t="shared" si="357"/>
        <v>1.8999999999999986</v>
      </c>
    </row>
    <row r="695" spans="1:22" ht="12.75">
      <c r="A695" s="383"/>
      <c r="B695" s="11">
        <v>263</v>
      </c>
      <c r="C695" s="77" t="s">
        <v>660</v>
      </c>
      <c r="D695" s="78">
        <v>4</v>
      </c>
      <c r="E695" s="78" t="s">
        <v>25</v>
      </c>
      <c r="F695" s="80">
        <v>254.45</v>
      </c>
      <c r="G695" s="80">
        <v>254.45</v>
      </c>
      <c r="H695" s="80">
        <v>1.281</v>
      </c>
      <c r="I695" s="80">
        <f t="shared" si="331"/>
        <v>1.281</v>
      </c>
      <c r="J695" s="80">
        <f t="shared" si="350"/>
        <v>0.64</v>
      </c>
      <c r="K695" s="80">
        <f t="shared" si="351"/>
        <v>0.8886499999999999</v>
      </c>
      <c r="L695" s="80">
        <f t="shared" si="352"/>
        <v>0.8325999999999999</v>
      </c>
      <c r="M695" s="80">
        <v>7</v>
      </c>
      <c r="N695" s="80">
        <f t="shared" si="348"/>
        <v>0.39235000000000003</v>
      </c>
      <c r="O695" s="80">
        <v>8</v>
      </c>
      <c r="P695" s="80">
        <f t="shared" si="349"/>
        <v>0.4484</v>
      </c>
      <c r="Q695" s="80">
        <v>160</v>
      </c>
      <c r="R695" s="79">
        <f t="shared" si="353"/>
        <v>222.1625</v>
      </c>
      <c r="S695" s="79">
        <f t="shared" si="354"/>
        <v>208.14999999999998</v>
      </c>
      <c r="T695" s="80">
        <f t="shared" si="355"/>
        <v>0.19259999999999988</v>
      </c>
      <c r="U695" s="80">
        <f t="shared" si="356"/>
        <v>-0.05604999999999999</v>
      </c>
      <c r="V695" s="359">
        <f t="shared" si="357"/>
        <v>1</v>
      </c>
    </row>
    <row r="696" spans="1:22" ht="12.75">
      <c r="A696" s="383"/>
      <c r="B696" s="11">
        <v>264</v>
      </c>
      <c r="C696" s="77" t="s">
        <v>667</v>
      </c>
      <c r="D696" s="78">
        <v>7</v>
      </c>
      <c r="E696" s="78" t="s">
        <v>25</v>
      </c>
      <c r="F696" s="80">
        <v>337.32</v>
      </c>
      <c r="G696" s="80">
        <v>337.32</v>
      </c>
      <c r="H696" s="80">
        <v>2.529</v>
      </c>
      <c r="I696" s="80">
        <f t="shared" si="331"/>
        <v>2.529</v>
      </c>
      <c r="J696" s="80">
        <f t="shared" si="350"/>
        <v>1.12</v>
      </c>
      <c r="K696" s="80">
        <f t="shared" si="351"/>
        <v>2.0806</v>
      </c>
      <c r="L696" s="80">
        <f t="shared" si="352"/>
        <v>1.5200999999999998</v>
      </c>
      <c r="M696" s="80">
        <v>8</v>
      </c>
      <c r="N696" s="80">
        <f t="shared" si="348"/>
        <v>0.4484</v>
      </c>
      <c r="O696" s="80">
        <v>18</v>
      </c>
      <c r="P696" s="80">
        <f t="shared" si="349"/>
        <v>1.0089000000000001</v>
      </c>
      <c r="Q696" s="80">
        <v>160</v>
      </c>
      <c r="R696" s="79">
        <f t="shared" si="353"/>
        <v>297.2285714285714</v>
      </c>
      <c r="S696" s="79">
        <f t="shared" si="354"/>
        <v>217.15714285714282</v>
      </c>
      <c r="T696" s="80">
        <f t="shared" si="355"/>
        <v>0.4000999999999997</v>
      </c>
      <c r="U696" s="80">
        <f t="shared" si="356"/>
        <v>-0.5605000000000001</v>
      </c>
      <c r="V696" s="359">
        <f t="shared" si="357"/>
        <v>10</v>
      </c>
    </row>
    <row r="697" spans="1:22" ht="12.75">
      <c r="A697" s="383"/>
      <c r="B697" s="11">
        <v>265</v>
      </c>
      <c r="C697" s="77" t="s">
        <v>668</v>
      </c>
      <c r="D697" s="78">
        <v>10</v>
      </c>
      <c r="E697" s="78" t="s">
        <v>25</v>
      </c>
      <c r="F697" s="80">
        <v>591.3</v>
      </c>
      <c r="G697" s="80">
        <v>591.3</v>
      </c>
      <c r="H697" s="80">
        <v>3.64</v>
      </c>
      <c r="I697" s="80">
        <f t="shared" si="331"/>
        <v>3.64</v>
      </c>
      <c r="J697" s="80">
        <f t="shared" si="350"/>
        <v>1.6</v>
      </c>
      <c r="K697" s="80">
        <f t="shared" si="351"/>
        <v>3.24765</v>
      </c>
      <c r="L697" s="80">
        <f t="shared" si="352"/>
        <v>2.7992500000000002</v>
      </c>
      <c r="M697" s="80">
        <v>7</v>
      </c>
      <c r="N697" s="80">
        <f t="shared" si="348"/>
        <v>0.39235000000000003</v>
      </c>
      <c r="O697" s="80">
        <v>15</v>
      </c>
      <c r="P697" s="80">
        <f t="shared" si="349"/>
        <v>0.84075</v>
      </c>
      <c r="Q697" s="80">
        <v>160</v>
      </c>
      <c r="R697" s="79">
        <f t="shared" si="353"/>
        <v>324.765</v>
      </c>
      <c r="S697" s="79">
        <f t="shared" si="354"/>
        <v>279.92500000000007</v>
      </c>
      <c r="T697" s="80">
        <f t="shared" si="355"/>
        <v>1.1992500000000001</v>
      </c>
      <c r="U697" s="80">
        <f t="shared" si="356"/>
        <v>-0.44839999999999997</v>
      </c>
      <c r="V697" s="359">
        <f t="shared" si="357"/>
        <v>8</v>
      </c>
    </row>
    <row r="698" spans="1:22" ht="12.75">
      <c r="A698" s="383"/>
      <c r="B698" s="11">
        <v>266</v>
      </c>
      <c r="C698" s="77" t="s">
        <v>669</v>
      </c>
      <c r="D698" s="78">
        <v>24</v>
      </c>
      <c r="E698" s="78" t="s">
        <v>25</v>
      </c>
      <c r="F698" s="80">
        <v>906.24</v>
      </c>
      <c r="G698" s="80">
        <v>906.24</v>
      </c>
      <c r="H698" s="80">
        <v>7.487</v>
      </c>
      <c r="I698" s="80">
        <f t="shared" si="331"/>
        <v>7.487</v>
      </c>
      <c r="J698" s="80">
        <f>D698*0.16</f>
        <v>3.84</v>
      </c>
      <c r="K698" s="80">
        <f t="shared" si="351"/>
        <v>6.1418</v>
      </c>
      <c r="L698" s="80">
        <f t="shared" si="352"/>
        <v>5.9176</v>
      </c>
      <c r="M698" s="80">
        <v>24</v>
      </c>
      <c r="N698" s="80">
        <f t="shared" si="348"/>
        <v>1.3452000000000002</v>
      </c>
      <c r="O698" s="80">
        <v>28</v>
      </c>
      <c r="P698" s="80">
        <f t="shared" si="349"/>
        <v>1.5694000000000001</v>
      </c>
      <c r="Q698" s="80">
        <v>160</v>
      </c>
      <c r="R698" s="79">
        <f t="shared" si="353"/>
        <v>255.90833333333333</v>
      </c>
      <c r="S698" s="79">
        <f t="shared" si="354"/>
        <v>246.5666666666667</v>
      </c>
      <c r="T698" s="80">
        <f t="shared" si="355"/>
        <v>2.0776000000000003</v>
      </c>
      <c r="U698" s="80">
        <f t="shared" si="356"/>
        <v>-0.22419999999999995</v>
      </c>
      <c r="V698" s="359">
        <f t="shared" si="357"/>
        <v>4</v>
      </c>
    </row>
    <row r="699" spans="1:22" ht="12.75">
      <c r="A699" s="383"/>
      <c r="B699" s="11">
        <v>267</v>
      </c>
      <c r="C699" s="77" t="s">
        <v>670</v>
      </c>
      <c r="D699" s="78">
        <v>6</v>
      </c>
      <c r="E699" s="78" t="s">
        <v>25</v>
      </c>
      <c r="F699" s="80">
        <v>337.61</v>
      </c>
      <c r="G699" s="80">
        <v>337.61</v>
      </c>
      <c r="H699" s="80">
        <v>2.24</v>
      </c>
      <c r="I699" s="80">
        <f t="shared" si="331"/>
        <v>2.24</v>
      </c>
      <c r="J699" s="80">
        <f>D699*0.16</f>
        <v>0.96</v>
      </c>
      <c r="K699" s="80">
        <f t="shared" si="351"/>
        <v>1.5674000000000001</v>
      </c>
      <c r="L699" s="80">
        <f t="shared" si="352"/>
        <v>1.5113500000000002</v>
      </c>
      <c r="M699" s="80">
        <v>12</v>
      </c>
      <c r="N699" s="80">
        <f t="shared" si="348"/>
        <v>0.6726000000000001</v>
      </c>
      <c r="O699" s="80">
        <v>13</v>
      </c>
      <c r="P699" s="80">
        <f t="shared" si="349"/>
        <v>0.72865</v>
      </c>
      <c r="Q699" s="80">
        <v>160</v>
      </c>
      <c r="R699" s="79">
        <f t="shared" si="353"/>
        <v>261.23333333333335</v>
      </c>
      <c r="S699" s="79">
        <f t="shared" si="354"/>
        <v>251.89166666666668</v>
      </c>
      <c r="T699" s="80">
        <f t="shared" si="355"/>
        <v>0.5513500000000002</v>
      </c>
      <c r="U699" s="80">
        <f t="shared" si="356"/>
        <v>-0.05604999999999993</v>
      </c>
      <c r="V699" s="359">
        <f t="shared" si="357"/>
        <v>1</v>
      </c>
    </row>
    <row r="700" spans="1:22" ht="12.75">
      <c r="A700" s="383"/>
      <c r="B700" s="11">
        <v>268</v>
      </c>
      <c r="C700" s="77" t="s">
        <v>671</v>
      </c>
      <c r="D700" s="78">
        <v>15</v>
      </c>
      <c r="E700" s="78" t="s">
        <v>25</v>
      </c>
      <c r="F700" s="80">
        <v>903.05</v>
      </c>
      <c r="G700" s="80">
        <v>903.05</v>
      </c>
      <c r="H700" s="80">
        <v>4.75</v>
      </c>
      <c r="I700" s="80">
        <f t="shared" si="331"/>
        <v>4.75</v>
      </c>
      <c r="J700" s="80">
        <f>D700*0.16</f>
        <v>2.4</v>
      </c>
      <c r="K700" s="80">
        <f t="shared" si="351"/>
        <v>3.5168999999999997</v>
      </c>
      <c r="L700" s="80">
        <f t="shared" si="352"/>
        <v>3.7411</v>
      </c>
      <c r="M700" s="80">
        <v>22</v>
      </c>
      <c r="N700" s="80">
        <f t="shared" si="348"/>
        <v>1.2331</v>
      </c>
      <c r="O700" s="80">
        <v>18</v>
      </c>
      <c r="P700" s="80">
        <f t="shared" si="349"/>
        <v>1.0089000000000001</v>
      </c>
      <c r="Q700" s="80">
        <v>160</v>
      </c>
      <c r="R700" s="79">
        <f t="shared" si="353"/>
        <v>234.45999999999998</v>
      </c>
      <c r="S700" s="79">
        <f t="shared" si="354"/>
        <v>249.40666666666667</v>
      </c>
      <c r="T700" s="80">
        <f t="shared" si="355"/>
        <v>1.3411</v>
      </c>
      <c r="U700" s="80">
        <f t="shared" si="356"/>
        <v>0.22419999999999995</v>
      </c>
      <c r="V700" s="359">
        <f t="shared" si="357"/>
        <v>-4</v>
      </c>
    </row>
    <row r="701" spans="1:22" ht="12.75">
      <c r="A701" s="383"/>
      <c r="B701" s="11">
        <v>269</v>
      </c>
      <c r="C701" s="77" t="s">
        <v>676</v>
      </c>
      <c r="D701" s="78">
        <v>35</v>
      </c>
      <c r="E701" s="78">
        <v>1965</v>
      </c>
      <c r="F701" s="78">
        <v>535.29</v>
      </c>
      <c r="G701" s="78">
        <v>535.29</v>
      </c>
      <c r="H701" s="81">
        <v>5.6</v>
      </c>
      <c r="I701" s="80">
        <f t="shared" si="331"/>
        <v>5.6</v>
      </c>
      <c r="J701" s="81">
        <v>1.75</v>
      </c>
      <c r="K701" s="80">
        <f t="shared" si="351"/>
        <v>2.897</v>
      </c>
      <c r="L701" s="80">
        <f t="shared" si="352"/>
        <v>3.4069999999999996</v>
      </c>
      <c r="M701" s="80">
        <v>53</v>
      </c>
      <c r="N701" s="81">
        <f>M701*0.051</f>
        <v>2.703</v>
      </c>
      <c r="O701" s="80">
        <v>43</v>
      </c>
      <c r="P701" s="80">
        <f>O701*0.051</f>
        <v>2.193</v>
      </c>
      <c r="Q701" s="79">
        <f>J701*1000/D701</f>
        <v>50</v>
      </c>
      <c r="R701" s="79">
        <f t="shared" si="353"/>
        <v>82.77142857142857</v>
      </c>
      <c r="S701" s="79">
        <f t="shared" si="354"/>
        <v>97.34285714285713</v>
      </c>
      <c r="T701" s="80">
        <f t="shared" si="355"/>
        <v>1.6569999999999996</v>
      </c>
      <c r="U701" s="80">
        <f t="shared" si="356"/>
        <v>0.5099999999999998</v>
      </c>
      <c r="V701" s="83">
        <f t="shared" si="357"/>
        <v>-10</v>
      </c>
    </row>
    <row r="702" spans="1:22" ht="12.75">
      <c r="A702" s="383"/>
      <c r="B702" s="11">
        <v>270</v>
      </c>
      <c r="C702" s="246" t="s">
        <v>692</v>
      </c>
      <c r="D702" s="247">
        <v>8</v>
      </c>
      <c r="E702" s="247">
        <v>1960</v>
      </c>
      <c r="F702" s="247">
        <v>371.41</v>
      </c>
      <c r="G702" s="247">
        <v>274.57</v>
      </c>
      <c r="H702" s="80">
        <v>2.3</v>
      </c>
      <c r="I702" s="80">
        <f t="shared" si="331"/>
        <v>2.3</v>
      </c>
      <c r="J702" s="248">
        <v>1.12</v>
      </c>
      <c r="K702" s="80">
        <f t="shared" si="351"/>
        <v>1.5859999999999999</v>
      </c>
      <c r="L702" s="80">
        <f t="shared" si="352"/>
        <v>1.5859999999999999</v>
      </c>
      <c r="M702" s="249">
        <v>14</v>
      </c>
      <c r="N702" s="81">
        <f>M702*0.051</f>
        <v>0.714</v>
      </c>
      <c r="O702" s="79">
        <v>14</v>
      </c>
      <c r="P702" s="80">
        <f>O702*0.051</f>
        <v>0.714</v>
      </c>
      <c r="Q702" s="79">
        <f>J702*1000/D702</f>
        <v>140</v>
      </c>
      <c r="R702" s="79">
        <f t="shared" si="353"/>
        <v>198.24999999999997</v>
      </c>
      <c r="S702" s="79">
        <f t="shared" si="354"/>
        <v>198.24999999999997</v>
      </c>
      <c r="T702" s="80">
        <f t="shared" si="355"/>
        <v>0.46599999999999975</v>
      </c>
      <c r="U702" s="80">
        <f t="shared" si="356"/>
        <v>0</v>
      </c>
      <c r="V702" s="83">
        <f t="shared" si="357"/>
        <v>0</v>
      </c>
    </row>
    <row r="703" spans="1:22" ht="12.75">
      <c r="A703" s="383"/>
      <c r="B703" s="11">
        <v>271</v>
      </c>
      <c r="C703" s="77" t="s">
        <v>693</v>
      </c>
      <c r="D703" s="78">
        <v>13</v>
      </c>
      <c r="E703" s="78">
        <v>1950</v>
      </c>
      <c r="F703" s="78">
        <v>582.32</v>
      </c>
      <c r="G703" s="78">
        <v>582.32</v>
      </c>
      <c r="H703" s="79">
        <v>3.553</v>
      </c>
      <c r="I703" s="80">
        <f t="shared" si="331"/>
        <v>3.553</v>
      </c>
      <c r="J703" s="79">
        <v>1.84</v>
      </c>
      <c r="K703" s="80">
        <f t="shared" si="351"/>
        <v>2.533</v>
      </c>
      <c r="L703" s="80">
        <f t="shared" si="352"/>
        <v>2.584</v>
      </c>
      <c r="M703" s="79">
        <v>20</v>
      </c>
      <c r="N703" s="81">
        <f>M703*0.051</f>
        <v>1.02</v>
      </c>
      <c r="O703" s="82">
        <v>19</v>
      </c>
      <c r="P703" s="80">
        <f>O703*0.051</f>
        <v>0.969</v>
      </c>
      <c r="Q703" s="79">
        <f>J703*1000/D703</f>
        <v>141.53846153846155</v>
      </c>
      <c r="R703" s="79">
        <f t="shared" si="353"/>
        <v>194.84615384615384</v>
      </c>
      <c r="S703" s="79">
        <f t="shared" si="354"/>
        <v>198.76923076923077</v>
      </c>
      <c r="T703" s="80">
        <f t="shared" si="355"/>
        <v>0.744</v>
      </c>
      <c r="U703" s="80">
        <f t="shared" si="356"/>
        <v>0.051000000000000045</v>
      </c>
      <c r="V703" s="83">
        <f t="shared" si="357"/>
        <v>-1</v>
      </c>
    </row>
    <row r="704" spans="1:22" ht="12.75">
      <c r="A704" s="383"/>
      <c r="B704" s="11">
        <v>272</v>
      </c>
      <c r="C704" s="77" t="s">
        <v>695</v>
      </c>
      <c r="D704" s="78">
        <v>18</v>
      </c>
      <c r="E704" s="78">
        <v>1991</v>
      </c>
      <c r="F704" s="78">
        <v>1146.34</v>
      </c>
      <c r="G704" s="78">
        <v>1146.34</v>
      </c>
      <c r="H704" s="79">
        <v>5.5</v>
      </c>
      <c r="I704" s="80">
        <f t="shared" si="331"/>
        <v>5.5</v>
      </c>
      <c r="J704" s="79">
        <v>2.88</v>
      </c>
      <c r="K704" s="80">
        <f t="shared" si="351"/>
        <v>3.5620000000000003</v>
      </c>
      <c r="L704" s="80">
        <f t="shared" si="352"/>
        <v>3.6130000000000004</v>
      </c>
      <c r="M704" s="79">
        <v>38</v>
      </c>
      <c r="N704" s="81">
        <f>M704*0.051</f>
        <v>1.938</v>
      </c>
      <c r="O704" s="79">
        <v>37</v>
      </c>
      <c r="P704" s="80">
        <f>O704*0.051</f>
        <v>1.8869999999999998</v>
      </c>
      <c r="Q704" s="79">
        <f>J704*1000/D704</f>
        <v>160</v>
      </c>
      <c r="R704" s="79">
        <f t="shared" si="353"/>
        <v>197.8888888888889</v>
      </c>
      <c r="S704" s="79">
        <f t="shared" si="354"/>
        <v>200.72222222222226</v>
      </c>
      <c r="T704" s="80">
        <f t="shared" si="355"/>
        <v>0.7330000000000005</v>
      </c>
      <c r="U704" s="80">
        <f t="shared" si="356"/>
        <v>0.051000000000000156</v>
      </c>
      <c r="V704" s="83">
        <f t="shared" si="357"/>
        <v>-1</v>
      </c>
    </row>
    <row r="705" spans="1:22" ht="12.75">
      <c r="A705" s="383"/>
      <c r="B705" s="11">
        <v>273</v>
      </c>
      <c r="C705" s="77" t="s">
        <v>698</v>
      </c>
      <c r="D705" s="78">
        <v>41</v>
      </c>
      <c r="E705" s="78">
        <v>1981</v>
      </c>
      <c r="F705" s="78">
        <v>2246.86</v>
      </c>
      <c r="G705" s="78">
        <v>2246.86</v>
      </c>
      <c r="H705" s="79">
        <v>11.9</v>
      </c>
      <c r="I705" s="80">
        <v>11.9</v>
      </c>
      <c r="J705" s="79">
        <v>3.41</v>
      </c>
      <c r="K705" s="80">
        <v>8.84</v>
      </c>
      <c r="L705" s="80">
        <v>8.36672</v>
      </c>
      <c r="M705" s="79">
        <v>60</v>
      </c>
      <c r="N705" s="81">
        <v>3.0599999999999996</v>
      </c>
      <c r="O705" s="79">
        <v>69.28</v>
      </c>
      <c r="P705" s="80">
        <v>3.53328</v>
      </c>
      <c r="Q705" s="79">
        <v>83.17073170731707</v>
      </c>
      <c r="R705" s="79">
        <v>215.609756097561</v>
      </c>
      <c r="S705" s="79">
        <v>204.06634146341466</v>
      </c>
      <c r="T705" s="80">
        <v>4.956720000000001</v>
      </c>
      <c r="U705" s="80">
        <v>-0.47328000000000037</v>
      </c>
      <c r="V705" s="83">
        <v>9.280000000000001</v>
      </c>
    </row>
    <row r="706" spans="1:22" ht="12.75">
      <c r="A706" s="383"/>
      <c r="B706" s="11">
        <v>274</v>
      </c>
      <c r="C706" s="77" t="s">
        <v>699</v>
      </c>
      <c r="D706" s="78">
        <v>41</v>
      </c>
      <c r="E706" s="78"/>
      <c r="F706" s="78">
        <v>2200.5</v>
      </c>
      <c r="G706" s="78">
        <v>2200.5</v>
      </c>
      <c r="H706" s="79">
        <v>14</v>
      </c>
      <c r="I706" s="80">
        <v>14</v>
      </c>
      <c r="J706" s="79">
        <v>6.4</v>
      </c>
      <c r="K706" s="80">
        <v>9.257000000000001</v>
      </c>
      <c r="L706" s="80">
        <v>8.38592</v>
      </c>
      <c r="M706" s="79">
        <v>93</v>
      </c>
      <c r="N706" s="81">
        <v>4.742999999999999</v>
      </c>
      <c r="O706" s="79">
        <v>110.08</v>
      </c>
      <c r="P706" s="80">
        <v>5.6140799999999995</v>
      </c>
      <c r="Q706" s="79">
        <v>156.09756097560975</v>
      </c>
      <c r="R706" s="79">
        <v>225.7804878048781</v>
      </c>
      <c r="S706" s="79">
        <v>204.53463414634146</v>
      </c>
      <c r="T706" s="80">
        <v>1.9859200000000001</v>
      </c>
      <c r="U706" s="80">
        <v>-0.8710800000000001</v>
      </c>
      <c r="V706" s="83">
        <v>17.08</v>
      </c>
    </row>
    <row r="707" spans="1:22" ht="12.75">
      <c r="A707" s="383"/>
      <c r="B707" s="11">
        <v>275</v>
      </c>
      <c r="C707" s="77" t="s">
        <v>700</v>
      </c>
      <c r="D707" s="78">
        <v>20</v>
      </c>
      <c r="E707" s="78">
        <v>1992</v>
      </c>
      <c r="F707" s="78">
        <v>1101.98</v>
      </c>
      <c r="G707" s="78">
        <v>1101.98</v>
      </c>
      <c r="H707" s="79">
        <v>7</v>
      </c>
      <c r="I707" s="80">
        <v>7</v>
      </c>
      <c r="J707" s="79">
        <v>3.2</v>
      </c>
      <c r="K707" s="80">
        <v>4.501</v>
      </c>
      <c r="L707" s="80">
        <v>4.15573</v>
      </c>
      <c r="M707" s="79">
        <v>49</v>
      </c>
      <c r="N707" s="81">
        <v>2.4989999999999997</v>
      </c>
      <c r="O707" s="79">
        <v>55.77</v>
      </c>
      <c r="P707" s="80">
        <v>2.84427</v>
      </c>
      <c r="Q707" s="79">
        <v>160</v>
      </c>
      <c r="R707" s="79">
        <v>225.05</v>
      </c>
      <c r="S707" s="79">
        <v>207.78650000000002</v>
      </c>
      <c r="T707" s="80">
        <v>0.95573</v>
      </c>
      <c r="U707" s="80">
        <v>-0.3452700000000002</v>
      </c>
      <c r="V707" s="83">
        <v>6.770000000000003</v>
      </c>
    </row>
    <row r="708" spans="1:22" ht="12.75">
      <c r="A708" s="383"/>
      <c r="B708" s="11">
        <v>276</v>
      </c>
      <c r="C708" s="24" t="s">
        <v>701</v>
      </c>
      <c r="D708" s="21">
        <v>20</v>
      </c>
      <c r="E708" s="21">
        <v>1991</v>
      </c>
      <c r="F708" s="21">
        <v>1166.11</v>
      </c>
      <c r="G708" s="21">
        <v>1166.11</v>
      </c>
      <c r="H708" s="117">
        <v>6</v>
      </c>
      <c r="I708" s="80">
        <v>6</v>
      </c>
      <c r="J708" s="117">
        <v>3.2</v>
      </c>
      <c r="K708" s="80">
        <v>5.439</v>
      </c>
      <c r="L708" s="80">
        <v>4.164</v>
      </c>
      <c r="M708" s="117">
        <v>11</v>
      </c>
      <c r="N708" s="81">
        <v>0.5609999999999999</v>
      </c>
      <c r="O708" s="117">
        <v>36</v>
      </c>
      <c r="P708" s="80">
        <v>1.8359999999999999</v>
      </c>
      <c r="Q708" s="79">
        <v>160</v>
      </c>
      <c r="R708" s="79">
        <v>271.95</v>
      </c>
      <c r="S708" s="79">
        <v>208.2</v>
      </c>
      <c r="T708" s="80">
        <v>0.9639999999999995</v>
      </c>
      <c r="U708" s="80">
        <v>-1.275</v>
      </c>
      <c r="V708" s="83">
        <v>25</v>
      </c>
    </row>
    <row r="709" spans="1:22" ht="12.75">
      <c r="A709" s="383"/>
      <c r="B709" s="11">
        <v>277</v>
      </c>
      <c r="C709" s="77" t="s">
        <v>703</v>
      </c>
      <c r="D709" s="78">
        <v>8</v>
      </c>
      <c r="E709" s="78">
        <v>1980</v>
      </c>
      <c r="F709" s="78">
        <v>398.66</v>
      </c>
      <c r="G709" s="78">
        <v>398.99</v>
      </c>
      <c r="H709" s="81">
        <v>2.5</v>
      </c>
      <c r="I709" s="80">
        <f aca="true" t="shared" si="358" ref="I709:I717">H709</f>
        <v>2.5</v>
      </c>
      <c r="J709" s="80">
        <v>1.28</v>
      </c>
      <c r="K709" s="80">
        <f aca="true" t="shared" si="359" ref="K709:K717">I709-N709</f>
        <v>2.041</v>
      </c>
      <c r="L709" s="80">
        <f aca="true" t="shared" si="360" ref="L709:L717">I709-P709</f>
        <v>1.99</v>
      </c>
      <c r="M709" s="79">
        <v>9</v>
      </c>
      <c r="N709" s="81">
        <f aca="true" t="shared" si="361" ref="N709:N717">M709*0.051</f>
        <v>0.45899999999999996</v>
      </c>
      <c r="O709" s="79">
        <v>10</v>
      </c>
      <c r="P709" s="80">
        <f aca="true" t="shared" si="362" ref="P709:P717">O709*0.051</f>
        <v>0.51</v>
      </c>
      <c r="Q709" s="79">
        <f aca="true" t="shared" si="363" ref="Q709:Q717">J709*1000/D709</f>
        <v>160</v>
      </c>
      <c r="R709" s="79">
        <f aca="true" t="shared" si="364" ref="R709:R717">K709*1000/D709</f>
        <v>255.125</v>
      </c>
      <c r="S709" s="79">
        <f aca="true" t="shared" si="365" ref="S709:S717">L709*1000/D709</f>
        <v>248.75</v>
      </c>
      <c r="T709" s="80">
        <f aca="true" t="shared" si="366" ref="T709:T717">L709-J709</f>
        <v>0.71</v>
      </c>
      <c r="U709" s="80">
        <f aca="true" t="shared" si="367" ref="U709:U717">N709-P709</f>
        <v>-0.051000000000000045</v>
      </c>
      <c r="V709" s="83">
        <f aca="true" t="shared" si="368" ref="V709:V717">O709-M709</f>
        <v>1</v>
      </c>
    </row>
    <row r="710" spans="1:22" ht="12.75">
      <c r="A710" s="383"/>
      <c r="B710" s="11">
        <v>278</v>
      </c>
      <c r="C710" s="77" t="s">
        <v>704</v>
      </c>
      <c r="D710" s="78">
        <v>8</v>
      </c>
      <c r="E710" s="78">
        <v>1959</v>
      </c>
      <c r="F710" s="80">
        <v>361.47</v>
      </c>
      <c r="G710" s="80">
        <v>361.47</v>
      </c>
      <c r="H710" s="81">
        <v>2.5</v>
      </c>
      <c r="I710" s="80">
        <f t="shared" si="358"/>
        <v>2.5</v>
      </c>
      <c r="J710" s="81">
        <v>1.28</v>
      </c>
      <c r="K710" s="80">
        <f t="shared" si="359"/>
        <v>2.092</v>
      </c>
      <c r="L710" s="80">
        <f t="shared" si="360"/>
        <v>2.041</v>
      </c>
      <c r="M710" s="80">
        <v>8</v>
      </c>
      <c r="N710" s="81">
        <f t="shared" si="361"/>
        <v>0.408</v>
      </c>
      <c r="O710" s="81">
        <v>9</v>
      </c>
      <c r="P710" s="80">
        <f t="shared" si="362"/>
        <v>0.45899999999999996</v>
      </c>
      <c r="Q710" s="79">
        <f t="shared" si="363"/>
        <v>160</v>
      </c>
      <c r="R710" s="79">
        <f t="shared" si="364"/>
        <v>261.5</v>
      </c>
      <c r="S710" s="79">
        <f t="shared" si="365"/>
        <v>255.125</v>
      </c>
      <c r="T710" s="80">
        <f t="shared" si="366"/>
        <v>0.7609999999999999</v>
      </c>
      <c r="U710" s="80">
        <f t="shared" si="367"/>
        <v>-0.05099999999999999</v>
      </c>
      <c r="V710" s="83">
        <f t="shared" si="368"/>
        <v>1</v>
      </c>
    </row>
    <row r="711" spans="1:22" ht="12.75">
      <c r="A711" s="383"/>
      <c r="B711" s="11">
        <v>279</v>
      </c>
      <c r="C711" s="77" t="s">
        <v>705</v>
      </c>
      <c r="D711" s="78">
        <v>20</v>
      </c>
      <c r="E711" s="78"/>
      <c r="F711" s="80">
        <v>1071.28</v>
      </c>
      <c r="G711" s="80">
        <v>1071.28</v>
      </c>
      <c r="H711" s="81">
        <v>7.1</v>
      </c>
      <c r="I711" s="80">
        <f t="shared" si="358"/>
        <v>7.1</v>
      </c>
      <c r="J711" s="81">
        <v>3.2</v>
      </c>
      <c r="K711" s="80">
        <f t="shared" si="359"/>
        <v>4.346</v>
      </c>
      <c r="L711" s="80">
        <f t="shared" si="360"/>
        <v>5.111</v>
      </c>
      <c r="M711" s="80">
        <v>54</v>
      </c>
      <c r="N711" s="81">
        <f t="shared" si="361"/>
        <v>2.754</v>
      </c>
      <c r="O711" s="81">
        <v>39</v>
      </c>
      <c r="P711" s="80">
        <f t="shared" si="362"/>
        <v>1.9889999999999999</v>
      </c>
      <c r="Q711" s="79">
        <f t="shared" si="363"/>
        <v>160</v>
      </c>
      <c r="R711" s="79">
        <f t="shared" si="364"/>
        <v>217.3</v>
      </c>
      <c r="S711" s="79">
        <f t="shared" si="365"/>
        <v>255.55</v>
      </c>
      <c r="T711" s="80">
        <f t="shared" si="366"/>
        <v>1.9109999999999996</v>
      </c>
      <c r="U711" s="80">
        <f t="shared" si="367"/>
        <v>0.7650000000000001</v>
      </c>
      <c r="V711" s="83">
        <f t="shared" si="368"/>
        <v>-15</v>
      </c>
    </row>
    <row r="712" spans="1:22" ht="12.75">
      <c r="A712" s="383"/>
      <c r="B712" s="11">
        <v>280</v>
      </c>
      <c r="C712" s="77" t="s">
        <v>706</v>
      </c>
      <c r="D712" s="78">
        <v>9</v>
      </c>
      <c r="E712" s="78"/>
      <c r="F712" s="80">
        <v>570.26</v>
      </c>
      <c r="G712" s="80">
        <v>570.26</v>
      </c>
      <c r="H712" s="81">
        <v>3.1</v>
      </c>
      <c r="I712" s="80">
        <f t="shared" si="358"/>
        <v>3.1</v>
      </c>
      <c r="J712" s="81">
        <v>1.44</v>
      </c>
      <c r="K712" s="80">
        <f t="shared" si="359"/>
        <v>2.1820000000000004</v>
      </c>
      <c r="L712" s="80">
        <f t="shared" si="360"/>
        <v>2.335</v>
      </c>
      <c r="M712" s="80">
        <v>18</v>
      </c>
      <c r="N712" s="81">
        <f t="shared" si="361"/>
        <v>0.9179999999999999</v>
      </c>
      <c r="O712" s="81">
        <v>15</v>
      </c>
      <c r="P712" s="80">
        <f t="shared" si="362"/>
        <v>0.7649999999999999</v>
      </c>
      <c r="Q712" s="79">
        <f t="shared" si="363"/>
        <v>160</v>
      </c>
      <c r="R712" s="79">
        <f t="shared" si="364"/>
        <v>242.44444444444449</v>
      </c>
      <c r="S712" s="79">
        <f t="shared" si="365"/>
        <v>259.44444444444446</v>
      </c>
      <c r="T712" s="80">
        <f t="shared" si="366"/>
        <v>0.895</v>
      </c>
      <c r="U712" s="80">
        <f t="shared" si="367"/>
        <v>0.15300000000000002</v>
      </c>
      <c r="V712" s="83">
        <f t="shared" si="368"/>
        <v>-3</v>
      </c>
    </row>
    <row r="713" spans="1:22" ht="12.75">
      <c r="A713" s="383"/>
      <c r="B713" s="11">
        <v>281</v>
      </c>
      <c r="C713" s="77" t="s">
        <v>707</v>
      </c>
      <c r="D713" s="78">
        <v>10</v>
      </c>
      <c r="E713" s="78"/>
      <c r="F713" s="80">
        <v>546.62</v>
      </c>
      <c r="G713" s="80">
        <v>546.62</v>
      </c>
      <c r="H713" s="81">
        <v>3.6</v>
      </c>
      <c r="I713" s="80">
        <f t="shared" si="358"/>
        <v>3.6</v>
      </c>
      <c r="J713" s="81">
        <v>1.6</v>
      </c>
      <c r="K713" s="80">
        <f t="shared" si="359"/>
        <v>1.8150000000000002</v>
      </c>
      <c r="L713" s="80">
        <f t="shared" si="360"/>
        <v>2.6106000000000003</v>
      </c>
      <c r="M713" s="80">
        <v>35</v>
      </c>
      <c r="N713" s="81">
        <f t="shared" si="361"/>
        <v>1.785</v>
      </c>
      <c r="O713" s="81">
        <v>19.4</v>
      </c>
      <c r="P713" s="80">
        <f t="shared" si="362"/>
        <v>0.9893999999999998</v>
      </c>
      <c r="Q713" s="79">
        <f t="shared" si="363"/>
        <v>160</v>
      </c>
      <c r="R713" s="79">
        <f t="shared" si="364"/>
        <v>181.50000000000003</v>
      </c>
      <c r="S713" s="79">
        <f t="shared" si="365"/>
        <v>261.06000000000006</v>
      </c>
      <c r="T713" s="80">
        <f t="shared" si="366"/>
        <v>1.0106000000000002</v>
      </c>
      <c r="U713" s="80">
        <f t="shared" si="367"/>
        <v>0.7956000000000001</v>
      </c>
      <c r="V713" s="83">
        <f t="shared" si="368"/>
        <v>-15.600000000000001</v>
      </c>
    </row>
    <row r="714" spans="1:22" ht="12.75">
      <c r="A714" s="383"/>
      <c r="B714" s="11">
        <v>282</v>
      </c>
      <c r="C714" s="77" t="s">
        <v>708</v>
      </c>
      <c r="D714" s="78">
        <v>22</v>
      </c>
      <c r="E714" s="78">
        <v>1977</v>
      </c>
      <c r="F714" s="80">
        <v>1194.41</v>
      </c>
      <c r="G714" s="80">
        <v>1194.41</v>
      </c>
      <c r="H714" s="81">
        <v>7.9</v>
      </c>
      <c r="I714" s="80">
        <f t="shared" si="358"/>
        <v>7.9</v>
      </c>
      <c r="J714" s="81">
        <v>3.52</v>
      </c>
      <c r="K714" s="80">
        <f t="shared" si="359"/>
        <v>5.401000000000001</v>
      </c>
      <c r="L714" s="80">
        <f t="shared" si="360"/>
        <v>5.86</v>
      </c>
      <c r="M714" s="80">
        <v>49</v>
      </c>
      <c r="N714" s="81">
        <f t="shared" si="361"/>
        <v>2.4989999999999997</v>
      </c>
      <c r="O714" s="81">
        <v>40</v>
      </c>
      <c r="P714" s="80">
        <f t="shared" si="362"/>
        <v>2.04</v>
      </c>
      <c r="Q714" s="79">
        <f t="shared" si="363"/>
        <v>160</v>
      </c>
      <c r="R714" s="79">
        <f t="shared" si="364"/>
        <v>245.50000000000003</v>
      </c>
      <c r="S714" s="79">
        <f t="shared" si="365"/>
        <v>266.3636363636364</v>
      </c>
      <c r="T714" s="80">
        <f t="shared" si="366"/>
        <v>2.3400000000000003</v>
      </c>
      <c r="U714" s="80">
        <f t="shared" si="367"/>
        <v>0.45899999999999963</v>
      </c>
      <c r="V714" s="83">
        <f t="shared" si="368"/>
        <v>-9</v>
      </c>
    </row>
    <row r="715" spans="1:22" ht="12.75">
      <c r="A715" s="383"/>
      <c r="B715" s="11">
        <v>283</v>
      </c>
      <c r="C715" s="77" t="s">
        <v>709</v>
      </c>
      <c r="D715" s="78">
        <v>12</v>
      </c>
      <c r="E715" s="78">
        <v>1966</v>
      </c>
      <c r="F715" s="80">
        <v>761.84</v>
      </c>
      <c r="G715" s="80">
        <v>761.84</v>
      </c>
      <c r="H715" s="81">
        <v>4.5</v>
      </c>
      <c r="I715" s="80">
        <f t="shared" si="358"/>
        <v>4.5</v>
      </c>
      <c r="J715" s="81">
        <v>1.92</v>
      </c>
      <c r="K715" s="80">
        <f t="shared" si="359"/>
        <v>2.9547</v>
      </c>
      <c r="L715" s="80">
        <f t="shared" si="360"/>
        <v>3.225</v>
      </c>
      <c r="M715" s="80">
        <v>30.3</v>
      </c>
      <c r="N715" s="81">
        <f t="shared" si="361"/>
        <v>1.5453</v>
      </c>
      <c r="O715" s="81">
        <v>25</v>
      </c>
      <c r="P715" s="80">
        <f t="shared" si="362"/>
        <v>1.275</v>
      </c>
      <c r="Q715" s="79">
        <f t="shared" si="363"/>
        <v>160</v>
      </c>
      <c r="R715" s="79">
        <f t="shared" si="364"/>
        <v>246.225</v>
      </c>
      <c r="S715" s="79">
        <f t="shared" si="365"/>
        <v>268.75</v>
      </c>
      <c r="T715" s="80">
        <f t="shared" si="366"/>
        <v>1.3050000000000002</v>
      </c>
      <c r="U715" s="80">
        <f t="shared" si="367"/>
        <v>0.2703</v>
      </c>
      <c r="V715" s="83">
        <f t="shared" si="368"/>
        <v>-5.300000000000001</v>
      </c>
    </row>
    <row r="716" spans="1:22" ht="12.75">
      <c r="A716" s="383"/>
      <c r="B716" s="11">
        <v>284</v>
      </c>
      <c r="C716" s="77" t="s">
        <v>710</v>
      </c>
      <c r="D716" s="78">
        <v>47</v>
      </c>
      <c r="E716" s="78"/>
      <c r="F716" s="80">
        <v>2462.65</v>
      </c>
      <c r="G716" s="80">
        <v>2026.08</v>
      </c>
      <c r="H716" s="81">
        <v>16.2</v>
      </c>
      <c r="I716" s="80">
        <f t="shared" si="358"/>
        <v>16.2</v>
      </c>
      <c r="J716" s="81">
        <v>6.97</v>
      </c>
      <c r="K716" s="80">
        <f t="shared" si="359"/>
        <v>13.088999999999999</v>
      </c>
      <c r="L716" s="80">
        <f t="shared" si="360"/>
        <v>13.701</v>
      </c>
      <c r="M716" s="80">
        <v>61</v>
      </c>
      <c r="N716" s="81">
        <f t="shared" si="361"/>
        <v>3.1109999999999998</v>
      </c>
      <c r="O716" s="81">
        <v>49</v>
      </c>
      <c r="P716" s="80">
        <f t="shared" si="362"/>
        <v>2.4989999999999997</v>
      </c>
      <c r="Q716" s="79">
        <f t="shared" si="363"/>
        <v>148.29787234042553</v>
      </c>
      <c r="R716" s="79">
        <f t="shared" si="364"/>
        <v>278.4893617021276</v>
      </c>
      <c r="S716" s="79">
        <f t="shared" si="365"/>
        <v>291.51063829787233</v>
      </c>
      <c r="T716" s="80">
        <f t="shared" si="366"/>
        <v>6.731000000000001</v>
      </c>
      <c r="U716" s="80">
        <f t="shared" si="367"/>
        <v>0.6120000000000001</v>
      </c>
      <c r="V716" s="83">
        <f t="shared" si="368"/>
        <v>-12</v>
      </c>
    </row>
    <row r="717" spans="1:22" ht="12.75">
      <c r="A717" s="383"/>
      <c r="B717" s="11">
        <v>285</v>
      </c>
      <c r="C717" s="77" t="s">
        <v>711</v>
      </c>
      <c r="D717" s="78">
        <v>32</v>
      </c>
      <c r="E717" s="78"/>
      <c r="F717" s="80">
        <v>1722.7</v>
      </c>
      <c r="G717" s="80">
        <v>1722.7</v>
      </c>
      <c r="H717" s="81">
        <v>12</v>
      </c>
      <c r="I717" s="80">
        <f t="shared" si="358"/>
        <v>12</v>
      </c>
      <c r="J717" s="81">
        <v>5.12</v>
      </c>
      <c r="K717" s="80">
        <f t="shared" si="359"/>
        <v>9.807</v>
      </c>
      <c r="L717" s="80">
        <f t="shared" si="360"/>
        <v>10.164</v>
      </c>
      <c r="M717" s="80">
        <v>43</v>
      </c>
      <c r="N717" s="81">
        <f t="shared" si="361"/>
        <v>2.193</v>
      </c>
      <c r="O717" s="81">
        <v>36</v>
      </c>
      <c r="P717" s="80">
        <f t="shared" si="362"/>
        <v>1.8359999999999999</v>
      </c>
      <c r="Q717" s="79">
        <f t="shared" si="363"/>
        <v>160</v>
      </c>
      <c r="R717" s="79">
        <f t="shared" si="364"/>
        <v>306.46875</v>
      </c>
      <c r="S717" s="79">
        <f t="shared" si="365"/>
        <v>317.625</v>
      </c>
      <c r="T717" s="80">
        <f t="shared" si="366"/>
        <v>5.044</v>
      </c>
      <c r="U717" s="80">
        <f t="shared" si="367"/>
        <v>0.3570000000000002</v>
      </c>
      <c r="V717" s="83">
        <f t="shared" si="368"/>
        <v>-7</v>
      </c>
    </row>
    <row r="718" spans="1:22" ht="12.75">
      <c r="A718" s="383"/>
      <c r="B718" s="11">
        <v>286</v>
      </c>
      <c r="C718" s="92" t="s">
        <v>725</v>
      </c>
      <c r="D718" s="78">
        <v>40</v>
      </c>
      <c r="E718" s="78">
        <v>1996</v>
      </c>
      <c r="F718" s="80">
        <v>2861.83</v>
      </c>
      <c r="G718" s="80">
        <v>2861.83</v>
      </c>
      <c r="H718" s="21">
        <v>16</v>
      </c>
      <c r="I718" s="118">
        <v>16</v>
      </c>
      <c r="J718" s="21">
        <v>7.19516</v>
      </c>
      <c r="K718" s="118">
        <v>9.064</v>
      </c>
      <c r="L718" s="118">
        <v>11.341149999999999</v>
      </c>
      <c r="M718" s="345">
        <v>136</v>
      </c>
      <c r="N718" s="119">
        <v>6.936</v>
      </c>
      <c r="O718" s="21">
        <v>87</v>
      </c>
      <c r="P718" s="21">
        <v>4.65885</v>
      </c>
      <c r="Q718" s="117">
        <v>179.879</v>
      </c>
      <c r="R718" s="117">
        <v>226.6</v>
      </c>
      <c r="S718" s="117">
        <v>283.52875</v>
      </c>
      <c r="T718" s="118">
        <v>4.145989999999999</v>
      </c>
      <c r="U718" s="118">
        <v>2.27715</v>
      </c>
      <c r="V718" s="120">
        <v>-49</v>
      </c>
    </row>
    <row r="719" spans="1:22" ht="12.75">
      <c r="A719" s="383"/>
      <c r="B719" s="11">
        <v>287</v>
      </c>
      <c r="C719" s="92" t="s">
        <v>726</v>
      </c>
      <c r="D719" s="78">
        <v>50</v>
      </c>
      <c r="E719" s="78">
        <v>2000</v>
      </c>
      <c r="F719" s="80">
        <v>2639.5</v>
      </c>
      <c r="G719" s="80">
        <v>2639.5</v>
      </c>
      <c r="H719" s="21">
        <v>30.955</v>
      </c>
      <c r="I719" s="118">
        <v>30.955</v>
      </c>
      <c r="J719" s="21">
        <v>8</v>
      </c>
      <c r="K719" s="118">
        <v>10.044999999999998</v>
      </c>
      <c r="L719" s="118">
        <v>11.618094999999997</v>
      </c>
      <c r="M719" s="345">
        <v>410</v>
      </c>
      <c r="N719" s="119">
        <v>20.91</v>
      </c>
      <c r="O719" s="21">
        <v>361.1</v>
      </c>
      <c r="P719" s="21">
        <v>19.336905</v>
      </c>
      <c r="Q719" s="117">
        <v>160</v>
      </c>
      <c r="R719" s="117">
        <v>200.89999999999998</v>
      </c>
      <c r="S719" s="117">
        <v>232.36189999999996</v>
      </c>
      <c r="T719" s="118">
        <v>3.6180949999999967</v>
      </c>
      <c r="U719" s="118">
        <v>1.5730949999999986</v>
      </c>
      <c r="V719" s="120">
        <v>-48.89999999999998</v>
      </c>
    </row>
    <row r="720" spans="1:22" ht="12.75">
      <c r="A720" s="383"/>
      <c r="B720" s="11">
        <v>288</v>
      </c>
      <c r="C720" s="92" t="s">
        <v>732</v>
      </c>
      <c r="D720" s="78">
        <v>44</v>
      </c>
      <c r="E720" s="78" t="s">
        <v>25</v>
      </c>
      <c r="F720" s="118">
        <v>2337.92</v>
      </c>
      <c r="G720" s="118">
        <v>2337.92</v>
      </c>
      <c r="H720" s="21">
        <v>16.155</v>
      </c>
      <c r="I720" s="118">
        <f aca="true" t="shared" si="369" ref="I720:I727">H720</f>
        <v>16.155</v>
      </c>
      <c r="J720" s="21">
        <v>7.04</v>
      </c>
      <c r="K720" s="118">
        <f aca="true" t="shared" si="370" ref="K720:K727">I720-N720</f>
        <v>9.729000000000003</v>
      </c>
      <c r="L720" s="118">
        <f aca="true" t="shared" si="371" ref="L720:L727">I720-P720</f>
        <v>9.78255</v>
      </c>
      <c r="M720" s="345">
        <v>126</v>
      </c>
      <c r="N720" s="119">
        <f aca="true" t="shared" si="372" ref="N720:N727">M720*0.051</f>
        <v>6.425999999999999</v>
      </c>
      <c r="O720" s="21">
        <v>119</v>
      </c>
      <c r="P720" s="21">
        <v>6.37245</v>
      </c>
      <c r="Q720" s="117">
        <f aca="true" t="shared" si="373" ref="Q720:Q727">J720*1000/D720</f>
        <v>160</v>
      </c>
      <c r="R720" s="117">
        <f aca="true" t="shared" si="374" ref="R720:R727">K720*1000/D720</f>
        <v>221.11363636363646</v>
      </c>
      <c r="S720" s="117">
        <f aca="true" t="shared" si="375" ref="S720:S727">L720*1000/D720</f>
        <v>222.33068181818183</v>
      </c>
      <c r="T720" s="118">
        <f aca="true" t="shared" si="376" ref="T720:T727">L720-J720</f>
        <v>2.7425500000000005</v>
      </c>
      <c r="U720" s="118">
        <f aca="true" t="shared" si="377" ref="U720:U727">N720-P720</f>
        <v>0.05354999999999954</v>
      </c>
      <c r="V720" s="120">
        <f aca="true" t="shared" si="378" ref="V720:V727">O720-M720</f>
        <v>-7</v>
      </c>
    </row>
    <row r="721" spans="1:22" ht="12.75">
      <c r="A721" s="383"/>
      <c r="B721" s="11">
        <v>289</v>
      </c>
      <c r="C721" s="92" t="s">
        <v>735</v>
      </c>
      <c r="D721" s="78">
        <v>72</v>
      </c>
      <c r="E721" s="78">
        <v>1980</v>
      </c>
      <c r="F721" s="118">
        <v>4129.55</v>
      </c>
      <c r="G721" s="118">
        <v>4129.55</v>
      </c>
      <c r="H721" s="21">
        <v>29</v>
      </c>
      <c r="I721" s="118">
        <f t="shared" si="369"/>
        <v>29</v>
      </c>
      <c r="J721" s="21">
        <v>11.52</v>
      </c>
      <c r="K721" s="118">
        <f t="shared" si="370"/>
        <v>17.219</v>
      </c>
      <c r="L721" s="118">
        <f t="shared" si="371"/>
        <v>19.699436</v>
      </c>
      <c r="M721" s="345">
        <v>231</v>
      </c>
      <c r="N721" s="119">
        <f t="shared" si="372"/>
        <v>11.780999999999999</v>
      </c>
      <c r="O721" s="21">
        <v>173.68</v>
      </c>
      <c r="P721" s="21">
        <v>9.300564</v>
      </c>
      <c r="Q721" s="117">
        <f t="shared" si="373"/>
        <v>160</v>
      </c>
      <c r="R721" s="117">
        <f t="shared" si="374"/>
        <v>239.15277777777777</v>
      </c>
      <c r="S721" s="117">
        <f t="shared" si="375"/>
        <v>273.60327777777775</v>
      </c>
      <c r="T721" s="118">
        <f t="shared" si="376"/>
        <v>8.179435999999999</v>
      </c>
      <c r="U721" s="118">
        <f t="shared" si="377"/>
        <v>2.480435999999999</v>
      </c>
      <c r="V721" s="120">
        <f t="shared" si="378"/>
        <v>-57.31999999999999</v>
      </c>
    </row>
    <row r="722" spans="1:22" ht="12.75">
      <c r="A722" s="383"/>
      <c r="B722" s="11">
        <v>290</v>
      </c>
      <c r="C722" s="92" t="s">
        <v>736</v>
      </c>
      <c r="D722" s="78">
        <v>38</v>
      </c>
      <c r="E722" s="78" t="s">
        <v>25</v>
      </c>
      <c r="F722" s="118">
        <v>2277.52</v>
      </c>
      <c r="G722" s="118">
        <v>2277.52</v>
      </c>
      <c r="H722" s="21">
        <v>13.276</v>
      </c>
      <c r="I722" s="118">
        <f t="shared" si="369"/>
        <v>13.276</v>
      </c>
      <c r="J722" s="21">
        <v>6</v>
      </c>
      <c r="K722" s="118">
        <f t="shared" si="370"/>
        <v>6.799</v>
      </c>
      <c r="L722" s="118">
        <f t="shared" si="371"/>
        <v>9.686008</v>
      </c>
      <c r="M722" s="345">
        <v>127</v>
      </c>
      <c r="N722" s="119">
        <f t="shared" si="372"/>
        <v>6.476999999999999</v>
      </c>
      <c r="O722" s="21">
        <v>67.04</v>
      </c>
      <c r="P722" s="21">
        <v>3.589992</v>
      </c>
      <c r="Q722" s="117">
        <f t="shared" si="373"/>
        <v>157.89473684210526</v>
      </c>
      <c r="R722" s="117">
        <f t="shared" si="374"/>
        <v>178.92105263157896</v>
      </c>
      <c r="S722" s="117">
        <f t="shared" si="375"/>
        <v>254.89494736842104</v>
      </c>
      <c r="T722" s="118">
        <f t="shared" si="376"/>
        <v>3.6860079999999993</v>
      </c>
      <c r="U722" s="118">
        <f t="shared" si="377"/>
        <v>2.8870079999999994</v>
      </c>
      <c r="V722" s="120">
        <f t="shared" si="378"/>
        <v>-59.959999999999994</v>
      </c>
    </row>
    <row r="723" spans="1:22" ht="12.75">
      <c r="A723" s="383"/>
      <c r="B723" s="11">
        <v>291</v>
      </c>
      <c r="C723" s="92" t="s">
        <v>739</v>
      </c>
      <c r="D723" s="78">
        <v>80</v>
      </c>
      <c r="E723" s="78" t="s">
        <v>25</v>
      </c>
      <c r="F723" s="118">
        <v>4301.2</v>
      </c>
      <c r="G723" s="118">
        <v>4301.2</v>
      </c>
      <c r="H723" s="21">
        <v>32</v>
      </c>
      <c r="I723" s="118">
        <f t="shared" si="369"/>
        <v>32</v>
      </c>
      <c r="J723" s="21">
        <v>12.8</v>
      </c>
      <c r="K723" s="118">
        <f t="shared" si="370"/>
        <v>18.281</v>
      </c>
      <c r="L723" s="118">
        <f t="shared" si="371"/>
        <v>23.241362000000002</v>
      </c>
      <c r="M723" s="345">
        <v>269</v>
      </c>
      <c r="N723" s="119">
        <f t="shared" si="372"/>
        <v>13.719</v>
      </c>
      <c r="O723" s="21">
        <v>163.56</v>
      </c>
      <c r="P723" s="21">
        <v>8.758638</v>
      </c>
      <c r="Q723" s="117">
        <f t="shared" si="373"/>
        <v>160</v>
      </c>
      <c r="R723" s="117">
        <f t="shared" si="374"/>
        <v>228.5125</v>
      </c>
      <c r="S723" s="117">
        <f t="shared" si="375"/>
        <v>290.517025</v>
      </c>
      <c r="T723" s="118">
        <f t="shared" si="376"/>
        <v>10.441362000000002</v>
      </c>
      <c r="U723" s="118">
        <f t="shared" si="377"/>
        <v>4.960362</v>
      </c>
      <c r="V723" s="120">
        <f t="shared" si="378"/>
        <v>-105.44</v>
      </c>
    </row>
    <row r="724" spans="1:22" ht="12.75">
      <c r="A724" s="383"/>
      <c r="B724" s="11">
        <v>292</v>
      </c>
      <c r="C724" s="92" t="s">
        <v>740</v>
      </c>
      <c r="D724" s="78">
        <v>36</v>
      </c>
      <c r="E724" s="78">
        <v>1987</v>
      </c>
      <c r="F724" s="118">
        <v>2115.27</v>
      </c>
      <c r="G724" s="118">
        <v>2115.27</v>
      </c>
      <c r="H724" s="21">
        <v>15.58</v>
      </c>
      <c r="I724" s="118">
        <f t="shared" si="369"/>
        <v>15.58</v>
      </c>
      <c r="J724" s="21">
        <v>5.76</v>
      </c>
      <c r="K724" s="118">
        <f t="shared" si="370"/>
        <v>9.154</v>
      </c>
      <c r="L724" s="118">
        <f t="shared" si="371"/>
        <v>9.822303999999999</v>
      </c>
      <c r="M724" s="345">
        <v>126</v>
      </c>
      <c r="N724" s="119">
        <f t="shared" si="372"/>
        <v>6.425999999999999</v>
      </c>
      <c r="O724" s="21">
        <v>107.52</v>
      </c>
      <c r="P724" s="21">
        <v>5.757696</v>
      </c>
      <c r="Q724" s="117">
        <f t="shared" si="373"/>
        <v>160</v>
      </c>
      <c r="R724" s="117">
        <f t="shared" si="374"/>
        <v>254.27777777777777</v>
      </c>
      <c r="S724" s="117">
        <f t="shared" si="375"/>
        <v>272.84177777777774</v>
      </c>
      <c r="T724" s="118">
        <f t="shared" si="376"/>
        <v>4.062303999999999</v>
      </c>
      <c r="U724" s="118">
        <f t="shared" si="377"/>
        <v>0.6683039999999991</v>
      </c>
      <c r="V724" s="120">
        <f t="shared" si="378"/>
        <v>-18.480000000000004</v>
      </c>
    </row>
    <row r="725" spans="1:22" ht="12.75">
      <c r="A725" s="383"/>
      <c r="B725" s="11">
        <v>293</v>
      </c>
      <c r="C725" s="92" t="s">
        <v>741</v>
      </c>
      <c r="D725" s="78">
        <v>60</v>
      </c>
      <c r="E725" s="78">
        <v>1981</v>
      </c>
      <c r="F725" s="118">
        <v>3285.91</v>
      </c>
      <c r="G725" s="118">
        <v>3285.91</v>
      </c>
      <c r="H725" s="21">
        <v>19.457</v>
      </c>
      <c r="I725" s="118">
        <f t="shared" si="369"/>
        <v>19.457</v>
      </c>
      <c r="J725" s="21">
        <v>9.6</v>
      </c>
      <c r="K725" s="118">
        <f t="shared" si="370"/>
        <v>10.991000000000001</v>
      </c>
      <c r="L725" s="118">
        <f t="shared" si="371"/>
        <v>11.128904</v>
      </c>
      <c r="M725" s="345">
        <v>166</v>
      </c>
      <c r="N725" s="119">
        <f t="shared" si="372"/>
        <v>8.466</v>
      </c>
      <c r="O725" s="21">
        <v>155.52</v>
      </c>
      <c r="P725" s="21">
        <v>8.328096</v>
      </c>
      <c r="Q725" s="117">
        <f t="shared" si="373"/>
        <v>160</v>
      </c>
      <c r="R725" s="117">
        <f t="shared" si="374"/>
        <v>183.18333333333337</v>
      </c>
      <c r="S725" s="117">
        <f t="shared" si="375"/>
        <v>185.48173333333335</v>
      </c>
      <c r="T725" s="118">
        <f t="shared" si="376"/>
        <v>1.5289040000000007</v>
      </c>
      <c r="U725" s="118">
        <f t="shared" si="377"/>
        <v>0.13790399999999892</v>
      </c>
      <c r="V725" s="120">
        <f t="shared" si="378"/>
        <v>-10.47999999999999</v>
      </c>
    </row>
    <row r="726" spans="1:22" ht="12.75">
      <c r="A726" s="383"/>
      <c r="B726" s="11">
        <v>294</v>
      </c>
      <c r="C726" s="20" t="s">
        <v>751</v>
      </c>
      <c r="D726" s="78">
        <v>6</v>
      </c>
      <c r="E726" s="78">
        <v>1958</v>
      </c>
      <c r="F726" s="118">
        <v>310.34</v>
      </c>
      <c r="G726" s="118">
        <v>310.34</v>
      </c>
      <c r="H726" s="21">
        <v>2</v>
      </c>
      <c r="I726" s="118">
        <f t="shared" si="369"/>
        <v>2</v>
      </c>
      <c r="J726" s="21">
        <v>0.06</v>
      </c>
      <c r="K726" s="118">
        <f t="shared" si="370"/>
        <v>1.3370000000000002</v>
      </c>
      <c r="L726" s="118">
        <f t="shared" si="371"/>
        <v>1.3574000000000002</v>
      </c>
      <c r="M726" s="345">
        <v>13</v>
      </c>
      <c r="N726" s="119">
        <f t="shared" si="372"/>
        <v>0.6629999999999999</v>
      </c>
      <c r="O726" s="21">
        <v>12</v>
      </c>
      <c r="P726" s="21">
        <v>0.6426</v>
      </c>
      <c r="Q726" s="117">
        <f t="shared" si="373"/>
        <v>10</v>
      </c>
      <c r="R726" s="117">
        <f t="shared" si="374"/>
        <v>222.83333333333337</v>
      </c>
      <c r="S726" s="117">
        <f t="shared" si="375"/>
        <v>226.23333333333335</v>
      </c>
      <c r="T726" s="118">
        <f t="shared" si="376"/>
        <v>1.2974</v>
      </c>
      <c r="U726" s="118">
        <f t="shared" si="377"/>
        <v>0.020399999999999974</v>
      </c>
      <c r="V726" s="120">
        <f t="shared" si="378"/>
        <v>-1</v>
      </c>
    </row>
    <row r="727" spans="1:22" ht="13.5" thickBot="1">
      <c r="A727" s="384"/>
      <c r="B727" s="15">
        <v>295</v>
      </c>
      <c r="C727" s="357" t="s">
        <v>752</v>
      </c>
      <c r="D727" s="101">
        <v>16</v>
      </c>
      <c r="E727" s="101" t="s">
        <v>25</v>
      </c>
      <c r="F727" s="137">
        <v>1140.77</v>
      </c>
      <c r="G727" s="137">
        <v>898.59</v>
      </c>
      <c r="H727" s="102">
        <v>7.055</v>
      </c>
      <c r="I727" s="137">
        <f t="shared" si="369"/>
        <v>7.055</v>
      </c>
      <c r="J727" s="102">
        <v>0.15</v>
      </c>
      <c r="K727" s="137">
        <f t="shared" si="370"/>
        <v>3.485</v>
      </c>
      <c r="L727" s="137">
        <f t="shared" si="371"/>
        <v>4.653817999999999</v>
      </c>
      <c r="M727" s="358">
        <v>70</v>
      </c>
      <c r="N727" s="138">
        <f t="shared" si="372"/>
        <v>3.57</v>
      </c>
      <c r="O727" s="102">
        <v>44.84</v>
      </c>
      <c r="P727" s="102">
        <v>2.401182</v>
      </c>
      <c r="Q727" s="103">
        <f t="shared" si="373"/>
        <v>9.375</v>
      </c>
      <c r="R727" s="103">
        <f t="shared" si="374"/>
        <v>217.8125</v>
      </c>
      <c r="S727" s="103">
        <f t="shared" si="375"/>
        <v>290.86362499999996</v>
      </c>
      <c r="T727" s="137">
        <f t="shared" si="376"/>
        <v>4.503817999999999</v>
      </c>
      <c r="U727" s="137">
        <f t="shared" si="377"/>
        <v>1.168818</v>
      </c>
      <c r="V727" s="139">
        <f t="shared" si="378"/>
        <v>-25.159999999999997</v>
      </c>
    </row>
    <row r="728" spans="1:22" ht="12.75">
      <c r="A728" s="3"/>
      <c r="B728" s="4"/>
      <c r="C728" s="3"/>
      <c r="T728" s="3"/>
      <c r="U728" s="3"/>
      <c r="V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</sheetData>
  <sheetProtection/>
  <mergeCells count="16">
    <mergeCell ref="D1:V1"/>
    <mergeCell ref="A378:A441"/>
    <mergeCell ref="A442:A727"/>
    <mergeCell ref="A5:A265"/>
    <mergeCell ref="A266:A377"/>
    <mergeCell ref="T2:T3"/>
    <mergeCell ref="A2:A4"/>
    <mergeCell ref="B2:B4"/>
    <mergeCell ref="C2:C4"/>
    <mergeCell ref="D2:D3"/>
    <mergeCell ref="U2:U3"/>
    <mergeCell ref="V2:V3"/>
    <mergeCell ref="E2:E3"/>
    <mergeCell ref="F2:F3"/>
    <mergeCell ref="G2:G3"/>
    <mergeCell ref="H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Mantas PAULAUSKAS</dc:creator>
  <cp:keywords/>
  <dc:description/>
  <cp:lastModifiedBy>Danguolė Turčinavičienė</cp:lastModifiedBy>
  <cp:lastPrinted>2008-11-13T09:10:59Z</cp:lastPrinted>
  <dcterms:created xsi:type="dcterms:W3CDTF">2007-12-03T08:09:16Z</dcterms:created>
  <dcterms:modified xsi:type="dcterms:W3CDTF">2011-10-27T09:58:15Z</dcterms:modified>
  <cp:category/>
  <cp:version/>
  <cp:contentType/>
  <cp:contentStatus/>
</cp:coreProperties>
</file>