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135" windowWidth="28860" windowHeight="6780"/>
  </bookViews>
  <sheets>
    <sheet name="2014_liepa" sheetId="5" r:id="rId1"/>
  </sheets>
  <calcPr calcId="125725"/>
</workbook>
</file>

<file path=xl/calcChain.xml><?xml version="1.0" encoding="utf-8"?>
<calcChain xmlns="http://schemas.openxmlformats.org/spreadsheetml/2006/main">
  <c r="Q76" i="5"/>
  <c r="Q198"/>
  <c r="Q202"/>
  <c r="Q90"/>
  <c r="Q194"/>
  <c r="Q204"/>
  <c r="Q206"/>
  <c r="Q203"/>
  <c r="Q221"/>
  <c r="Q11"/>
  <c r="Q21"/>
  <c r="Q20"/>
  <c r="Q9"/>
  <c r="Q8"/>
  <c r="Q10"/>
  <c r="Q32"/>
  <c r="Q24"/>
  <c r="Q205"/>
  <c r="Q29"/>
  <c r="Q208"/>
  <c r="Q200"/>
  <c r="Q108"/>
  <c r="Q201"/>
  <c r="Q80"/>
  <c r="Q33"/>
  <c r="Q199"/>
  <c r="Q102"/>
  <c r="Q60"/>
  <c r="Q84"/>
  <c r="Q195"/>
  <c r="Q27"/>
  <c r="V612"/>
  <c r="Q612"/>
  <c r="P612"/>
  <c r="N612"/>
  <c r="I612"/>
  <c r="V471"/>
  <c r="Q471"/>
  <c r="P471"/>
  <c r="N471"/>
  <c r="I471"/>
  <c r="V315"/>
  <c r="Q315"/>
  <c r="P315"/>
  <c r="N315"/>
  <c r="I315"/>
  <c r="V467"/>
  <c r="Q467"/>
  <c r="P467"/>
  <c r="N467"/>
  <c r="I467"/>
  <c r="V448"/>
  <c r="Q448"/>
  <c r="P448"/>
  <c r="N448"/>
  <c r="I448"/>
  <c r="V316"/>
  <c r="Q316"/>
  <c r="P316"/>
  <c r="N316"/>
  <c r="I316"/>
  <c r="V454"/>
  <c r="Q454"/>
  <c r="P454"/>
  <c r="N454"/>
  <c r="I454"/>
  <c r="V517"/>
  <c r="Q517"/>
  <c r="P517"/>
  <c r="N517"/>
  <c r="I517"/>
  <c r="V345"/>
  <c r="Q345"/>
  <c r="P345"/>
  <c r="N345"/>
  <c r="I345"/>
  <c r="V19"/>
  <c r="Q19"/>
  <c r="P19"/>
  <c r="N19"/>
  <c r="I19"/>
  <c r="V31"/>
  <c r="Q31"/>
  <c r="P31"/>
  <c r="N31"/>
  <c r="I31"/>
  <c r="V106"/>
  <c r="Q106"/>
  <c r="P106"/>
  <c r="N106"/>
  <c r="I106"/>
  <c r="V333"/>
  <c r="Q333"/>
  <c r="P333"/>
  <c r="N333"/>
  <c r="I333"/>
  <c r="V26"/>
  <c r="Q26"/>
  <c r="P26"/>
  <c r="N26"/>
  <c r="I26"/>
  <c r="V334"/>
  <c r="Q334"/>
  <c r="P334"/>
  <c r="N334"/>
  <c r="I334"/>
  <c r="V472"/>
  <c r="Q472"/>
  <c r="P472"/>
  <c r="N472"/>
  <c r="I472"/>
  <c r="V23"/>
  <c r="Q23"/>
  <c r="P23"/>
  <c r="N23"/>
  <c r="I23"/>
  <c r="V22"/>
  <c r="Q22"/>
  <c r="P22"/>
  <c r="N22"/>
  <c r="I22"/>
  <c r="V247"/>
  <c r="Q247"/>
  <c r="P247"/>
  <c r="N247"/>
  <c r="I247"/>
  <c r="V28"/>
  <c r="Q28"/>
  <c r="P28"/>
  <c r="N28"/>
  <c r="I28"/>
  <c r="V433"/>
  <c r="Q433"/>
  <c r="P433"/>
  <c r="N433"/>
  <c r="I433"/>
  <c r="V36"/>
  <c r="Q36"/>
  <c r="P36"/>
  <c r="N36"/>
  <c r="I36"/>
  <c r="V78"/>
  <c r="Q78"/>
  <c r="P78"/>
  <c r="N78"/>
  <c r="I78"/>
  <c r="V242"/>
  <c r="Q242"/>
  <c r="P242"/>
  <c r="N242"/>
  <c r="I242"/>
  <c r="V265"/>
  <c r="Q265"/>
  <c r="P265"/>
  <c r="N265"/>
  <c r="I265"/>
  <c r="V229"/>
  <c r="Q229"/>
  <c r="P229"/>
  <c r="N229"/>
  <c r="I229"/>
  <c r="V347"/>
  <c r="Q347"/>
  <c r="P347"/>
  <c r="N347"/>
  <c r="I347"/>
  <c r="V244"/>
  <c r="Q244"/>
  <c r="P244"/>
  <c r="N244"/>
  <c r="I244"/>
  <c r="V427"/>
  <c r="Q427"/>
  <c r="P427"/>
  <c r="N427"/>
  <c r="I427"/>
  <c r="V255"/>
  <c r="Q255"/>
  <c r="P255"/>
  <c r="N255"/>
  <c r="I255"/>
  <c r="V331"/>
  <c r="Q331"/>
  <c r="P331"/>
  <c r="N331"/>
  <c r="I331"/>
  <c r="V324"/>
  <c r="Q324"/>
  <c r="P324"/>
  <c r="N324"/>
  <c r="I324"/>
  <c r="V251"/>
  <c r="Q251"/>
  <c r="P251"/>
  <c r="N251"/>
  <c r="I251"/>
  <c r="V250"/>
  <c r="Q250"/>
  <c r="P250"/>
  <c r="N250"/>
  <c r="I250"/>
  <c r="V363"/>
  <c r="Q363"/>
  <c r="P363"/>
  <c r="N363"/>
  <c r="I363"/>
  <c r="V259"/>
  <c r="Q259"/>
  <c r="P259"/>
  <c r="N259"/>
  <c r="I259"/>
  <c r="V344"/>
  <c r="Q344"/>
  <c r="P344"/>
  <c r="N344"/>
  <c r="I344"/>
  <c r="V329"/>
  <c r="Q329"/>
  <c r="P329"/>
  <c r="N329"/>
  <c r="I329"/>
  <c r="V321"/>
  <c r="Q321"/>
  <c r="P321"/>
  <c r="N321"/>
  <c r="I321"/>
  <c r="V320"/>
  <c r="Q320"/>
  <c r="P320"/>
  <c r="N320"/>
  <c r="I320"/>
  <c r="V325"/>
  <c r="Q325"/>
  <c r="P325"/>
  <c r="N325"/>
  <c r="I325"/>
  <c r="V233"/>
  <c r="Q233"/>
  <c r="P233"/>
  <c r="N233"/>
  <c r="I233"/>
  <c r="V319"/>
  <c r="Q319"/>
  <c r="P319"/>
  <c r="N319"/>
  <c r="I319"/>
  <c r="V337"/>
  <c r="Q337"/>
  <c r="P337"/>
  <c r="N337"/>
  <c r="I337"/>
  <c r="V326"/>
  <c r="Q326"/>
  <c r="P326"/>
  <c r="N326"/>
  <c r="I326"/>
  <c r="V330"/>
  <c r="Q330"/>
  <c r="P330"/>
  <c r="N330"/>
  <c r="I330"/>
  <c r="V464"/>
  <c r="Q464"/>
  <c r="P464"/>
  <c r="N464"/>
  <c r="I464"/>
  <c r="V403"/>
  <c r="Q403"/>
  <c r="P403"/>
  <c r="N403"/>
  <c r="I403"/>
  <c r="V611"/>
  <c r="Q611"/>
  <c r="P611"/>
  <c r="N611"/>
  <c r="I611"/>
  <c r="V610"/>
  <c r="Q610"/>
  <c r="P610"/>
  <c r="N610"/>
  <c r="I610"/>
  <c r="V411"/>
  <c r="Q411"/>
  <c r="P411"/>
  <c r="N411"/>
  <c r="I411"/>
  <c r="V302"/>
  <c r="Q302"/>
  <c r="P302"/>
  <c r="N302"/>
  <c r="I302"/>
  <c r="V394"/>
  <c r="Q394"/>
  <c r="P394"/>
  <c r="N394"/>
  <c r="I394"/>
  <c r="V531"/>
  <c r="Q531"/>
  <c r="P531"/>
  <c r="N531"/>
  <c r="I531"/>
  <c r="V521"/>
  <c r="Q521"/>
  <c r="P521"/>
  <c r="N521"/>
  <c r="I521"/>
  <c r="V534"/>
  <c r="Q534"/>
  <c r="P534"/>
  <c r="N534"/>
  <c r="I534"/>
  <c r="V496"/>
  <c r="Q496"/>
  <c r="P496"/>
  <c r="N496"/>
  <c r="I496"/>
  <c r="V367"/>
  <c r="Q367"/>
  <c r="P367"/>
  <c r="N367"/>
  <c r="I367"/>
  <c r="V349"/>
  <c r="Q349"/>
  <c r="P349"/>
  <c r="N349"/>
  <c r="I349"/>
  <c r="V317"/>
  <c r="Q317"/>
  <c r="P317"/>
  <c r="N317"/>
  <c r="I317"/>
  <c r="V338"/>
  <c r="Q338"/>
  <c r="P338"/>
  <c r="N338"/>
  <c r="I338"/>
  <c r="V343"/>
  <c r="Q343"/>
  <c r="P343"/>
  <c r="N343"/>
  <c r="I343"/>
  <c r="V314"/>
  <c r="Q314"/>
  <c r="P314"/>
  <c r="N314"/>
  <c r="I314"/>
  <c r="V404"/>
  <c r="Q404"/>
  <c r="P404"/>
  <c r="N404"/>
  <c r="I404"/>
  <c r="V457"/>
  <c r="Q457"/>
  <c r="P457"/>
  <c r="N457"/>
  <c r="I457"/>
  <c r="V518"/>
  <c r="Q518"/>
  <c r="P518"/>
  <c r="N518"/>
  <c r="I518"/>
  <c r="V256"/>
  <c r="Q256"/>
  <c r="P256"/>
  <c r="N256"/>
  <c r="I256"/>
  <c r="V366"/>
  <c r="Q366"/>
  <c r="P366"/>
  <c r="N366"/>
  <c r="I366"/>
  <c r="V445"/>
  <c r="Q445"/>
  <c r="P445"/>
  <c r="N445"/>
  <c r="I445"/>
  <c r="V327"/>
  <c r="Q327"/>
  <c r="P327"/>
  <c r="N327"/>
  <c r="I327"/>
  <c r="V267"/>
  <c r="Q267"/>
  <c r="P267"/>
  <c r="N267"/>
  <c r="I267"/>
  <c r="V364"/>
  <c r="Q364"/>
  <c r="P364"/>
  <c r="N364"/>
  <c r="I364"/>
  <c r="V261"/>
  <c r="Q261"/>
  <c r="P261"/>
  <c r="N261"/>
  <c r="I261"/>
  <c r="V358"/>
  <c r="Q358"/>
  <c r="P358"/>
  <c r="N358"/>
  <c r="I358"/>
  <c r="V435"/>
  <c r="Q435"/>
  <c r="P435"/>
  <c r="N435"/>
  <c r="I435"/>
  <c r="V478"/>
  <c r="Q478"/>
  <c r="P478"/>
  <c r="N478"/>
  <c r="I478"/>
  <c r="V362"/>
  <c r="Q362"/>
  <c r="P362"/>
  <c r="N362"/>
  <c r="I362"/>
  <c r="V352"/>
  <c r="Q352"/>
  <c r="P352"/>
  <c r="N352"/>
  <c r="I352"/>
  <c r="V340"/>
  <c r="Q340"/>
  <c r="P340"/>
  <c r="N340"/>
  <c r="I340"/>
  <c r="V407"/>
  <c r="Q407"/>
  <c r="P407"/>
  <c r="N407"/>
  <c r="I407"/>
  <c r="V416"/>
  <c r="Q416"/>
  <c r="P416"/>
  <c r="N416"/>
  <c r="I416"/>
  <c r="V476"/>
  <c r="Q476"/>
  <c r="P476"/>
  <c r="N476"/>
  <c r="I476"/>
  <c r="V462"/>
  <c r="Q462"/>
  <c r="P462"/>
  <c r="N462"/>
  <c r="I462"/>
  <c r="V257"/>
  <c r="Q257"/>
  <c r="P257"/>
  <c r="N257"/>
  <c r="I257"/>
  <c r="V241"/>
  <c r="Q241"/>
  <c r="P241"/>
  <c r="N241"/>
  <c r="I241"/>
  <c r="V230"/>
  <c r="Q230"/>
  <c r="P230"/>
  <c r="N230"/>
  <c r="I230"/>
  <c r="V227"/>
  <c r="Q227"/>
  <c r="P227"/>
  <c r="N227"/>
  <c r="I227"/>
  <c r="V524"/>
  <c r="Q524"/>
  <c r="P524"/>
  <c r="N524"/>
  <c r="I524"/>
  <c r="V406"/>
  <c r="Q406"/>
  <c r="P406"/>
  <c r="N406"/>
  <c r="I406"/>
  <c r="V512"/>
  <c r="Q512"/>
  <c r="P512"/>
  <c r="N512"/>
  <c r="I512"/>
  <c r="V548"/>
  <c r="Q548"/>
  <c r="P548"/>
  <c r="N548"/>
  <c r="I548"/>
  <c r="V609"/>
  <c r="Q609"/>
  <c r="P609"/>
  <c r="N609"/>
  <c r="I609"/>
  <c r="V608"/>
  <c r="Q608"/>
  <c r="P608"/>
  <c r="N608"/>
  <c r="I608"/>
  <c r="V494"/>
  <c r="Q494"/>
  <c r="P494"/>
  <c r="N494"/>
  <c r="I494"/>
  <c r="V387"/>
  <c r="Q387"/>
  <c r="P387"/>
  <c r="N387"/>
  <c r="I387"/>
  <c r="V369"/>
  <c r="Q369"/>
  <c r="P369"/>
  <c r="N369"/>
  <c r="I369"/>
  <c r="V341"/>
  <c r="Q341"/>
  <c r="P341"/>
  <c r="N341"/>
  <c r="I341"/>
  <c r="V360"/>
  <c r="Q360"/>
  <c r="P360"/>
  <c r="N360"/>
  <c r="I360"/>
  <c r="V355"/>
  <c r="Q355"/>
  <c r="P355"/>
  <c r="N355"/>
  <c r="I355"/>
  <c r="V350"/>
  <c r="Q350"/>
  <c r="P350"/>
  <c r="N350"/>
  <c r="I350"/>
  <c r="V368"/>
  <c r="Q368"/>
  <c r="P368"/>
  <c r="N368"/>
  <c r="I368"/>
  <c r="V240"/>
  <c r="Q240"/>
  <c r="P240"/>
  <c r="N240"/>
  <c r="I240"/>
  <c r="V348"/>
  <c r="Q348"/>
  <c r="P348"/>
  <c r="N348"/>
  <c r="I348"/>
  <c r="V351"/>
  <c r="Q351"/>
  <c r="P351"/>
  <c r="N351"/>
  <c r="I351"/>
  <c r="V260"/>
  <c r="Q260"/>
  <c r="P260"/>
  <c r="N260"/>
  <c r="I260"/>
  <c r="V272"/>
  <c r="Q272"/>
  <c r="P272"/>
  <c r="N272"/>
  <c r="I272"/>
  <c r="V274"/>
  <c r="Q274"/>
  <c r="P274"/>
  <c r="N274"/>
  <c r="I274"/>
  <c r="V461"/>
  <c r="Q461"/>
  <c r="P461"/>
  <c r="N461"/>
  <c r="I461"/>
  <c r="V386"/>
  <c r="Q386"/>
  <c r="P386"/>
  <c r="N386"/>
  <c r="I386"/>
  <c r="V258"/>
  <c r="Q258"/>
  <c r="P258"/>
  <c r="N258"/>
  <c r="I258"/>
  <c r="V246"/>
  <c r="Q246"/>
  <c r="P246"/>
  <c r="N246"/>
  <c r="I246"/>
  <c r="V273"/>
  <c r="Q273"/>
  <c r="P273"/>
  <c r="N273"/>
  <c r="I273"/>
  <c r="V253"/>
  <c r="Q253"/>
  <c r="P253"/>
  <c r="N253"/>
  <c r="I253"/>
  <c r="V252"/>
  <c r="Q252"/>
  <c r="P252"/>
  <c r="N252"/>
  <c r="I252"/>
  <c r="V268"/>
  <c r="Q268"/>
  <c r="P268"/>
  <c r="N268"/>
  <c r="I268"/>
  <c r="V308"/>
  <c r="Q308"/>
  <c r="P308"/>
  <c r="N308"/>
  <c r="I308"/>
  <c r="V239"/>
  <c r="Q239"/>
  <c r="P239"/>
  <c r="N239"/>
  <c r="I239"/>
  <c r="V232"/>
  <c r="Q232"/>
  <c r="P232"/>
  <c r="N232"/>
  <c r="I232"/>
  <c r="V245"/>
  <c r="Q245"/>
  <c r="P245"/>
  <c r="N245"/>
  <c r="I245"/>
  <c r="V460"/>
  <c r="Q460"/>
  <c r="P460"/>
  <c r="N460"/>
  <c r="I460"/>
  <c r="V231"/>
  <c r="Q231"/>
  <c r="P231"/>
  <c r="N231"/>
  <c r="I231"/>
  <c r="V235"/>
  <c r="Q235"/>
  <c r="P235"/>
  <c r="N235"/>
  <c r="I235"/>
  <c r="V342"/>
  <c r="Q342"/>
  <c r="P342"/>
  <c r="N342"/>
  <c r="I342"/>
  <c r="V236"/>
  <c r="Q236"/>
  <c r="P236"/>
  <c r="N236"/>
  <c r="I236"/>
  <c r="V332"/>
  <c r="Q332"/>
  <c r="P332"/>
  <c r="N332"/>
  <c r="I332"/>
  <c r="V328"/>
  <c r="Q328"/>
  <c r="P328"/>
  <c r="N328"/>
  <c r="I328"/>
  <c r="V228"/>
  <c r="Q228"/>
  <c r="P228"/>
  <c r="N228"/>
  <c r="I228"/>
  <c r="V402"/>
  <c r="Q402"/>
  <c r="P402"/>
  <c r="N402"/>
  <c r="I402"/>
  <c r="V234"/>
  <c r="Q234"/>
  <c r="P234"/>
  <c r="N234"/>
  <c r="I234"/>
  <c r="V336"/>
  <c r="Q336"/>
  <c r="P336"/>
  <c r="N336"/>
  <c r="I336"/>
  <c r="V431"/>
  <c r="Q431"/>
  <c r="P431"/>
  <c r="N431"/>
  <c r="I431"/>
  <c r="V391"/>
  <c r="Q391"/>
  <c r="P391"/>
  <c r="N391"/>
  <c r="I391"/>
  <c r="V346"/>
  <c r="Q346"/>
  <c r="P346"/>
  <c r="N346"/>
  <c r="I346"/>
  <c r="V626"/>
  <c r="Q626"/>
  <c r="P626"/>
  <c r="N626"/>
  <c r="I626"/>
  <c r="V408"/>
  <c r="Q408"/>
  <c r="P408"/>
  <c r="N408"/>
  <c r="I408"/>
  <c r="V615"/>
  <c r="Q615"/>
  <c r="P615"/>
  <c r="N615"/>
  <c r="I615"/>
  <c r="V607"/>
  <c r="Q607"/>
  <c r="P607"/>
  <c r="N607"/>
  <c r="I607"/>
  <c r="V606"/>
  <c r="Q606"/>
  <c r="P606"/>
  <c r="N606"/>
  <c r="I606"/>
  <c r="V361"/>
  <c r="Q361"/>
  <c r="P361"/>
  <c r="N361"/>
  <c r="I361"/>
  <c r="V527"/>
  <c r="Q527"/>
  <c r="P527"/>
  <c r="N527"/>
  <c r="I527"/>
  <c r="V614"/>
  <c r="Q614"/>
  <c r="P614"/>
  <c r="N614"/>
  <c r="I614"/>
  <c r="V605"/>
  <c r="Q605"/>
  <c r="P605"/>
  <c r="N605"/>
  <c r="I605"/>
  <c r="V536"/>
  <c r="Q536"/>
  <c r="P536"/>
  <c r="N536"/>
  <c r="I536"/>
  <c r="V604"/>
  <c r="Q604"/>
  <c r="P604"/>
  <c r="N604"/>
  <c r="I604"/>
  <c r="V625"/>
  <c r="Q625"/>
  <c r="P625"/>
  <c r="N625"/>
  <c r="I625"/>
  <c r="V629"/>
  <c r="Q629"/>
  <c r="P629"/>
  <c r="N629"/>
  <c r="I629"/>
  <c r="V373"/>
  <c r="Q373"/>
  <c r="P373"/>
  <c r="N373"/>
  <c r="I373"/>
  <c r="V207"/>
  <c r="Q207"/>
  <c r="P207"/>
  <c r="N207"/>
  <c r="I207"/>
  <c r="V376"/>
  <c r="Q376"/>
  <c r="P376"/>
  <c r="N376"/>
  <c r="I376"/>
  <c r="V359"/>
  <c r="Q359"/>
  <c r="P359"/>
  <c r="N359"/>
  <c r="I359"/>
  <c r="V365"/>
  <c r="Q365"/>
  <c r="P365"/>
  <c r="N365"/>
  <c r="I365"/>
  <c r="V410"/>
  <c r="Q410"/>
  <c r="P410"/>
  <c r="N410"/>
  <c r="I410"/>
  <c r="V409"/>
  <c r="Q409"/>
  <c r="P409"/>
  <c r="N409"/>
  <c r="I409"/>
  <c r="V310"/>
  <c r="Q310"/>
  <c r="P310"/>
  <c r="N310"/>
  <c r="I310"/>
  <c r="V550"/>
  <c r="Q550"/>
  <c r="P550"/>
  <c r="N550"/>
  <c r="I550"/>
  <c r="V504"/>
  <c r="Q504"/>
  <c r="P504"/>
  <c r="N504"/>
  <c r="I504"/>
  <c r="V603"/>
  <c r="Q603"/>
  <c r="P603"/>
  <c r="N603"/>
  <c r="I603"/>
  <c r="V465"/>
  <c r="Q465"/>
  <c r="P465"/>
  <c r="N465"/>
  <c r="I465"/>
  <c r="V385"/>
  <c r="Q385"/>
  <c r="P385"/>
  <c r="N385"/>
  <c r="I385"/>
  <c r="V493"/>
  <c r="Q493"/>
  <c r="P493"/>
  <c r="N493"/>
  <c r="I493"/>
  <c r="V357"/>
  <c r="Q357"/>
  <c r="P357"/>
  <c r="N357"/>
  <c r="I357"/>
  <c r="V339"/>
  <c r="Q339"/>
  <c r="P339"/>
  <c r="N339"/>
  <c r="I339"/>
  <c r="V400"/>
  <c r="Q400"/>
  <c r="P400"/>
  <c r="N400"/>
  <c r="I400"/>
  <c r="V370"/>
  <c r="Q370"/>
  <c r="P370"/>
  <c r="N370"/>
  <c r="I370"/>
  <c r="V254"/>
  <c r="Q254"/>
  <c r="P254"/>
  <c r="N254"/>
  <c r="I254"/>
  <c r="V535"/>
  <c r="Q535"/>
  <c r="P535"/>
  <c r="N535"/>
  <c r="I535"/>
  <c r="V395"/>
  <c r="Q395"/>
  <c r="P395"/>
  <c r="N395"/>
  <c r="I395"/>
  <c r="V353"/>
  <c r="Q353"/>
  <c r="P353"/>
  <c r="N353"/>
  <c r="I353"/>
  <c r="V374"/>
  <c r="Q374"/>
  <c r="P374"/>
  <c r="N374"/>
  <c r="I374"/>
  <c r="V301"/>
  <c r="Q301"/>
  <c r="P301"/>
  <c r="N301"/>
  <c r="I301"/>
  <c r="V371"/>
  <c r="Q371"/>
  <c r="P371"/>
  <c r="N371"/>
  <c r="I371"/>
  <c r="V398"/>
  <c r="Q398"/>
  <c r="P398"/>
  <c r="N398"/>
  <c r="I398"/>
  <c r="V249"/>
  <c r="Q249"/>
  <c r="P249"/>
  <c r="N249"/>
  <c r="I249"/>
  <c r="V388"/>
  <c r="Q388"/>
  <c r="P388"/>
  <c r="N388"/>
  <c r="I388"/>
  <c r="V396"/>
  <c r="Q396"/>
  <c r="P396"/>
  <c r="N396"/>
  <c r="I396"/>
  <c r="V390"/>
  <c r="Q390"/>
  <c r="P390"/>
  <c r="N390"/>
  <c r="I390"/>
  <c r="V397"/>
  <c r="Q397"/>
  <c r="P397"/>
  <c r="N397"/>
  <c r="I397"/>
  <c r="V377"/>
  <c r="Q377"/>
  <c r="P377"/>
  <c r="N377"/>
  <c r="I377"/>
  <c r="V322"/>
  <c r="Q322"/>
  <c r="P322"/>
  <c r="N322"/>
  <c r="I322"/>
  <c r="V313"/>
  <c r="Q313"/>
  <c r="P313"/>
  <c r="N313"/>
  <c r="I313"/>
  <c r="V443"/>
  <c r="Q443"/>
  <c r="P443"/>
  <c r="N443"/>
  <c r="I443"/>
  <c r="V312"/>
  <c r="Q312"/>
  <c r="P312"/>
  <c r="N312"/>
  <c r="I312"/>
  <c r="V311"/>
  <c r="Q311"/>
  <c r="P311"/>
  <c r="N311"/>
  <c r="I311"/>
  <c r="V243"/>
  <c r="Q243"/>
  <c r="P243"/>
  <c r="N243"/>
  <c r="I243"/>
  <c r="V248"/>
  <c r="Q248"/>
  <c r="P248"/>
  <c r="N248"/>
  <c r="I248"/>
  <c r="V323"/>
  <c r="Q323"/>
  <c r="P323"/>
  <c r="N323"/>
  <c r="I323"/>
  <c r="U26" l="1"/>
  <c r="L314"/>
  <c r="S314" s="1"/>
  <c r="L464"/>
  <c r="L330"/>
  <c r="S330" s="1"/>
  <c r="L321"/>
  <c r="S321" s="1"/>
  <c r="L22"/>
  <c r="T22" s="1"/>
  <c r="L26"/>
  <c r="T26" s="1"/>
  <c r="U36"/>
  <c r="U22"/>
  <c r="L319"/>
  <c r="S319" s="1"/>
  <c r="L320"/>
  <c r="S320" s="1"/>
  <c r="L259"/>
  <c r="S259" s="1"/>
  <c r="L324"/>
  <c r="S324" s="1"/>
  <c r="L255"/>
  <c r="S255" s="1"/>
  <c r="U347"/>
  <c r="L229"/>
  <c r="S229" s="1"/>
  <c r="K247"/>
  <c r="R247" s="1"/>
  <c r="L454"/>
  <c r="T454" s="1"/>
  <c r="L431"/>
  <c r="T431" s="1"/>
  <c r="L253"/>
  <c r="T253" s="1"/>
  <c r="L260"/>
  <c r="S260" s="1"/>
  <c r="L240"/>
  <c r="S240" s="1"/>
  <c r="L360"/>
  <c r="S360" s="1"/>
  <c r="L494"/>
  <c r="S494" s="1"/>
  <c r="L416"/>
  <c r="L362"/>
  <c r="T362" s="1"/>
  <c r="L433"/>
  <c r="T433" s="1"/>
  <c r="L23"/>
  <c r="S23" s="1"/>
  <c r="L333"/>
  <c r="T333" s="1"/>
  <c r="L345"/>
  <c r="S345" s="1"/>
  <c r="L448"/>
  <c r="T448" s="1"/>
  <c r="K612"/>
  <c r="R612" s="1"/>
  <c r="L251"/>
  <c r="T251" s="1"/>
  <c r="L467"/>
  <c r="S467" s="1"/>
  <c r="K261"/>
  <c r="R261" s="1"/>
  <c r="K445"/>
  <c r="R445" s="1"/>
  <c r="U324"/>
  <c r="U255"/>
  <c r="U229"/>
  <c r="U31"/>
  <c r="L19"/>
  <c r="T19" s="1"/>
  <c r="K366"/>
  <c r="R366" s="1"/>
  <c r="K78"/>
  <c r="R78" s="1"/>
  <c r="U433"/>
  <c r="K28"/>
  <c r="R28" s="1"/>
  <c r="U345"/>
  <c r="K517"/>
  <c r="R517" s="1"/>
  <c r="U316"/>
  <c r="U448"/>
  <c r="L328"/>
  <c r="S328" s="1"/>
  <c r="L257"/>
  <c r="S257" s="1"/>
  <c r="L404"/>
  <c r="S404" s="1"/>
  <c r="L326"/>
  <c r="T326" s="1"/>
  <c r="U251"/>
  <c r="L427"/>
  <c r="S427" s="1"/>
  <c r="L265"/>
  <c r="T265" s="1"/>
  <c r="U333"/>
  <c r="K106"/>
  <c r="R106" s="1"/>
  <c r="U19"/>
  <c r="K345"/>
  <c r="R345" s="1"/>
  <c r="U454"/>
  <c r="L316"/>
  <c r="S316" s="1"/>
  <c r="L612"/>
  <c r="S612" s="1"/>
  <c r="U337"/>
  <c r="U344"/>
  <c r="K347"/>
  <c r="R347" s="1"/>
  <c r="K448"/>
  <c r="R448" s="1"/>
  <c r="K338"/>
  <c r="R338" s="1"/>
  <c r="L496"/>
  <c r="T496" s="1"/>
  <c r="L394"/>
  <c r="S394" s="1"/>
  <c r="K337"/>
  <c r="R337" s="1"/>
  <c r="K344"/>
  <c r="R344" s="1"/>
  <c r="K251"/>
  <c r="R251" s="1"/>
  <c r="L36"/>
  <c r="T36" s="1"/>
  <c r="U472"/>
  <c r="L334"/>
  <c r="T334" s="1"/>
  <c r="L31"/>
  <c r="T31" s="1"/>
  <c r="L471"/>
  <c r="S471" s="1"/>
  <c r="U612"/>
  <c r="K476"/>
  <c r="R476" s="1"/>
  <c r="K404"/>
  <c r="R404" s="1"/>
  <c r="U531"/>
  <c r="U611"/>
  <c r="U319"/>
  <c r="L233"/>
  <c r="T233" s="1"/>
  <c r="U259"/>
  <c r="L363"/>
  <c r="T363" s="1"/>
  <c r="U78"/>
  <c r="K433"/>
  <c r="R433" s="1"/>
  <c r="U247"/>
  <c r="U334"/>
  <c r="U106"/>
  <c r="U517"/>
  <c r="K467"/>
  <c r="R467" s="1"/>
  <c r="U315"/>
  <c r="K471"/>
  <c r="R471" s="1"/>
  <c r="L517"/>
  <c r="S517" s="1"/>
  <c r="U314"/>
  <c r="K343"/>
  <c r="R343" s="1"/>
  <c r="U317"/>
  <c r="K521"/>
  <c r="R521" s="1"/>
  <c r="U610"/>
  <c r="U403"/>
  <c r="U320"/>
  <c r="L347"/>
  <c r="T347" s="1"/>
  <c r="U28"/>
  <c r="L247"/>
  <c r="T247" s="1"/>
  <c r="U23"/>
  <c r="K472"/>
  <c r="R472" s="1"/>
  <c r="K333"/>
  <c r="R333" s="1"/>
  <c r="U467"/>
  <c r="L315"/>
  <c r="T315" s="1"/>
  <c r="U471"/>
  <c r="L337"/>
  <c r="T337" s="1"/>
  <c r="L344"/>
  <c r="T344" s="1"/>
  <c r="K315"/>
  <c r="R315" s="1"/>
  <c r="K316"/>
  <c r="R316" s="1"/>
  <c r="K454"/>
  <c r="R454" s="1"/>
  <c r="S26"/>
  <c r="S19"/>
  <c r="K36"/>
  <c r="R36" s="1"/>
  <c r="K22"/>
  <c r="R22" s="1"/>
  <c r="K26"/>
  <c r="R26" s="1"/>
  <c r="K19"/>
  <c r="R19" s="1"/>
  <c r="L78"/>
  <c r="L28"/>
  <c r="K23"/>
  <c r="R23" s="1"/>
  <c r="L472"/>
  <c r="L106"/>
  <c r="K334"/>
  <c r="R334" s="1"/>
  <c r="K31"/>
  <c r="R31" s="1"/>
  <c r="U268"/>
  <c r="U252"/>
  <c r="U274"/>
  <c r="U272"/>
  <c r="U348"/>
  <c r="U387"/>
  <c r="K512"/>
  <c r="R512" s="1"/>
  <c r="K241"/>
  <c r="R241" s="1"/>
  <c r="U462"/>
  <c r="U435"/>
  <c r="K358"/>
  <c r="R358" s="1"/>
  <c r="K327"/>
  <c r="R327" s="1"/>
  <c r="U302"/>
  <c r="K411"/>
  <c r="R411" s="1"/>
  <c r="U330"/>
  <c r="U233"/>
  <c r="K325"/>
  <c r="R325" s="1"/>
  <c r="U321"/>
  <c r="K329"/>
  <c r="R329" s="1"/>
  <c r="U363"/>
  <c r="K250"/>
  <c r="R250" s="1"/>
  <c r="K331"/>
  <c r="R331" s="1"/>
  <c r="U427"/>
  <c r="U265"/>
  <c r="K242"/>
  <c r="R242" s="1"/>
  <c r="U328"/>
  <c r="U236"/>
  <c r="U460"/>
  <c r="U308"/>
  <c r="U461"/>
  <c r="K227"/>
  <c r="R227" s="1"/>
  <c r="U257"/>
  <c r="U404"/>
  <c r="U496"/>
  <c r="K534"/>
  <c r="R534" s="1"/>
  <c r="U326"/>
  <c r="U325"/>
  <c r="U329"/>
  <c r="U250"/>
  <c r="U331"/>
  <c r="U244"/>
  <c r="U242"/>
  <c r="L625"/>
  <c r="S625" s="1"/>
  <c r="L406"/>
  <c r="S406" s="1"/>
  <c r="L462"/>
  <c r="S462" s="1"/>
  <c r="L407"/>
  <c r="S407" s="1"/>
  <c r="L478"/>
  <c r="T478" s="1"/>
  <c r="L358"/>
  <c r="T358" s="1"/>
  <c r="L349"/>
  <c r="T349" s="1"/>
  <c r="K326"/>
  <c r="R326" s="1"/>
  <c r="K244"/>
  <c r="R244" s="1"/>
  <c r="K267"/>
  <c r="R267" s="1"/>
  <c r="U367"/>
  <c r="L311"/>
  <c r="T311" s="1"/>
  <c r="L388"/>
  <c r="T388" s="1"/>
  <c r="L301"/>
  <c r="T301" s="1"/>
  <c r="L400"/>
  <c r="T400" s="1"/>
  <c r="L402"/>
  <c r="S402" s="1"/>
  <c r="L252"/>
  <c r="S252" s="1"/>
  <c r="L272"/>
  <c r="S272" s="1"/>
  <c r="L348"/>
  <c r="S348" s="1"/>
  <c r="L387"/>
  <c r="S387" s="1"/>
  <c r="L230"/>
  <c r="S230" s="1"/>
  <c r="L364"/>
  <c r="T364" s="1"/>
  <c r="L256"/>
  <c r="S256" s="1"/>
  <c r="L302"/>
  <c r="S302" s="1"/>
  <c r="K403"/>
  <c r="R403" s="1"/>
  <c r="K319"/>
  <c r="R319" s="1"/>
  <c r="K320"/>
  <c r="R320" s="1"/>
  <c r="K259"/>
  <c r="R259" s="1"/>
  <c r="K324"/>
  <c r="R324" s="1"/>
  <c r="K229"/>
  <c r="R229" s="1"/>
  <c r="K330"/>
  <c r="R330" s="1"/>
  <c r="K233"/>
  <c r="R233" s="1"/>
  <c r="L325"/>
  <c r="T320"/>
  <c r="K321"/>
  <c r="R321" s="1"/>
  <c r="L329"/>
  <c r="K363"/>
  <c r="R363" s="1"/>
  <c r="L250"/>
  <c r="L331"/>
  <c r="K427"/>
  <c r="R427" s="1"/>
  <c r="L244"/>
  <c r="K265"/>
  <c r="R265" s="1"/>
  <c r="L242"/>
  <c r="K255"/>
  <c r="R255" s="1"/>
  <c r="U240"/>
  <c r="U494"/>
  <c r="K524"/>
  <c r="R524" s="1"/>
  <c r="U476"/>
  <c r="U340"/>
  <c r="U352"/>
  <c r="L267"/>
  <c r="T267" s="1"/>
  <c r="L366"/>
  <c r="S366" s="1"/>
  <c r="U256"/>
  <c r="K518"/>
  <c r="R518" s="1"/>
  <c r="U343"/>
  <c r="L338"/>
  <c r="T338" s="1"/>
  <c r="U349"/>
  <c r="K367"/>
  <c r="R367" s="1"/>
  <c r="U534"/>
  <c r="L521"/>
  <c r="S521" s="1"/>
  <c r="U394"/>
  <c r="U411"/>
  <c r="K611"/>
  <c r="R611" s="1"/>
  <c r="L403"/>
  <c r="S403" s="1"/>
  <c r="L397"/>
  <c r="S397" s="1"/>
  <c r="L535"/>
  <c r="S535" s="1"/>
  <c r="L228"/>
  <c r="S228" s="1"/>
  <c r="K258"/>
  <c r="R258" s="1"/>
  <c r="K355"/>
  <c r="R355" s="1"/>
  <c r="K548"/>
  <c r="R548" s="1"/>
  <c r="U406"/>
  <c r="L476"/>
  <c r="S476" s="1"/>
  <c r="U416"/>
  <c r="U407"/>
  <c r="K340"/>
  <c r="R340" s="1"/>
  <c r="K435"/>
  <c r="R435" s="1"/>
  <c r="U366"/>
  <c r="U457"/>
  <c r="K314"/>
  <c r="R314" s="1"/>
  <c r="U338"/>
  <c r="K317"/>
  <c r="R317" s="1"/>
  <c r="K496"/>
  <c r="R496" s="1"/>
  <c r="U521"/>
  <c r="K531"/>
  <c r="R531" s="1"/>
  <c r="K302"/>
  <c r="R302" s="1"/>
  <c r="K610"/>
  <c r="R610" s="1"/>
  <c r="U464"/>
  <c r="L386"/>
  <c r="T386" s="1"/>
  <c r="L457"/>
  <c r="T457" s="1"/>
  <c r="T464"/>
  <c r="S464"/>
  <c r="L317"/>
  <c r="L534"/>
  <c r="K394"/>
  <c r="R394" s="1"/>
  <c r="L610"/>
  <c r="L343"/>
  <c r="K349"/>
  <c r="R349" s="1"/>
  <c r="L367"/>
  <c r="L531"/>
  <c r="L411"/>
  <c r="L611"/>
  <c r="K464"/>
  <c r="R464" s="1"/>
  <c r="K236"/>
  <c r="R236" s="1"/>
  <c r="K460"/>
  <c r="R460" s="1"/>
  <c r="K308"/>
  <c r="R308" s="1"/>
  <c r="U273"/>
  <c r="U258"/>
  <c r="U260"/>
  <c r="K351"/>
  <c r="R351" s="1"/>
  <c r="K240"/>
  <c r="R240" s="1"/>
  <c r="U369"/>
  <c r="U608"/>
  <c r="K609"/>
  <c r="R609" s="1"/>
  <c r="U548"/>
  <c r="U524"/>
  <c r="U241"/>
  <c r="U362"/>
  <c r="U358"/>
  <c r="L261"/>
  <c r="T261" s="1"/>
  <c r="U364"/>
  <c r="U327"/>
  <c r="L445"/>
  <c r="T445" s="1"/>
  <c r="K256"/>
  <c r="R256" s="1"/>
  <c r="U518"/>
  <c r="L332"/>
  <c r="S332" s="1"/>
  <c r="K252"/>
  <c r="R252" s="1"/>
  <c r="L258"/>
  <c r="S258" s="1"/>
  <c r="L241"/>
  <c r="S241" s="1"/>
  <c r="K407"/>
  <c r="R407" s="1"/>
  <c r="L435"/>
  <c r="L390"/>
  <c r="T390" s="1"/>
  <c r="L374"/>
  <c r="S374" s="1"/>
  <c r="L550"/>
  <c r="S550" s="1"/>
  <c r="L409"/>
  <c r="S409" s="1"/>
  <c r="U376"/>
  <c r="U607"/>
  <c r="U234"/>
  <c r="U342"/>
  <c r="K235"/>
  <c r="R235" s="1"/>
  <c r="U245"/>
  <c r="K232"/>
  <c r="R232" s="1"/>
  <c r="U246"/>
  <c r="U368"/>
  <c r="K350"/>
  <c r="R350" s="1"/>
  <c r="U355"/>
  <c r="K341"/>
  <c r="R341" s="1"/>
  <c r="K494"/>
  <c r="R494" s="1"/>
  <c r="K406"/>
  <c r="R406" s="1"/>
  <c r="U230"/>
  <c r="K352"/>
  <c r="R352" s="1"/>
  <c r="U478"/>
  <c r="U261"/>
  <c r="U267"/>
  <c r="U445"/>
  <c r="L518"/>
  <c r="S518" s="1"/>
  <c r="K272"/>
  <c r="R272" s="1"/>
  <c r="T404"/>
  <c r="K478"/>
  <c r="R478" s="1"/>
  <c r="K364"/>
  <c r="R364" s="1"/>
  <c r="L352"/>
  <c r="L327"/>
  <c r="K457"/>
  <c r="R457" s="1"/>
  <c r="K362"/>
  <c r="R362" s="1"/>
  <c r="L340"/>
  <c r="S416"/>
  <c r="T416"/>
  <c r="K416"/>
  <c r="R416" s="1"/>
  <c r="K462"/>
  <c r="R462" s="1"/>
  <c r="K257"/>
  <c r="R257" s="1"/>
  <c r="K230"/>
  <c r="R230" s="1"/>
  <c r="K311"/>
  <c r="R311" s="1"/>
  <c r="K376"/>
  <c r="R376" s="1"/>
  <c r="U373"/>
  <c r="K614"/>
  <c r="R614" s="1"/>
  <c r="K607"/>
  <c r="R607" s="1"/>
  <c r="K346"/>
  <c r="R346" s="1"/>
  <c r="U336"/>
  <c r="U228"/>
  <c r="L460"/>
  <c r="S460" s="1"/>
  <c r="U232"/>
  <c r="L239"/>
  <c r="S239" s="1"/>
  <c r="K348"/>
  <c r="R348" s="1"/>
  <c r="U350"/>
  <c r="L355"/>
  <c r="T355" s="1"/>
  <c r="K360"/>
  <c r="R360" s="1"/>
  <c r="U341"/>
  <c r="K369"/>
  <c r="R369" s="1"/>
  <c r="K608"/>
  <c r="R608" s="1"/>
  <c r="U512"/>
  <c r="U227"/>
  <c r="L336"/>
  <c r="S336" s="1"/>
  <c r="L512"/>
  <c r="S512" s="1"/>
  <c r="L227"/>
  <c r="S227" s="1"/>
  <c r="L443"/>
  <c r="T443" s="1"/>
  <c r="L465"/>
  <c r="S465" s="1"/>
  <c r="L310"/>
  <c r="S310" s="1"/>
  <c r="U371"/>
  <c r="U301"/>
  <c r="U504"/>
  <c r="U410"/>
  <c r="K359"/>
  <c r="R359" s="1"/>
  <c r="K373"/>
  <c r="R373" s="1"/>
  <c r="U391"/>
  <c r="L234"/>
  <c r="T234" s="1"/>
  <c r="U402"/>
  <c r="L236"/>
  <c r="S236" s="1"/>
  <c r="U235"/>
  <c r="L231"/>
  <c r="S231" s="1"/>
  <c r="L308"/>
  <c r="S308" s="1"/>
  <c r="U253"/>
  <c r="K273"/>
  <c r="R273" s="1"/>
  <c r="U386"/>
  <c r="K461"/>
  <c r="R461" s="1"/>
  <c r="U351"/>
  <c r="K368"/>
  <c r="R368" s="1"/>
  <c r="U360"/>
  <c r="K387"/>
  <c r="R387" s="1"/>
  <c r="U609"/>
  <c r="L548"/>
  <c r="S548" s="1"/>
  <c r="L524"/>
  <c r="S524" s="1"/>
  <c r="K328"/>
  <c r="R328" s="1"/>
  <c r="K260"/>
  <c r="R260" s="1"/>
  <c r="L351"/>
  <c r="L368"/>
  <c r="L341"/>
  <c r="L608"/>
  <c r="T260"/>
  <c r="L350"/>
  <c r="L369"/>
  <c r="L609"/>
  <c r="K323"/>
  <c r="R323" s="1"/>
  <c r="U377"/>
  <c r="K370"/>
  <c r="R370" s="1"/>
  <c r="L313"/>
  <c r="T313" s="1"/>
  <c r="L377"/>
  <c r="T377" s="1"/>
  <c r="L398"/>
  <c r="T398" s="1"/>
  <c r="U370"/>
  <c r="K400"/>
  <c r="R400" s="1"/>
  <c r="L493"/>
  <c r="T493" s="1"/>
  <c r="L385"/>
  <c r="T385" s="1"/>
  <c r="L604"/>
  <c r="S604" s="1"/>
  <c r="U614"/>
  <c r="L527"/>
  <c r="S527" s="1"/>
  <c r="L346"/>
  <c r="T346" s="1"/>
  <c r="U431"/>
  <c r="K336"/>
  <c r="R336" s="1"/>
  <c r="K234"/>
  <c r="R234" s="1"/>
  <c r="K342"/>
  <c r="R342" s="1"/>
  <c r="K245"/>
  <c r="R245" s="1"/>
  <c r="L268"/>
  <c r="T268" s="1"/>
  <c r="L246"/>
  <c r="S246" s="1"/>
  <c r="L274"/>
  <c r="T274" s="1"/>
  <c r="K395"/>
  <c r="R395" s="1"/>
  <c r="U254"/>
  <c r="U385"/>
  <c r="U248"/>
  <c r="L243"/>
  <c r="T243" s="1"/>
  <c r="U311"/>
  <c r="K312"/>
  <c r="R312" s="1"/>
  <c r="U313"/>
  <c r="K377"/>
  <c r="R377" s="1"/>
  <c r="K388"/>
  <c r="R388" s="1"/>
  <c r="L249"/>
  <c r="S249" s="1"/>
  <c r="U398"/>
  <c r="K371"/>
  <c r="R371" s="1"/>
  <c r="L254"/>
  <c r="S254" s="1"/>
  <c r="U400"/>
  <c r="L339"/>
  <c r="S339" s="1"/>
  <c r="K385"/>
  <c r="R385" s="1"/>
  <c r="L504"/>
  <c r="T504" s="1"/>
  <c r="K410"/>
  <c r="R410" s="1"/>
  <c r="U604"/>
  <c r="L536"/>
  <c r="S536" s="1"/>
  <c r="U527"/>
  <c r="U615"/>
  <c r="L408"/>
  <c r="T408" s="1"/>
  <c r="U346"/>
  <c r="L391"/>
  <c r="T391" s="1"/>
  <c r="U332"/>
  <c r="L342"/>
  <c r="T342" s="1"/>
  <c r="U231"/>
  <c r="L245"/>
  <c r="T245" s="1"/>
  <c r="U239"/>
  <c r="K253"/>
  <c r="R253" s="1"/>
  <c r="K386"/>
  <c r="R386" s="1"/>
  <c r="K431"/>
  <c r="R431" s="1"/>
  <c r="K228"/>
  <c r="R228" s="1"/>
  <c r="K332"/>
  <c r="R332" s="1"/>
  <c r="K231"/>
  <c r="R231" s="1"/>
  <c r="K239"/>
  <c r="R239" s="1"/>
  <c r="K268"/>
  <c r="R268" s="1"/>
  <c r="K246"/>
  <c r="R246" s="1"/>
  <c r="K274"/>
  <c r="R274" s="1"/>
  <c r="L235"/>
  <c r="L232"/>
  <c r="L273"/>
  <c r="L461"/>
  <c r="K391"/>
  <c r="R391" s="1"/>
  <c r="K402"/>
  <c r="R402" s="1"/>
  <c r="U312"/>
  <c r="U322"/>
  <c r="U396"/>
  <c r="K353"/>
  <c r="R353" s="1"/>
  <c r="U395"/>
  <c r="K493"/>
  <c r="R493" s="1"/>
  <c r="U465"/>
  <c r="K603"/>
  <c r="R603" s="1"/>
  <c r="K207"/>
  <c r="R207" s="1"/>
  <c r="K629"/>
  <c r="R629" s="1"/>
  <c r="L607"/>
  <c r="T607" s="1"/>
  <c r="K313"/>
  <c r="R313" s="1"/>
  <c r="L395"/>
  <c r="T395" s="1"/>
  <c r="L322"/>
  <c r="S322" s="1"/>
  <c r="K301"/>
  <c r="R301" s="1"/>
  <c r="U323"/>
  <c r="U243"/>
  <c r="U443"/>
  <c r="U390"/>
  <c r="K396"/>
  <c r="R396" s="1"/>
  <c r="U388"/>
  <c r="U353"/>
  <c r="U357"/>
  <c r="U493"/>
  <c r="U603"/>
  <c r="K504"/>
  <c r="R504" s="1"/>
  <c r="U310"/>
  <c r="L365"/>
  <c r="T365" s="1"/>
  <c r="U625"/>
  <c r="L614"/>
  <c r="T614" s="1"/>
  <c r="L615"/>
  <c r="S615" s="1"/>
  <c r="L357"/>
  <c r="S357" s="1"/>
  <c r="L361"/>
  <c r="S361" s="1"/>
  <c r="L248"/>
  <c r="T248" s="1"/>
  <c r="K535"/>
  <c r="R535" s="1"/>
  <c r="U359"/>
  <c r="L376"/>
  <c r="T376" s="1"/>
  <c r="L207"/>
  <c r="S207" s="1"/>
  <c r="L373"/>
  <c r="T373" s="1"/>
  <c r="L629"/>
  <c r="S629" s="1"/>
  <c r="U536"/>
  <c r="K605"/>
  <c r="R605" s="1"/>
  <c r="U361"/>
  <c r="K606"/>
  <c r="R606" s="1"/>
  <c r="U408"/>
  <c r="K626"/>
  <c r="R626" s="1"/>
  <c r="L323"/>
  <c r="K243"/>
  <c r="R243" s="1"/>
  <c r="L312"/>
  <c r="K443"/>
  <c r="R443" s="1"/>
  <c r="K322"/>
  <c r="R322" s="1"/>
  <c r="U397"/>
  <c r="U249"/>
  <c r="U374"/>
  <c r="U535"/>
  <c r="U339"/>
  <c r="U550"/>
  <c r="U409"/>
  <c r="U365"/>
  <c r="U207"/>
  <c r="U629"/>
  <c r="U605"/>
  <c r="U606"/>
  <c r="U626"/>
  <c r="K604"/>
  <c r="R604" s="1"/>
  <c r="K536"/>
  <c r="R536" s="1"/>
  <c r="L605"/>
  <c r="K361"/>
  <c r="R361" s="1"/>
  <c r="L606"/>
  <c r="K408"/>
  <c r="R408" s="1"/>
  <c r="L626"/>
  <c r="K365"/>
  <c r="R365" s="1"/>
  <c r="L359"/>
  <c r="K625"/>
  <c r="R625" s="1"/>
  <c r="K527"/>
  <c r="R527" s="1"/>
  <c r="K615"/>
  <c r="R615" s="1"/>
  <c r="K248"/>
  <c r="R248" s="1"/>
  <c r="S311"/>
  <c r="K390"/>
  <c r="R390" s="1"/>
  <c r="L396"/>
  <c r="K398"/>
  <c r="R398" s="1"/>
  <c r="L371"/>
  <c r="L353"/>
  <c r="K254"/>
  <c r="R254" s="1"/>
  <c r="L370"/>
  <c r="K357"/>
  <c r="R357" s="1"/>
  <c r="K465"/>
  <c r="R465" s="1"/>
  <c r="L603"/>
  <c r="K310"/>
  <c r="R310" s="1"/>
  <c r="L410"/>
  <c r="K397"/>
  <c r="R397" s="1"/>
  <c r="K249"/>
  <c r="R249" s="1"/>
  <c r="K374"/>
  <c r="R374" s="1"/>
  <c r="K339"/>
  <c r="R339" s="1"/>
  <c r="K550"/>
  <c r="R550" s="1"/>
  <c r="K409"/>
  <c r="R409" s="1"/>
  <c r="T427" l="1"/>
  <c r="T255"/>
  <c r="S362"/>
  <c r="T319"/>
  <c r="S22"/>
  <c r="S251"/>
  <c r="S496"/>
  <c r="S333"/>
  <c r="S253"/>
  <c r="T494"/>
  <c r="T402"/>
  <c r="T23"/>
  <c r="T316"/>
  <c r="T397"/>
  <c r="T257"/>
  <c r="T625"/>
  <c r="T348"/>
  <c r="S400"/>
  <c r="T228"/>
  <c r="T360"/>
  <c r="S334"/>
  <c r="S358"/>
  <c r="S443"/>
  <c r="T230"/>
  <c r="T462"/>
  <c r="S347"/>
  <c r="T535"/>
  <c r="T252"/>
  <c r="S338"/>
  <c r="S233"/>
  <c r="S388"/>
  <c r="S390"/>
  <c r="S349"/>
  <c r="S478"/>
  <c r="T321"/>
  <c r="S433"/>
  <c r="T374"/>
  <c r="T394"/>
  <c r="S337"/>
  <c r="S363"/>
  <c r="S448"/>
  <c r="T258"/>
  <c r="T471"/>
  <c r="S36"/>
  <c r="T612"/>
  <c r="T332"/>
  <c r="T339"/>
  <c r="S301"/>
  <c r="T310"/>
  <c r="S431"/>
  <c r="S267"/>
  <c r="T314"/>
  <c r="T330"/>
  <c r="T550"/>
  <c r="S377"/>
  <c r="T272"/>
  <c r="T328"/>
  <c r="T256"/>
  <c r="T229"/>
  <c r="T324"/>
  <c r="S398"/>
  <c r="S355"/>
  <c r="T249"/>
  <c r="T322"/>
  <c r="T465"/>
  <c r="S385"/>
  <c r="T387"/>
  <c r="S344"/>
  <c r="T604"/>
  <c r="S261"/>
  <c r="T403"/>
  <c r="T406"/>
  <c r="T407"/>
  <c r="S265"/>
  <c r="S326"/>
  <c r="S31"/>
  <c r="S454"/>
  <c r="T302"/>
  <c r="T345"/>
  <c r="T467"/>
  <c r="S386"/>
  <c r="S364"/>
  <c r="T409"/>
  <c r="S504"/>
  <c r="S493"/>
  <c r="T240"/>
  <c r="T476"/>
  <c r="T259"/>
  <c r="S313"/>
  <c r="T239"/>
  <c r="S457"/>
  <c r="S391"/>
  <c r="S247"/>
  <c r="S243"/>
  <c r="S268"/>
  <c r="T336"/>
  <c r="T366"/>
  <c r="T517"/>
  <c r="S408"/>
  <c r="S346"/>
  <c r="T231"/>
  <c r="S315"/>
  <c r="T357"/>
  <c r="T361"/>
  <c r="S234"/>
  <c r="S274"/>
  <c r="S445"/>
  <c r="T472"/>
  <c r="S472"/>
  <c r="T106"/>
  <c r="S106"/>
  <c r="T78"/>
  <c r="S78"/>
  <c r="T28"/>
  <c r="S28"/>
  <c r="S607"/>
  <c r="T536"/>
  <c r="T524"/>
  <c r="T241"/>
  <c r="S248"/>
  <c r="T254"/>
  <c r="T308"/>
  <c r="T521"/>
  <c r="T207"/>
  <c r="T527"/>
  <c r="S245"/>
  <c r="T227"/>
  <c r="T518"/>
  <c r="S395"/>
  <c r="S342"/>
  <c r="S242"/>
  <c r="T242"/>
  <c r="S244"/>
  <c r="T244"/>
  <c r="S331"/>
  <c r="T331"/>
  <c r="S250"/>
  <c r="T250"/>
  <c r="S329"/>
  <c r="T329"/>
  <c r="S325"/>
  <c r="T325"/>
  <c r="T615"/>
  <c r="S376"/>
  <c r="T236"/>
  <c r="T460"/>
  <c r="T512"/>
  <c r="T548"/>
  <c r="S611"/>
  <c r="T611"/>
  <c r="S367"/>
  <c r="T367"/>
  <c r="S531"/>
  <c r="T531"/>
  <c r="S610"/>
  <c r="T610"/>
  <c r="S317"/>
  <c r="T317"/>
  <c r="S411"/>
  <c r="T411"/>
  <c r="S343"/>
  <c r="T343"/>
  <c r="S534"/>
  <c r="T534"/>
  <c r="T246"/>
  <c r="T435"/>
  <c r="S435"/>
  <c r="T352"/>
  <c r="S352"/>
  <c r="T327"/>
  <c r="S327"/>
  <c r="S340"/>
  <c r="T340"/>
  <c r="S365"/>
  <c r="T629"/>
  <c r="T608"/>
  <c r="S608"/>
  <c r="S609"/>
  <c r="T609"/>
  <c r="S350"/>
  <c r="T350"/>
  <c r="T351"/>
  <c r="S351"/>
  <c r="T368"/>
  <c r="S368"/>
  <c r="S369"/>
  <c r="T369"/>
  <c r="T341"/>
  <c r="S341"/>
  <c r="S614"/>
  <c r="S373"/>
  <c r="S273"/>
  <c r="T273"/>
  <c r="S232"/>
  <c r="T232"/>
  <c r="S461"/>
  <c r="T461"/>
  <c r="S235"/>
  <c r="T235"/>
  <c r="T312"/>
  <c r="S312"/>
  <c r="T323"/>
  <c r="S323"/>
  <c r="S359"/>
  <c r="T359"/>
  <c r="S626"/>
  <c r="T626"/>
  <c r="S606"/>
  <c r="T606"/>
  <c r="S605"/>
  <c r="T605"/>
  <c r="S410"/>
  <c r="T410"/>
  <c r="S603"/>
  <c r="T603"/>
  <c r="S370"/>
  <c r="T370"/>
  <c r="S353"/>
  <c r="T353"/>
  <c r="S371"/>
  <c r="T371"/>
  <c r="S396"/>
  <c r="T396"/>
  <c r="V500" l="1"/>
  <c r="Q500"/>
  <c r="P500"/>
  <c r="N500"/>
  <c r="I500"/>
  <c r="V503"/>
  <c r="Q503"/>
  <c r="P503"/>
  <c r="N503"/>
  <c r="I503"/>
  <c r="V495"/>
  <c r="Q495"/>
  <c r="P495"/>
  <c r="N495"/>
  <c r="I495"/>
  <c r="V602"/>
  <c r="Q602"/>
  <c r="P602"/>
  <c r="N602"/>
  <c r="I602"/>
  <c r="V601"/>
  <c r="Q601"/>
  <c r="P601"/>
  <c r="N601"/>
  <c r="I601"/>
  <c r="V600"/>
  <c r="Q600"/>
  <c r="P600"/>
  <c r="N600"/>
  <c r="I600"/>
  <c r="V599"/>
  <c r="Q599"/>
  <c r="P599"/>
  <c r="N599"/>
  <c r="I599"/>
  <c r="V598"/>
  <c r="Q598"/>
  <c r="P598"/>
  <c r="N598"/>
  <c r="I598"/>
  <c r="V597"/>
  <c r="Q597"/>
  <c r="P597"/>
  <c r="N597"/>
  <c r="I597"/>
  <c r="V537"/>
  <c r="Q537"/>
  <c r="P537"/>
  <c r="N537"/>
  <c r="I537"/>
  <c r="V499"/>
  <c r="Q499"/>
  <c r="P499"/>
  <c r="N499"/>
  <c r="I499"/>
  <c r="V498"/>
  <c r="Q498"/>
  <c r="P498"/>
  <c r="N498"/>
  <c r="I498"/>
  <c r="V502"/>
  <c r="Q502"/>
  <c r="P502"/>
  <c r="N502"/>
  <c r="I502"/>
  <c r="V507"/>
  <c r="Q507"/>
  <c r="P507"/>
  <c r="N507"/>
  <c r="I507"/>
  <c r="V596"/>
  <c r="Q596"/>
  <c r="P596"/>
  <c r="N596"/>
  <c r="I596"/>
  <c r="V595"/>
  <c r="Q595"/>
  <c r="P595"/>
  <c r="N595"/>
  <c r="I595"/>
  <c r="V545"/>
  <c r="Q545"/>
  <c r="P545"/>
  <c r="N545"/>
  <c r="I545"/>
  <c r="V497"/>
  <c r="Q497"/>
  <c r="P497"/>
  <c r="N497"/>
  <c r="I497"/>
  <c r="V475"/>
  <c r="Q475"/>
  <c r="P475"/>
  <c r="N475"/>
  <c r="I475"/>
  <c r="V501"/>
  <c r="Q501"/>
  <c r="P501"/>
  <c r="N501"/>
  <c r="I501"/>
  <c r="V55"/>
  <c r="Q55"/>
  <c r="P55"/>
  <c r="N55"/>
  <c r="I55"/>
  <c r="V58"/>
  <c r="Q58"/>
  <c r="P58"/>
  <c r="N58"/>
  <c r="I58"/>
  <c r="V34"/>
  <c r="Q34"/>
  <c r="P34"/>
  <c r="N34"/>
  <c r="I34"/>
  <c r="V50"/>
  <c r="Q50"/>
  <c r="P50"/>
  <c r="N50"/>
  <c r="I50"/>
  <c r="V63"/>
  <c r="Q63"/>
  <c r="P63"/>
  <c r="N63"/>
  <c r="I63"/>
  <c r="V56"/>
  <c r="Q56"/>
  <c r="P56"/>
  <c r="N56"/>
  <c r="I56"/>
  <c r="V59"/>
  <c r="Q59"/>
  <c r="P59"/>
  <c r="N59"/>
  <c r="I59"/>
  <c r="V51"/>
  <c r="Q51"/>
  <c r="P51"/>
  <c r="N51"/>
  <c r="I51"/>
  <c r="V49"/>
  <c r="Q49"/>
  <c r="P49"/>
  <c r="N49"/>
  <c r="I49"/>
  <c r="V48"/>
  <c r="Q48"/>
  <c r="P48"/>
  <c r="N48"/>
  <c r="I48"/>
  <c r="V16"/>
  <c r="Q16"/>
  <c r="P16"/>
  <c r="N16"/>
  <c r="I16"/>
  <c r="V15"/>
  <c r="Q15"/>
  <c r="P15"/>
  <c r="N15"/>
  <c r="I15"/>
  <c r="V13"/>
  <c r="Q13"/>
  <c r="P13"/>
  <c r="N13"/>
  <c r="I13"/>
  <c r="V54"/>
  <c r="Q54"/>
  <c r="P54"/>
  <c r="N54"/>
  <c r="I54"/>
  <c r="V47"/>
  <c r="Q47"/>
  <c r="P47"/>
  <c r="N47"/>
  <c r="I47"/>
  <c r="V53"/>
  <c r="Q53"/>
  <c r="P53"/>
  <c r="N53"/>
  <c r="I53"/>
  <c r="V57"/>
  <c r="Q57"/>
  <c r="P57"/>
  <c r="N57"/>
  <c r="I57"/>
  <c r="V46"/>
  <c r="Q46"/>
  <c r="P46"/>
  <c r="N46"/>
  <c r="I46"/>
  <c r="V52"/>
  <c r="Q52"/>
  <c r="P52"/>
  <c r="N52"/>
  <c r="I52"/>
  <c r="V45"/>
  <c r="Q45"/>
  <c r="P45"/>
  <c r="N45"/>
  <c r="I45"/>
  <c r="L13" l="1"/>
  <c r="T13" s="1"/>
  <c r="L49"/>
  <c r="S49" s="1"/>
  <c r="L63"/>
  <c r="L55"/>
  <c r="L57"/>
  <c r="T57" s="1"/>
  <c r="L507"/>
  <c r="S507" s="1"/>
  <c r="U45"/>
  <c r="U499"/>
  <c r="K45"/>
  <c r="R45" s="1"/>
  <c r="K53"/>
  <c r="R53" s="1"/>
  <c r="K51"/>
  <c r="R51" s="1"/>
  <c r="U507"/>
  <c r="K498"/>
  <c r="R498" s="1"/>
  <c r="L15"/>
  <c r="T15" s="1"/>
  <c r="L50"/>
  <c r="T50" s="1"/>
  <c r="L595"/>
  <c r="T595" s="1"/>
  <c r="L597"/>
  <c r="T597" s="1"/>
  <c r="L500"/>
  <c r="S500" s="1"/>
  <c r="U595"/>
  <c r="K596"/>
  <c r="R596" s="1"/>
  <c r="U597"/>
  <c r="L48"/>
  <c r="T48" s="1"/>
  <c r="L34"/>
  <c r="T34" s="1"/>
  <c r="L602"/>
  <c r="T602" s="1"/>
  <c r="U15"/>
  <c r="K16"/>
  <c r="R16" s="1"/>
  <c r="U63"/>
  <c r="K501"/>
  <c r="R501" s="1"/>
  <c r="U503"/>
  <c r="U48"/>
  <c r="U59"/>
  <c r="L56"/>
  <c r="T56" s="1"/>
  <c r="L58"/>
  <c r="S58" s="1"/>
  <c r="U602"/>
  <c r="K495"/>
  <c r="R495" s="1"/>
  <c r="L598"/>
  <c r="T598" s="1"/>
  <c r="U46"/>
  <c r="U47"/>
  <c r="L54"/>
  <c r="S54" s="1"/>
  <c r="U50"/>
  <c r="U545"/>
  <c r="U600"/>
  <c r="L545"/>
  <c r="T545" s="1"/>
  <c r="L502"/>
  <c r="S502" s="1"/>
  <c r="L537"/>
  <c r="S537" s="1"/>
  <c r="L46"/>
  <c r="S46" s="1"/>
  <c r="K52"/>
  <c r="R52" s="1"/>
  <c r="U13"/>
  <c r="U58"/>
  <c r="U475"/>
  <c r="L497"/>
  <c r="S497" s="1"/>
  <c r="U598"/>
  <c r="K599"/>
  <c r="R599" s="1"/>
  <c r="K602"/>
  <c r="R602" s="1"/>
  <c r="U57"/>
  <c r="L53"/>
  <c r="T53" s="1"/>
  <c r="U54"/>
  <c r="U16"/>
  <c r="U51"/>
  <c r="K59"/>
  <c r="R59" s="1"/>
  <c r="K50"/>
  <c r="R50" s="1"/>
  <c r="U55"/>
  <c r="L501"/>
  <c r="T501" s="1"/>
  <c r="U497"/>
  <c r="U596"/>
  <c r="U498"/>
  <c r="K499"/>
  <c r="R499" s="1"/>
  <c r="K598"/>
  <c r="R598" s="1"/>
  <c r="U601"/>
  <c r="U495"/>
  <c r="L601"/>
  <c r="S601" s="1"/>
  <c r="L45"/>
  <c r="T45" s="1"/>
  <c r="U52"/>
  <c r="U53"/>
  <c r="K47"/>
  <c r="R47" s="1"/>
  <c r="K15"/>
  <c r="R15" s="1"/>
  <c r="U49"/>
  <c r="L51"/>
  <c r="T51" s="1"/>
  <c r="U56"/>
  <c r="U34"/>
  <c r="U501"/>
  <c r="K475"/>
  <c r="R475" s="1"/>
  <c r="K595"/>
  <c r="R595" s="1"/>
  <c r="U502"/>
  <c r="L498"/>
  <c r="T498" s="1"/>
  <c r="U537"/>
  <c r="U599"/>
  <c r="U500"/>
  <c r="L52"/>
  <c r="K57"/>
  <c r="R57" s="1"/>
  <c r="L47"/>
  <c r="K13"/>
  <c r="R13" s="1"/>
  <c r="L16"/>
  <c r="K49"/>
  <c r="R49" s="1"/>
  <c r="L59"/>
  <c r="K63"/>
  <c r="R63" s="1"/>
  <c r="K55"/>
  <c r="R55" s="1"/>
  <c r="L475"/>
  <c r="K545"/>
  <c r="R545" s="1"/>
  <c r="L596"/>
  <c r="K502"/>
  <c r="R502" s="1"/>
  <c r="L499"/>
  <c r="K597"/>
  <c r="R597" s="1"/>
  <c r="L599"/>
  <c r="K601"/>
  <c r="R601" s="1"/>
  <c r="L495"/>
  <c r="K500"/>
  <c r="R500" s="1"/>
  <c r="L600"/>
  <c r="T600" s="1"/>
  <c r="L503"/>
  <c r="T503" s="1"/>
  <c r="T46"/>
  <c r="S13"/>
  <c r="S63"/>
  <c r="T63"/>
  <c r="S55"/>
  <c r="T55"/>
  <c r="K46"/>
  <c r="R46" s="1"/>
  <c r="K54"/>
  <c r="R54" s="1"/>
  <c r="K48"/>
  <c r="R48" s="1"/>
  <c r="K56"/>
  <c r="R56" s="1"/>
  <c r="K58"/>
  <c r="R58" s="1"/>
  <c r="K497"/>
  <c r="R497" s="1"/>
  <c r="K507"/>
  <c r="R507" s="1"/>
  <c r="K537"/>
  <c r="R537" s="1"/>
  <c r="K600"/>
  <c r="R600" s="1"/>
  <c r="K503"/>
  <c r="R503" s="1"/>
  <c r="K34"/>
  <c r="R34" s="1"/>
  <c r="V594"/>
  <c r="P594"/>
  <c r="L594" s="1"/>
  <c r="N594"/>
  <c r="J594"/>
  <c r="Q594" s="1"/>
  <c r="V593"/>
  <c r="P593"/>
  <c r="N593"/>
  <c r="K593" s="1"/>
  <c r="R593" s="1"/>
  <c r="J593"/>
  <c r="Q593" s="1"/>
  <c r="V592"/>
  <c r="P592"/>
  <c r="L592" s="1"/>
  <c r="N592"/>
  <c r="J592"/>
  <c r="Q592" s="1"/>
  <c r="V300"/>
  <c r="P300"/>
  <c r="L300" s="1"/>
  <c r="N300"/>
  <c r="J300"/>
  <c r="Q300" s="1"/>
  <c r="V299"/>
  <c r="P299"/>
  <c r="L299" s="1"/>
  <c r="N299"/>
  <c r="J299"/>
  <c r="Q299" s="1"/>
  <c r="V298"/>
  <c r="P298"/>
  <c r="N298"/>
  <c r="K298" s="1"/>
  <c r="R298" s="1"/>
  <c r="J298"/>
  <c r="Q298" s="1"/>
  <c r="V297"/>
  <c r="P297"/>
  <c r="L297" s="1"/>
  <c r="N297"/>
  <c r="K297" s="1"/>
  <c r="R297" s="1"/>
  <c r="J297"/>
  <c r="Q297" s="1"/>
  <c r="V591"/>
  <c r="P591"/>
  <c r="L591" s="1"/>
  <c r="N591"/>
  <c r="J591"/>
  <c r="Q591" s="1"/>
  <c r="V296"/>
  <c r="P296"/>
  <c r="L296" s="1"/>
  <c r="N296"/>
  <c r="J296"/>
  <c r="Q296" s="1"/>
  <c r="V295"/>
  <c r="P295"/>
  <c r="L295" s="1"/>
  <c r="S295" s="1"/>
  <c r="N295"/>
  <c r="K295" s="1"/>
  <c r="R295" s="1"/>
  <c r="J295"/>
  <c r="Q295" s="1"/>
  <c r="V294"/>
  <c r="P294"/>
  <c r="L294" s="1"/>
  <c r="N294"/>
  <c r="K294" s="1"/>
  <c r="R294" s="1"/>
  <c r="J294"/>
  <c r="Q294" s="1"/>
  <c r="V293"/>
  <c r="P293"/>
  <c r="L293" s="1"/>
  <c r="N293"/>
  <c r="J293"/>
  <c r="Q293" s="1"/>
  <c r="V191"/>
  <c r="P191"/>
  <c r="L191" s="1"/>
  <c r="N191"/>
  <c r="J191"/>
  <c r="Q191" s="1"/>
  <c r="V190"/>
  <c r="P190"/>
  <c r="L190" s="1"/>
  <c r="S190" s="1"/>
  <c r="N190"/>
  <c r="J190"/>
  <c r="Q190" s="1"/>
  <c r="V189"/>
  <c r="P189"/>
  <c r="L189" s="1"/>
  <c r="N189"/>
  <c r="K189" s="1"/>
  <c r="R189" s="1"/>
  <c r="J189"/>
  <c r="Q189" s="1"/>
  <c r="V188"/>
  <c r="P188"/>
  <c r="L188" s="1"/>
  <c r="N188"/>
  <c r="K188" s="1"/>
  <c r="R188" s="1"/>
  <c r="J188"/>
  <c r="Q188" s="1"/>
  <c r="V187"/>
  <c r="P187"/>
  <c r="L187" s="1"/>
  <c r="N187"/>
  <c r="J187"/>
  <c r="Q187" s="1"/>
  <c r="V186"/>
  <c r="P186"/>
  <c r="L186" s="1"/>
  <c r="S186" s="1"/>
  <c r="N186"/>
  <c r="J186"/>
  <c r="Q186" s="1"/>
  <c r="V185"/>
  <c r="P185"/>
  <c r="L185" s="1"/>
  <c r="N185"/>
  <c r="J185"/>
  <c r="Q185" s="1"/>
  <c r="V184"/>
  <c r="P184"/>
  <c r="L184" s="1"/>
  <c r="N184"/>
  <c r="J184"/>
  <c r="Q184" s="1"/>
  <c r="V183"/>
  <c r="P183"/>
  <c r="L183" s="1"/>
  <c r="N183"/>
  <c r="J183"/>
  <c r="Q183" s="1"/>
  <c r="V192"/>
  <c r="P192"/>
  <c r="L192" s="1"/>
  <c r="S192" s="1"/>
  <c r="N192"/>
  <c r="K192" s="1"/>
  <c r="R192" s="1"/>
  <c r="J192"/>
  <c r="Q192" s="1"/>
  <c r="V182"/>
  <c r="P182"/>
  <c r="L182" s="1"/>
  <c r="N182"/>
  <c r="K182" s="1"/>
  <c r="R182" s="1"/>
  <c r="J182"/>
  <c r="Q182" s="1"/>
  <c r="V181"/>
  <c r="P181"/>
  <c r="L181" s="1"/>
  <c r="N181"/>
  <c r="J181"/>
  <c r="Q181" s="1"/>
  <c r="V180"/>
  <c r="P180"/>
  <c r="L180" s="1"/>
  <c r="N180"/>
  <c r="J180"/>
  <c r="Q180" s="1"/>
  <c r="V179"/>
  <c r="P179"/>
  <c r="L179" s="1"/>
  <c r="S179" s="1"/>
  <c r="N179"/>
  <c r="K179" s="1"/>
  <c r="R179" s="1"/>
  <c r="J179"/>
  <c r="Q179" s="1"/>
  <c r="V178"/>
  <c r="P178"/>
  <c r="L178" s="1"/>
  <c r="N178"/>
  <c r="K178" s="1"/>
  <c r="R178" s="1"/>
  <c r="J178"/>
  <c r="Q178" s="1"/>
  <c r="V177"/>
  <c r="P177"/>
  <c r="L177" s="1"/>
  <c r="N177"/>
  <c r="J177"/>
  <c r="Q177" s="1"/>
  <c r="V176"/>
  <c r="P176"/>
  <c r="L176" s="1"/>
  <c r="N176"/>
  <c r="J176"/>
  <c r="Q176" s="1"/>
  <c r="V175"/>
  <c r="P175"/>
  <c r="L175" s="1"/>
  <c r="S175" s="1"/>
  <c r="N175"/>
  <c r="K175" s="1"/>
  <c r="R175" s="1"/>
  <c r="J175"/>
  <c r="Q175" s="1"/>
  <c r="V174"/>
  <c r="P174"/>
  <c r="L174" s="1"/>
  <c r="N174"/>
  <c r="J174"/>
  <c r="Q174" s="1"/>
  <c r="V173"/>
  <c r="P173"/>
  <c r="L173" s="1"/>
  <c r="N173"/>
  <c r="J173"/>
  <c r="Q173" s="1"/>
  <c r="V172"/>
  <c r="P172"/>
  <c r="L172" s="1"/>
  <c r="N172"/>
  <c r="J172"/>
  <c r="Q172" s="1"/>
  <c r="V171"/>
  <c r="P171"/>
  <c r="L171" s="1"/>
  <c r="S171" s="1"/>
  <c r="N171"/>
  <c r="J171"/>
  <c r="Q171" s="1"/>
  <c r="V170"/>
  <c r="P170"/>
  <c r="L170" s="1"/>
  <c r="N170"/>
  <c r="J170"/>
  <c r="Q170" s="1"/>
  <c r="V169"/>
  <c r="P169"/>
  <c r="N169"/>
  <c r="K169" s="1"/>
  <c r="R169" s="1"/>
  <c r="J169"/>
  <c r="Q169" s="1"/>
  <c r="V168"/>
  <c r="P168"/>
  <c r="L168" s="1"/>
  <c r="N168"/>
  <c r="J168"/>
  <c r="Q168" s="1"/>
  <c r="V167"/>
  <c r="P167"/>
  <c r="L167" s="1"/>
  <c r="S167" s="1"/>
  <c r="N167"/>
  <c r="J167"/>
  <c r="Q167" s="1"/>
  <c r="V166"/>
  <c r="P166"/>
  <c r="L166" s="1"/>
  <c r="N166"/>
  <c r="J166"/>
  <c r="Q166" s="1"/>
  <c r="V165"/>
  <c r="P165"/>
  <c r="L165" s="1"/>
  <c r="N165"/>
  <c r="J165"/>
  <c r="Q165" s="1"/>
  <c r="V522"/>
  <c r="Q522"/>
  <c r="P522"/>
  <c r="N522"/>
  <c r="I522"/>
  <c r="V590"/>
  <c r="Q590"/>
  <c r="P590"/>
  <c r="N590"/>
  <c r="I590"/>
  <c r="V519"/>
  <c r="Q519"/>
  <c r="P519"/>
  <c r="N519"/>
  <c r="I519"/>
  <c r="V533"/>
  <c r="Q533"/>
  <c r="P533"/>
  <c r="N533"/>
  <c r="I533"/>
  <c r="V538"/>
  <c r="Q538"/>
  <c r="P538"/>
  <c r="N538"/>
  <c r="I538"/>
  <c r="V549"/>
  <c r="Q549"/>
  <c r="P549"/>
  <c r="N549"/>
  <c r="I549"/>
  <c r="V589"/>
  <c r="Q589"/>
  <c r="P589"/>
  <c r="N589"/>
  <c r="I589"/>
  <c r="V422"/>
  <c r="Q422"/>
  <c r="P422"/>
  <c r="N422"/>
  <c r="I422"/>
  <c r="V515"/>
  <c r="Q515"/>
  <c r="P515"/>
  <c r="N515"/>
  <c r="I515"/>
  <c r="V588"/>
  <c r="Q588"/>
  <c r="P588"/>
  <c r="N588"/>
  <c r="I588"/>
  <c r="V505"/>
  <c r="Q505"/>
  <c r="P505"/>
  <c r="N505"/>
  <c r="I505"/>
  <c r="V529"/>
  <c r="Q529"/>
  <c r="P529"/>
  <c r="N529"/>
  <c r="I529"/>
  <c r="V532"/>
  <c r="Q532"/>
  <c r="P532"/>
  <c r="N532"/>
  <c r="I532"/>
  <c r="V542"/>
  <c r="Q542"/>
  <c r="P542"/>
  <c r="N542"/>
  <c r="I542"/>
  <c r="V468"/>
  <c r="Q468"/>
  <c r="P468"/>
  <c r="N468"/>
  <c r="I468"/>
  <c r="V587"/>
  <c r="Q587"/>
  <c r="P587"/>
  <c r="N587"/>
  <c r="I587"/>
  <c r="V586"/>
  <c r="Q586"/>
  <c r="P586"/>
  <c r="N586"/>
  <c r="I586"/>
  <c r="V292"/>
  <c r="Q292"/>
  <c r="P292"/>
  <c r="N292"/>
  <c r="I292"/>
  <c r="V585"/>
  <c r="Q585"/>
  <c r="P585"/>
  <c r="N585"/>
  <c r="I585"/>
  <c r="V405"/>
  <c r="Q405"/>
  <c r="P405"/>
  <c r="N405"/>
  <c r="I405"/>
  <c r="V237"/>
  <c r="Q237"/>
  <c r="P237"/>
  <c r="N237"/>
  <c r="I237"/>
  <c r="V12"/>
  <c r="Q12"/>
  <c r="P12"/>
  <c r="N12"/>
  <c r="I12"/>
  <c r="V238"/>
  <c r="Q238"/>
  <c r="P238"/>
  <c r="N238"/>
  <c r="I238"/>
  <c r="V17"/>
  <c r="Q17"/>
  <c r="P17"/>
  <c r="N17"/>
  <c r="I17"/>
  <c r="V18"/>
  <c r="Q18"/>
  <c r="P18"/>
  <c r="N18"/>
  <c r="I18"/>
  <c r="V14"/>
  <c r="Q14"/>
  <c r="P14"/>
  <c r="N14"/>
  <c r="I14"/>
  <c r="S15" l="1"/>
  <c r="T49"/>
  <c r="S57"/>
  <c r="T507"/>
  <c r="T500"/>
  <c r="S597"/>
  <c r="S48"/>
  <c r="S602"/>
  <c r="S53"/>
  <c r="T502"/>
  <c r="S56"/>
  <c r="S598"/>
  <c r="S45"/>
  <c r="S595"/>
  <c r="L529"/>
  <c r="S600"/>
  <c r="L549"/>
  <c r="T549" s="1"/>
  <c r="S498"/>
  <c r="T58"/>
  <c r="U186"/>
  <c r="T601"/>
  <c r="T537"/>
  <c r="U519"/>
  <c r="S50"/>
  <c r="L542"/>
  <c r="S542" s="1"/>
  <c r="L519"/>
  <c r="T519" s="1"/>
  <c r="T299"/>
  <c r="T594"/>
  <c r="U538"/>
  <c r="U590"/>
  <c r="S51"/>
  <c r="T497"/>
  <c r="T54"/>
  <c r="U181"/>
  <c r="S34"/>
  <c r="U14"/>
  <c r="K292"/>
  <c r="R292" s="1"/>
  <c r="K588"/>
  <c r="R588" s="1"/>
  <c r="U298"/>
  <c r="U593"/>
  <c r="S501"/>
  <c r="S545"/>
  <c r="S503"/>
  <c r="L17"/>
  <c r="T17" s="1"/>
  <c r="L587"/>
  <c r="T587" s="1"/>
  <c r="U542"/>
  <c r="K532"/>
  <c r="R532" s="1"/>
  <c r="U589"/>
  <c r="U166"/>
  <c r="U173"/>
  <c r="U174"/>
  <c r="T182"/>
  <c r="U592"/>
  <c r="U529"/>
  <c r="K505"/>
  <c r="R505" s="1"/>
  <c r="U588"/>
  <c r="U515"/>
  <c r="L538"/>
  <c r="T538" s="1"/>
  <c r="U177"/>
  <c r="U183"/>
  <c r="U18"/>
  <c r="U12"/>
  <c r="K237"/>
  <c r="R237" s="1"/>
  <c r="U468"/>
  <c r="U422"/>
  <c r="U168"/>
  <c r="U171"/>
  <c r="U172"/>
  <c r="U184"/>
  <c r="U185"/>
  <c r="K186"/>
  <c r="R186" s="1"/>
  <c r="U189"/>
  <c r="U296"/>
  <c r="U591"/>
  <c r="L422"/>
  <c r="S422" s="1"/>
  <c r="L590"/>
  <c r="T590" s="1"/>
  <c r="T165"/>
  <c r="L18"/>
  <c r="S18" s="1"/>
  <c r="L12"/>
  <c r="S12" s="1"/>
  <c r="L532"/>
  <c r="S532" s="1"/>
  <c r="U17"/>
  <c r="K238"/>
  <c r="R238" s="1"/>
  <c r="L237"/>
  <c r="S237" s="1"/>
  <c r="K405"/>
  <c r="R405" s="1"/>
  <c r="K585"/>
  <c r="R585" s="1"/>
  <c r="U586"/>
  <c r="K515"/>
  <c r="R515" s="1"/>
  <c r="U549"/>
  <c r="U533"/>
  <c r="L522"/>
  <c r="S522" s="1"/>
  <c r="K166"/>
  <c r="R166" s="1"/>
  <c r="U187"/>
  <c r="U293"/>
  <c r="T166"/>
  <c r="S166"/>
  <c r="T191"/>
  <c r="S191"/>
  <c r="T294"/>
  <c r="S294"/>
  <c r="T170"/>
  <c r="S170"/>
  <c r="T189"/>
  <c r="S189"/>
  <c r="T296"/>
  <c r="S296"/>
  <c r="T176"/>
  <c r="S176"/>
  <c r="T180"/>
  <c r="S180"/>
  <c r="T59"/>
  <c r="S59"/>
  <c r="T47"/>
  <c r="S47"/>
  <c r="K18"/>
  <c r="R18" s="1"/>
  <c r="U237"/>
  <c r="L405"/>
  <c r="S405" s="1"/>
  <c r="U292"/>
  <c r="L586"/>
  <c r="S586" s="1"/>
  <c r="K542"/>
  <c r="R542" s="1"/>
  <c r="U532"/>
  <c r="K549"/>
  <c r="R549" s="1"/>
  <c r="K519"/>
  <c r="R519" s="1"/>
  <c r="U522"/>
  <c r="U165"/>
  <c r="U170"/>
  <c r="K173"/>
  <c r="R173" s="1"/>
  <c r="U176"/>
  <c r="U180"/>
  <c r="K184"/>
  <c r="R184" s="1"/>
  <c r="T187"/>
  <c r="S187"/>
  <c r="U188"/>
  <c r="U190"/>
  <c r="K293"/>
  <c r="R293" s="1"/>
  <c r="U294"/>
  <c r="U299"/>
  <c r="U594"/>
  <c r="T599"/>
  <c r="S599"/>
  <c r="T596"/>
  <c r="S596"/>
  <c r="K538"/>
  <c r="R538" s="1"/>
  <c r="S299"/>
  <c r="S594"/>
  <c r="T16"/>
  <c r="S16"/>
  <c r="T52"/>
  <c r="S52"/>
  <c r="K12"/>
  <c r="R12" s="1"/>
  <c r="K14"/>
  <c r="R14" s="1"/>
  <c r="U238"/>
  <c r="U585"/>
  <c r="L292"/>
  <c r="T292" s="1"/>
  <c r="U587"/>
  <c r="K468"/>
  <c r="R468" s="1"/>
  <c r="U505"/>
  <c r="L588"/>
  <c r="S588" s="1"/>
  <c r="L515"/>
  <c r="S515" s="1"/>
  <c r="K589"/>
  <c r="R589" s="1"/>
  <c r="K533"/>
  <c r="R533" s="1"/>
  <c r="K165"/>
  <c r="R165" s="1"/>
  <c r="U167"/>
  <c r="K168"/>
  <c r="R168" s="1"/>
  <c r="U169"/>
  <c r="K170"/>
  <c r="R170" s="1"/>
  <c r="K174"/>
  <c r="R174" s="1"/>
  <c r="U175"/>
  <c r="K177"/>
  <c r="R177" s="1"/>
  <c r="U178"/>
  <c r="U179"/>
  <c r="K181"/>
  <c r="R181" s="1"/>
  <c r="U182"/>
  <c r="U192"/>
  <c r="K185"/>
  <c r="R185" s="1"/>
  <c r="K190"/>
  <c r="R190" s="1"/>
  <c r="U191"/>
  <c r="U295"/>
  <c r="U300"/>
  <c r="K592"/>
  <c r="R592" s="1"/>
  <c r="T495"/>
  <c r="S495"/>
  <c r="T499"/>
  <c r="S499"/>
  <c r="T475"/>
  <c r="S475"/>
  <c r="T178"/>
  <c r="S178"/>
  <c r="S182"/>
  <c r="U297"/>
  <c r="L298"/>
  <c r="S298" s="1"/>
  <c r="L593"/>
  <c r="S593" s="1"/>
  <c r="S168"/>
  <c r="T168"/>
  <c r="S172"/>
  <c r="T172"/>
  <c r="S174"/>
  <c r="T174"/>
  <c r="T177"/>
  <c r="S177"/>
  <c r="T181"/>
  <c r="S181"/>
  <c r="S183"/>
  <c r="T183"/>
  <c r="S185"/>
  <c r="T185"/>
  <c r="S592"/>
  <c r="T592"/>
  <c r="S297"/>
  <c r="T297"/>
  <c r="T300"/>
  <c r="S300"/>
  <c r="T173"/>
  <c r="S173"/>
  <c r="T184"/>
  <c r="S184"/>
  <c r="T293"/>
  <c r="S293"/>
  <c r="T591"/>
  <c r="S591"/>
  <c r="T188"/>
  <c r="S188"/>
  <c r="S165"/>
  <c r="K167"/>
  <c r="R167" s="1"/>
  <c r="K171"/>
  <c r="R171" s="1"/>
  <c r="T167"/>
  <c r="L169"/>
  <c r="T171"/>
  <c r="K172"/>
  <c r="R172" s="1"/>
  <c r="T175"/>
  <c r="K176"/>
  <c r="R176" s="1"/>
  <c r="T179"/>
  <c r="K180"/>
  <c r="R180" s="1"/>
  <c r="T192"/>
  <c r="K183"/>
  <c r="R183" s="1"/>
  <c r="T186"/>
  <c r="K187"/>
  <c r="R187" s="1"/>
  <c r="T190"/>
  <c r="K191"/>
  <c r="R191" s="1"/>
  <c r="T295"/>
  <c r="K296"/>
  <c r="R296" s="1"/>
  <c r="K299"/>
  <c r="R299" s="1"/>
  <c r="K594"/>
  <c r="R594" s="1"/>
  <c r="K591"/>
  <c r="R591" s="1"/>
  <c r="K300"/>
  <c r="R300" s="1"/>
  <c r="S529"/>
  <c r="T529"/>
  <c r="K586"/>
  <c r="R586" s="1"/>
  <c r="K590"/>
  <c r="R590" s="1"/>
  <c r="L14"/>
  <c r="K17"/>
  <c r="R17" s="1"/>
  <c r="T237"/>
  <c r="U405"/>
  <c r="K587"/>
  <c r="R587" s="1"/>
  <c r="L468"/>
  <c r="K529"/>
  <c r="R529" s="1"/>
  <c r="L505"/>
  <c r="K422"/>
  <c r="R422" s="1"/>
  <c r="L589"/>
  <c r="L533"/>
  <c r="K522"/>
  <c r="R522" s="1"/>
  <c r="L238"/>
  <c r="L585"/>
  <c r="S519" l="1"/>
  <c r="T18"/>
  <c r="S590"/>
  <c r="S549"/>
  <c r="T532"/>
  <c r="T405"/>
  <c r="S292"/>
  <c r="S587"/>
  <c r="T588"/>
  <c r="S538"/>
  <c r="T542"/>
  <c r="T586"/>
  <c r="S17"/>
  <c r="T515"/>
  <c r="T422"/>
  <c r="T593"/>
  <c r="T522"/>
  <c r="T12"/>
  <c r="T298"/>
  <c r="T169"/>
  <c r="S169"/>
  <c r="T238"/>
  <c r="S238"/>
  <c r="T589"/>
  <c r="S589"/>
  <c r="T585"/>
  <c r="S585"/>
  <c r="T533"/>
  <c r="S533"/>
  <c r="T505"/>
  <c r="S505"/>
  <c r="T14"/>
  <c r="S14"/>
  <c r="T468"/>
  <c r="S468"/>
  <c r="V584" l="1"/>
  <c r="Q584"/>
  <c r="P584"/>
  <c r="N584"/>
  <c r="I584"/>
  <c r="V583"/>
  <c r="Q583"/>
  <c r="P583"/>
  <c r="N583"/>
  <c r="I583"/>
  <c r="V582"/>
  <c r="Q582"/>
  <c r="P582"/>
  <c r="N582"/>
  <c r="I582"/>
  <c r="V291"/>
  <c r="Q291"/>
  <c r="P291"/>
  <c r="N291"/>
  <c r="I291"/>
  <c r="V540"/>
  <c r="Q540"/>
  <c r="P540"/>
  <c r="N540"/>
  <c r="I540"/>
  <c r="V547"/>
  <c r="Q547"/>
  <c r="P547"/>
  <c r="N547"/>
  <c r="I547"/>
  <c r="V581"/>
  <c r="Q581"/>
  <c r="P581"/>
  <c r="N581"/>
  <c r="I581"/>
  <c r="V375"/>
  <c r="Q375"/>
  <c r="P375"/>
  <c r="N375"/>
  <c r="I375"/>
  <c r="V384"/>
  <c r="Q384"/>
  <c r="P384"/>
  <c r="N384"/>
  <c r="I384"/>
  <c r="V290"/>
  <c r="Q290"/>
  <c r="P290"/>
  <c r="N290"/>
  <c r="I290"/>
  <c r="V276"/>
  <c r="Q276"/>
  <c r="P276"/>
  <c r="N276"/>
  <c r="I276"/>
  <c r="V289"/>
  <c r="Q289"/>
  <c r="P289"/>
  <c r="N289"/>
  <c r="I289"/>
  <c r="V288"/>
  <c r="Q288"/>
  <c r="P288"/>
  <c r="N288"/>
  <c r="I288"/>
  <c r="V287"/>
  <c r="Q287"/>
  <c r="P287"/>
  <c r="N287"/>
  <c r="I287"/>
  <c r="V286"/>
  <c r="Q286"/>
  <c r="P286"/>
  <c r="N286"/>
  <c r="I286"/>
  <c r="V383"/>
  <c r="Q383"/>
  <c r="P383"/>
  <c r="N383"/>
  <c r="I383"/>
  <c r="V382"/>
  <c r="Q382"/>
  <c r="P382"/>
  <c r="N382"/>
  <c r="I382"/>
  <c r="V285"/>
  <c r="Q285"/>
  <c r="P285"/>
  <c r="N285"/>
  <c r="I285"/>
  <c r="V277"/>
  <c r="Q277"/>
  <c r="P277"/>
  <c r="N277"/>
  <c r="I277"/>
  <c r="V372"/>
  <c r="Q372"/>
  <c r="P372"/>
  <c r="N372"/>
  <c r="I372"/>
  <c r="V82"/>
  <c r="Q82"/>
  <c r="P82"/>
  <c r="N82"/>
  <c r="I82"/>
  <c r="V104"/>
  <c r="Q104"/>
  <c r="P104"/>
  <c r="N104"/>
  <c r="I104"/>
  <c r="V164"/>
  <c r="Q164"/>
  <c r="P164"/>
  <c r="N164"/>
  <c r="I164"/>
  <c r="V163"/>
  <c r="Q163"/>
  <c r="P163"/>
  <c r="N163"/>
  <c r="I163"/>
  <c r="V91"/>
  <c r="Q91"/>
  <c r="P91"/>
  <c r="N91"/>
  <c r="I91"/>
  <c r="V88"/>
  <c r="Q88"/>
  <c r="P88"/>
  <c r="N88"/>
  <c r="I88"/>
  <c r="V89"/>
  <c r="Q89"/>
  <c r="P89"/>
  <c r="N89"/>
  <c r="I89"/>
  <c r="V162"/>
  <c r="Q162"/>
  <c r="P162"/>
  <c r="N162"/>
  <c r="I162"/>
  <c r="V161"/>
  <c r="Q161"/>
  <c r="P161"/>
  <c r="N161"/>
  <c r="I161"/>
  <c r="V160"/>
  <c r="Q160"/>
  <c r="P160"/>
  <c r="N160"/>
  <c r="I160"/>
  <c r="V159"/>
  <c r="Q159"/>
  <c r="P159"/>
  <c r="N159"/>
  <c r="I159"/>
  <c r="V103"/>
  <c r="Q103"/>
  <c r="P103"/>
  <c r="N103"/>
  <c r="I103"/>
  <c r="V158"/>
  <c r="Q158"/>
  <c r="P158"/>
  <c r="N158"/>
  <c r="I158"/>
  <c r="V87"/>
  <c r="Q87"/>
  <c r="P87"/>
  <c r="N87"/>
  <c r="I87"/>
  <c r="V157"/>
  <c r="Q157"/>
  <c r="P157"/>
  <c r="N157"/>
  <c r="I157"/>
  <c r="V156"/>
  <c r="Q156"/>
  <c r="P156"/>
  <c r="N156"/>
  <c r="I156"/>
  <c r="V105"/>
  <c r="Q105"/>
  <c r="P105"/>
  <c r="N105"/>
  <c r="I105"/>
  <c r="V155"/>
  <c r="Q155"/>
  <c r="P155"/>
  <c r="N155"/>
  <c r="I155"/>
  <c r="V154"/>
  <c r="Q154"/>
  <c r="P154"/>
  <c r="N154"/>
  <c r="I154"/>
  <c r="V153"/>
  <c r="Q153"/>
  <c r="P153"/>
  <c r="N153"/>
  <c r="I153"/>
  <c r="L104" l="1"/>
  <c r="S104" s="1"/>
  <c r="L285"/>
  <c r="S285" s="1"/>
  <c r="L547"/>
  <c r="S547" s="1"/>
  <c r="L583"/>
  <c r="K153"/>
  <c r="R153" s="1"/>
  <c r="L288"/>
  <c r="S288" s="1"/>
  <c r="U154"/>
  <c r="U155"/>
  <c r="K105"/>
  <c r="R105" s="1"/>
  <c r="L540"/>
  <c r="S540" s="1"/>
  <c r="U583"/>
  <c r="K584"/>
  <c r="R584" s="1"/>
  <c r="K154"/>
  <c r="R154" s="1"/>
  <c r="L105"/>
  <c r="T105" s="1"/>
  <c r="K157"/>
  <c r="R157" s="1"/>
  <c r="L158"/>
  <c r="S158" s="1"/>
  <c r="K159"/>
  <c r="R159" s="1"/>
  <c r="K164"/>
  <c r="R164" s="1"/>
  <c r="K163"/>
  <c r="R163" s="1"/>
  <c r="U164"/>
  <c r="U104"/>
  <c r="K82"/>
  <c r="R82" s="1"/>
  <c r="U287"/>
  <c r="U290"/>
  <c r="U547"/>
  <c r="L155"/>
  <c r="S155" s="1"/>
  <c r="K277"/>
  <c r="R277" s="1"/>
  <c r="K103"/>
  <c r="R103" s="1"/>
  <c r="U159"/>
  <c r="U160"/>
  <c r="K161"/>
  <c r="R161" s="1"/>
  <c r="K287"/>
  <c r="R287" s="1"/>
  <c r="K290"/>
  <c r="R290" s="1"/>
  <c r="U582"/>
  <c r="L88"/>
  <c r="S88" s="1"/>
  <c r="L382"/>
  <c r="S382" s="1"/>
  <c r="L286"/>
  <c r="T286" s="1"/>
  <c r="K89"/>
  <c r="R89" s="1"/>
  <c r="U288"/>
  <c r="K289"/>
  <c r="R289" s="1"/>
  <c r="U384"/>
  <c r="K375"/>
  <c r="R375" s="1"/>
  <c r="U540"/>
  <c r="K291"/>
  <c r="R291" s="1"/>
  <c r="U584"/>
  <c r="L87"/>
  <c r="S87" s="1"/>
  <c r="K162"/>
  <c r="R162" s="1"/>
  <c r="U89"/>
  <c r="U88"/>
  <c r="K91"/>
  <c r="R91" s="1"/>
  <c r="U383"/>
  <c r="L290"/>
  <c r="S290" s="1"/>
  <c r="L82"/>
  <c r="T82" s="1"/>
  <c r="K156"/>
  <c r="R156" s="1"/>
  <c r="U157"/>
  <c r="U87"/>
  <c r="K158"/>
  <c r="R158" s="1"/>
  <c r="L160"/>
  <c r="S160" s="1"/>
  <c r="L91"/>
  <c r="T91" s="1"/>
  <c r="K372"/>
  <c r="R372" s="1"/>
  <c r="U277"/>
  <c r="U285"/>
  <c r="K382"/>
  <c r="R382" s="1"/>
  <c r="L287"/>
  <c r="S287" s="1"/>
  <c r="L384"/>
  <c r="S384" s="1"/>
  <c r="L161"/>
  <c r="S161" s="1"/>
  <c r="K547"/>
  <c r="R547" s="1"/>
  <c r="T158"/>
  <c r="U153"/>
  <c r="L154"/>
  <c r="T154" s="1"/>
  <c r="K155"/>
  <c r="R155" s="1"/>
  <c r="U156"/>
  <c r="L157"/>
  <c r="S157" s="1"/>
  <c r="K87"/>
  <c r="R87" s="1"/>
  <c r="U103"/>
  <c r="L159"/>
  <c r="S159" s="1"/>
  <c r="K160"/>
  <c r="R160" s="1"/>
  <c r="U162"/>
  <c r="L89"/>
  <c r="S89" s="1"/>
  <c r="K88"/>
  <c r="R88" s="1"/>
  <c r="U163"/>
  <c r="L164"/>
  <c r="T164" s="1"/>
  <c r="K104"/>
  <c r="R104" s="1"/>
  <c r="U372"/>
  <c r="L277"/>
  <c r="S277" s="1"/>
  <c r="K285"/>
  <c r="R285" s="1"/>
  <c r="K286"/>
  <c r="R286" s="1"/>
  <c r="U289"/>
  <c r="K276"/>
  <c r="R276" s="1"/>
  <c r="U375"/>
  <c r="K581"/>
  <c r="R581" s="1"/>
  <c r="U291"/>
  <c r="K582"/>
  <c r="R582" s="1"/>
  <c r="L584"/>
  <c r="S584" s="1"/>
  <c r="U105"/>
  <c r="U158"/>
  <c r="U161"/>
  <c r="U91"/>
  <c r="U82"/>
  <c r="U382"/>
  <c r="K383"/>
  <c r="R383" s="1"/>
  <c r="U286"/>
  <c r="U276"/>
  <c r="U581"/>
  <c r="K583"/>
  <c r="R583" s="1"/>
  <c r="K288"/>
  <c r="R288" s="1"/>
  <c r="K384"/>
  <c r="R384" s="1"/>
  <c r="K540"/>
  <c r="R540" s="1"/>
  <c r="S286"/>
  <c r="S583"/>
  <c r="T583"/>
  <c r="L153"/>
  <c r="L156"/>
  <c r="T87"/>
  <c r="L103"/>
  <c r="L162"/>
  <c r="L163"/>
  <c r="L372"/>
  <c r="L383"/>
  <c r="T287"/>
  <c r="L289"/>
  <c r="L375"/>
  <c r="T547"/>
  <c r="L291"/>
  <c r="L276"/>
  <c r="L581"/>
  <c r="L582"/>
  <c r="V356"/>
  <c r="P356"/>
  <c r="N356"/>
  <c r="I356"/>
  <c r="V284"/>
  <c r="P284"/>
  <c r="N284"/>
  <c r="I284"/>
  <c r="V580"/>
  <c r="P580"/>
  <c r="N580"/>
  <c r="I580"/>
  <c r="V490"/>
  <c r="P490"/>
  <c r="N490"/>
  <c r="I490"/>
  <c r="V489"/>
  <c r="P489"/>
  <c r="N489"/>
  <c r="I489"/>
  <c r="V488"/>
  <c r="P488"/>
  <c r="N488"/>
  <c r="I488"/>
  <c r="V42"/>
  <c r="P42"/>
  <c r="N42"/>
  <c r="I42"/>
  <c r="V41"/>
  <c r="P41"/>
  <c r="N41"/>
  <c r="I41"/>
  <c r="V40"/>
  <c r="P40"/>
  <c r="N40"/>
  <c r="I40"/>
  <c r="V487"/>
  <c r="P487"/>
  <c r="N487"/>
  <c r="I487"/>
  <c r="V486"/>
  <c r="P486"/>
  <c r="N486"/>
  <c r="I486"/>
  <c r="V39"/>
  <c r="P39"/>
  <c r="N39"/>
  <c r="I39"/>
  <c r="V485"/>
  <c r="P485"/>
  <c r="N485"/>
  <c r="I485"/>
  <c r="V484"/>
  <c r="P484"/>
  <c r="N484"/>
  <c r="I484"/>
  <c r="V38"/>
  <c r="P38"/>
  <c r="N38"/>
  <c r="I38"/>
  <c r="V483"/>
  <c r="P483"/>
  <c r="N483"/>
  <c r="I483"/>
  <c r="V37"/>
  <c r="P37"/>
  <c r="N37"/>
  <c r="I37"/>
  <c r="V482"/>
  <c r="P482"/>
  <c r="N482"/>
  <c r="I482"/>
  <c r="T540" l="1"/>
  <c r="T104"/>
  <c r="T288"/>
  <c r="T285"/>
  <c r="S154"/>
  <c r="T89"/>
  <c r="S105"/>
  <c r="T160"/>
  <c r="T155"/>
  <c r="T159"/>
  <c r="T382"/>
  <c r="S82"/>
  <c r="S91"/>
  <c r="T384"/>
  <c r="S164"/>
  <c r="L284"/>
  <c r="T284" s="1"/>
  <c r="T290"/>
  <c r="T88"/>
  <c r="T161"/>
  <c r="K41"/>
  <c r="R41" s="1"/>
  <c r="T277"/>
  <c r="T157"/>
  <c r="U39"/>
  <c r="U486"/>
  <c r="L489"/>
  <c r="S489" s="1"/>
  <c r="L482"/>
  <c r="T482" s="1"/>
  <c r="L37"/>
  <c r="S37" s="1"/>
  <c r="L484"/>
  <c r="S484" s="1"/>
  <c r="L485"/>
  <c r="T485" s="1"/>
  <c r="L39"/>
  <c r="T39" s="1"/>
  <c r="L486"/>
  <c r="T486" s="1"/>
  <c r="L487"/>
  <c r="S487" s="1"/>
  <c r="L40"/>
  <c r="T40" s="1"/>
  <c r="T584"/>
  <c r="K483"/>
  <c r="R483" s="1"/>
  <c r="U489"/>
  <c r="U580"/>
  <c r="L38"/>
  <c r="S38" s="1"/>
  <c r="L42"/>
  <c r="T42" s="1"/>
  <c r="U38"/>
  <c r="K39"/>
  <c r="R39" s="1"/>
  <c r="L41"/>
  <c r="S41" s="1"/>
  <c r="U490"/>
  <c r="L580"/>
  <c r="T580" s="1"/>
  <c r="U41"/>
  <c r="U488"/>
  <c r="K490"/>
  <c r="R490" s="1"/>
  <c r="L356"/>
  <c r="S356" s="1"/>
  <c r="T375"/>
  <c r="S375"/>
  <c r="T383"/>
  <c r="S383"/>
  <c r="T163"/>
  <c r="S163"/>
  <c r="T103"/>
  <c r="S103"/>
  <c r="T153"/>
  <c r="S153"/>
  <c r="S582"/>
  <c r="T582"/>
  <c r="S276"/>
  <c r="T276"/>
  <c r="T291"/>
  <c r="S291"/>
  <c r="T289"/>
  <c r="S289"/>
  <c r="T372"/>
  <c r="S372"/>
  <c r="T162"/>
  <c r="S162"/>
  <c r="T156"/>
  <c r="S156"/>
  <c r="S581"/>
  <c r="T581"/>
  <c r="K488"/>
  <c r="R488" s="1"/>
  <c r="K482"/>
  <c r="R482" s="1"/>
  <c r="U483"/>
  <c r="U485"/>
  <c r="U40"/>
  <c r="U482"/>
  <c r="U37"/>
  <c r="U484"/>
  <c r="U487"/>
  <c r="U42"/>
  <c r="L488"/>
  <c r="S488" s="1"/>
  <c r="K580"/>
  <c r="R580" s="1"/>
  <c r="U284"/>
  <c r="U356"/>
  <c r="L483"/>
  <c r="S483" s="1"/>
  <c r="K484"/>
  <c r="R484" s="1"/>
  <c r="K487"/>
  <c r="R487" s="1"/>
  <c r="L490"/>
  <c r="T490" s="1"/>
  <c r="K284"/>
  <c r="R284" s="1"/>
  <c r="K356"/>
  <c r="R356" s="1"/>
  <c r="T484"/>
  <c r="K37"/>
  <c r="R37" s="1"/>
  <c r="K38"/>
  <c r="R38" s="1"/>
  <c r="K485"/>
  <c r="R485" s="1"/>
  <c r="K486"/>
  <c r="R486" s="1"/>
  <c r="K40"/>
  <c r="R40" s="1"/>
  <c r="K42"/>
  <c r="R42" s="1"/>
  <c r="K489"/>
  <c r="R489" s="1"/>
  <c r="T41" l="1"/>
  <c r="T487"/>
  <c r="T356"/>
  <c r="S580"/>
  <c r="T38"/>
  <c r="T37"/>
  <c r="S486"/>
  <c r="S42"/>
  <c r="S39"/>
  <c r="S482"/>
  <c r="S284"/>
  <c r="S40"/>
  <c r="T488"/>
  <c r="S485"/>
  <c r="S490"/>
  <c r="T489"/>
  <c r="T483"/>
  <c r="V193"/>
  <c r="Q193"/>
  <c r="P193"/>
  <c r="L193" s="1"/>
  <c r="N193"/>
  <c r="G193"/>
  <c r="V152"/>
  <c r="Q152"/>
  <c r="P152"/>
  <c r="L152" s="1"/>
  <c r="S152" s="1"/>
  <c r="N152"/>
  <c r="K152" s="1"/>
  <c r="R152" s="1"/>
  <c r="G152"/>
  <c r="V151"/>
  <c r="Q151"/>
  <c r="P151"/>
  <c r="L151" s="1"/>
  <c r="S151" s="1"/>
  <c r="N151"/>
  <c r="K151" s="1"/>
  <c r="R151" s="1"/>
  <c r="G151"/>
  <c r="V150"/>
  <c r="Q150"/>
  <c r="P150"/>
  <c r="N150"/>
  <c r="K150" s="1"/>
  <c r="R150" s="1"/>
  <c r="G150"/>
  <c r="V149"/>
  <c r="Q149"/>
  <c r="P149"/>
  <c r="L149" s="1"/>
  <c r="S149" s="1"/>
  <c r="N149"/>
  <c r="G149"/>
  <c r="V148"/>
  <c r="Q148"/>
  <c r="P148"/>
  <c r="L148" s="1"/>
  <c r="S148" s="1"/>
  <c r="N148"/>
  <c r="G148"/>
  <c r="V147"/>
  <c r="Q147"/>
  <c r="P147"/>
  <c r="N147"/>
  <c r="K147" s="1"/>
  <c r="R147" s="1"/>
  <c r="G147"/>
  <c r="V77"/>
  <c r="Q77"/>
  <c r="P77"/>
  <c r="L77" s="1"/>
  <c r="S77" s="1"/>
  <c r="N77"/>
  <c r="G77"/>
  <c r="V146"/>
  <c r="Q146"/>
  <c r="P146"/>
  <c r="N146"/>
  <c r="K146" s="1"/>
  <c r="R146" s="1"/>
  <c r="G146"/>
  <c r="V145"/>
  <c r="Q145"/>
  <c r="P145"/>
  <c r="L145" s="1"/>
  <c r="N145"/>
  <c r="G145"/>
  <c r="V144"/>
  <c r="Q144"/>
  <c r="P144"/>
  <c r="L144" s="1"/>
  <c r="S144" s="1"/>
  <c r="N144"/>
  <c r="G144"/>
  <c r="V143"/>
  <c r="Q143"/>
  <c r="P143"/>
  <c r="L143" s="1"/>
  <c r="S143" s="1"/>
  <c r="N143"/>
  <c r="K143" s="1"/>
  <c r="R143" s="1"/>
  <c r="G143"/>
  <c r="V142"/>
  <c r="Q142"/>
  <c r="P142"/>
  <c r="L142" s="1"/>
  <c r="N142"/>
  <c r="G142"/>
  <c r="V141"/>
  <c r="Q141"/>
  <c r="P141"/>
  <c r="L141" s="1"/>
  <c r="S141" s="1"/>
  <c r="N141"/>
  <c r="G141"/>
  <c r="V25"/>
  <c r="Q25"/>
  <c r="P25"/>
  <c r="L25" s="1"/>
  <c r="S25" s="1"/>
  <c r="N25"/>
  <c r="K25" s="1"/>
  <c r="R25" s="1"/>
  <c r="G25"/>
  <c r="V140"/>
  <c r="Q140"/>
  <c r="P140"/>
  <c r="N140"/>
  <c r="K140" s="1"/>
  <c r="R140" s="1"/>
  <c r="G140"/>
  <c r="V139"/>
  <c r="Q139"/>
  <c r="P139"/>
  <c r="L139" s="1"/>
  <c r="N139"/>
  <c r="G139"/>
  <c r="V138"/>
  <c r="Q138"/>
  <c r="P138"/>
  <c r="L138" s="1"/>
  <c r="S138" s="1"/>
  <c r="N138"/>
  <c r="G138"/>
  <c r="V137"/>
  <c r="Q137"/>
  <c r="P137"/>
  <c r="N137"/>
  <c r="K137" s="1"/>
  <c r="R137" s="1"/>
  <c r="G137"/>
  <c r="V83"/>
  <c r="Q83"/>
  <c r="P83"/>
  <c r="L83" s="1"/>
  <c r="N83"/>
  <c r="G83"/>
  <c r="V136"/>
  <c r="Q136"/>
  <c r="P136"/>
  <c r="L136" s="1"/>
  <c r="S136" s="1"/>
  <c r="N136"/>
  <c r="G136"/>
  <c r="V135"/>
  <c r="Q135"/>
  <c r="P135"/>
  <c r="L135" s="1"/>
  <c r="N135"/>
  <c r="G135"/>
  <c r="V134"/>
  <c r="Q134"/>
  <c r="P134"/>
  <c r="L134" s="1"/>
  <c r="N134"/>
  <c r="G134"/>
  <c r="V196"/>
  <c r="Q196"/>
  <c r="P196"/>
  <c r="L196" s="1"/>
  <c r="N196"/>
  <c r="G196"/>
  <c r="V477"/>
  <c r="Q477"/>
  <c r="P477"/>
  <c r="N477"/>
  <c r="I477"/>
  <c r="V579"/>
  <c r="Q579"/>
  <c r="P579"/>
  <c r="N579"/>
  <c r="I579"/>
  <c r="G579"/>
  <c r="V283"/>
  <c r="Q283"/>
  <c r="P283"/>
  <c r="N283"/>
  <c r="I283"/>
  <c r="G283"/>
  <c r="V514"/>
  <c r="Q514"/>
  <c r="P514"/>
  <c r="N514"/>
  <c r="I514"/>
  <c r="V578"/>
  <c r="Q578"/>
  <c r="P578"/>
  <c r="N578"/>
  <c r="I578"/>
  <c r="G578"/>
  <c r="V544"/>
  <c r="Q544"/>
  <c r="P544"/>
  <c r="N544"/>
  <c r="I544"/>
  <c r="G544"/>
  <c r="V526"/>
  <c r="Q526"/>
  <c r="P526"/>
  <c r="N526"/>
  <c r="I526"/>
  <c r="V577"/>
  <c r="Q577"/>
  <c r="P577"/>
  <c r="N577"/>
  <c r="I577"/>
  <c r="G577"/>
  <c r="V613"/>
  <c r="Q613"/>
  <c r="P613"/>
  <c r="N613"/>
  <c r="I613"/>
  <c r="V523"/>
  <c r="Q523"/>
  <c r="P523"/>
  <c r="N523"/>
  <c r="I523"/>
  <c r="G523"/>
  <c r="V576"/>
  <c r="Q576"/>
  <c r="P576"/>
  <c r="N576"/>
  <c r="I576"/>
  <c r="G576"/>
  <c r="V470"/>
  <c r="Q470"/>
  <c r="P470"/>
  <c r="N470"/>
  <c r="I470"/>
  <c r="G470"/>
  <c r="V539"/>
  <c r="Q539"/>
  <c r="P539"/>
  <c r="N539"/>
  <c r="I539"/>
  <c r="G539"/>
  <c r="V381"/>
  <c r="Q381"/>
  <c r="P381"/>
  <c r="N381"/>
  <c r="I381"/>
  <c r="G381"/>
  <c r="V575"/>
  <c r="Q575"/>
  <c r="P575"/>
  <c r="N575"/>
  <c r="I575"/>
  <c r="G575"/>
  <c r="V516"/>
  <c r="Q516"/>
  <c r="P516"/>
  <c r="N516"/>
  <c r="I516"/>
  <c r="V469"/>
  <c r="Q469"/>
  <c r="P469"/>
  <c r="N469"/>
  <c r="I469"/>
  <c r="G469"/>
  <c r="V574"/>
  <c r="Q574"/>
  <c r="P574"/>
  <c r="N574"/>
  <c r="I574"/>
  <c r="G574"/>
  <c r="V528"/>
  <c r="Q528"/>
  <c r="P528"/>
  <c r="N528"/>
  <c r="I528"/>
  <c r="G528"/>
  <c r="V573"/>
  <c r="Q573"/>
  <c r="P573"/>
  <c r="N573"/>
  <c r="I573"/>
  <c r="G573"/>
  <c r="V133"/>
  <c r="Q133"/>
  <c r="P133"/>
  <c r="N133"/>
  <c r="I133"/>
  <c r="G133"/>
  <c r="V132"/>
  <c r="Q132"/>
  <c r="P132"/>
  <c r="N132"/>
  <c r="I132"/>
  <c r="G132"/>
  <c r="V572"/>
  <c r="Q572"/>
  <c r="P572"/>
  <c r="N572"/>
  <c r="I572"/>
  <c r="G572"/>
  <c r="V571"/>
  <c r="Q571"/>
  <c r="P571"/>
  <c r="N571"/>
  <c r="I571"/>
  <c r="G571"/>
  <c r="V447"/>
  <c r="Q447"/>
  <c r="P447"/>
  <c r="N447"/>
  <c r="I447"/>
  <c r="G447"/>
  <c r="V100"/>
  <c r="Q100"/>
  <c r="P100"/>
  <c r="N100"/>
  <c r="I100"/>
  <c r="G100"/>
  <c r="V570"/>
  <c r="Q570"/>
  <c r="P570"/>
  <c r="N570"/>
  <c r="I570"/>
  <c r="G570"/>
  <c r="V131"/>
  <c r="Q131"/>
  <c r="P131"/>
  <c r="N131"/>
  <c r="I131"/>
  <c r="G131"/>
  <c r="V130"/>
  <c r="Q130"/>
  <c r="P130"/>
  <c r="N130"/>
  <c r="I130"/>
  <c r="G130"/>
  <c r="V195"/>
  <c r="U195"/>
  <c r="L195"/>
  <c r="S195" s="1"/>
  <c r="K195"/>
  <c r="R195" s="1"/>
  <c r="V84"/>
  <c r="U84"/>
  <c r="L84"/>
  <c r="S84" s="1"/>
  <c r="K84"/>
  <c r="R84" s="1"/>
  <c r="V60"/>
  <c r="U60"/>
  <c r="L60"/>
  <c r="K60"/>
  <c r="R60" s="1"/>
  <c r="V102"/>
  <c r="U102"/>
  <c r="L102"/>
  <c r="S102" s="1"/>
  <c r="K102"/>
  <c r="R102" s="1"/>
  <c r="V199"/>
  <c r="U199"/>
  <c r="L199"/>
  <c r="S199" s="1"/>
  <c r="K199"/>
  <c r="R199" s="1"/>
  <c r="V33"/>
  <c r="U33"/>
  <c r="L33"/>
  <c r="S33" s="1"/>
  <c r="K33"/>
  <c r="R33" s="1"/>
  <c r="V80"/>
  <c r="U80"/>
  <c r="L80"/>
  <c r="K80"/>
  <c r="R80" s="1"/>
  <c r="V201"/>
  <c r="U201"/>
  <c r="L201"/>
  <c r="K201"/>
  <c r="R201" s="1"/>
  <c r="V108"/>
  <c r="U108"/>
  <c r="L108"/>
  <c r="S108" s="1"/>
  <c r="K108"/>
  <c r="R108" s="1"/>
  <c r="V200"/>
  <c r="U200"/>
  <c r="L200"/>
  <c r="S200" s="1"/>
  <c r="K200"/>
  <c r="R200" s="1"/>
  <c r="V208"/>
  <c r="U208"/>
  <c r="L208"/>
  <c r="K208"/>
  <c r="R208" s="1"/>
  <c r="V29"/>
  <c r="U29"/>
  <c r="L29"/>
  <c r="K29"/>
  <c r="R29" s="1"/>
  <c r="V205"/>
  <c r="U205"/>
  <c r="L205"/>
  <c r="S205" s="1"/>
  <c r="K205"/>
  <c r="R205" s="1"/>
  <c r="V24"/>
  <c r="U24"/>
  <c r="L24"/>
  <c r="S24" s="1"/>
  <c r="K24"/>
  <c r="R24" s="1"/>
  <c r="V32"/>
  <c r="U32"/>
  <c r="L32"/>
  <c r="K32"/>
  <c r="R32" s="1"/>
  <c r="V10"/>
  <c r="U10"/>
  <c r="L10"/>
  <c r="K10"/>
  <c r="R10" s="1"/>
  <c r="V8"/>
  <c r="U8"/>
  <c r="L8"/>
  <c r="S8" s="1"/>
  <c r="K8"/>
  <c r="R8" s="1"/>
  <c r="V9"/>
  <c r="U9"/>
  <c r="L9"/>
  <c r="S9" s="1"/>
  <c r="K9"/>
  <c r="R9" s="1"/>
  <c r="V20"/>
  <c r="U20"/>
  <c r="L20"/>
  <c r="K20"/>
  <c r="R20" s="1"/>
  <c r="V21"/>
  <c r="U21"/>
  <c r="L21"/>
  <c r="S21" s="1"/>
  <c r="K21"/>
  <c r="R21" s="1"/>
  <c r="V11"/>
  <c r="U11"/>
  <c r="L11"/>
  <c r="S11" s="1"/>
  <c r="K11"/>
  <c r="R11" s="1"/>
  <c r="V221"/>
  <c r="U221"/>
  <c r="L221"/>
  <c r="S221" s="1"/>
  <c r="K221"/>
  <c r="R221" s="1"/>
  <c r="V203"/>
  <c r="U203"/>
  <c r="L203"/>
  <c r="S203" s="1"/>
  <c r="K203"/>
  <c r="R203" s="1"/>
  <c r="V206"/>
  <c r="U206"/>
  <c r="L206"/>
  <c r="S206" s="1"/>
  <c r="K206"/>
  <c r="R206" s="1"/>
  <c r="V204"/>
  <c r="U204"/>
  <c r="L204"/>
  <c r="S204" s="1"/>
  <c r="K204"/>
  <c r="R204" s="1"/>
  <c r="V194"/>
  <c r="U194"/>
  <c r="L194"/>
  <c r="S194" s="1"/>
  <c r="K194"/>
  <c r="R194" s="1"/>
  <c r="V90"/>
  <c r="U90"/>
  <c r="L90"/>
  <c r="K90"/>
  <c r="R90" s="1"/>
  <c r="V202"/>
  <c r="U202"/>
  <c r="L202"/>
  <c r="K202"/>
  <c r="R202" s="1"/>
  <c r="V198"/>
  <c r="U198"/>
  <c r="L198"/>
  <c r="S198" s="1"/>
  <c r="K198"/>
  <c r="R198" s="1"/>
  <c r="V76"/>
  <c r="U76"/>
  <c r="L76"/>
  <c r="S76" s="1"/>
  <c r="K76"/>
  <c r="R76" s="1"/>
  <c r="V27"/>
  <c r="U27"/>
  <c r="L27"/>
  <c r="S27" s="1"/>
  <c r="K27"/>
  <c r="R27" s="1"/>
  <c r="V543"/>
  <c r="Q543"/>
  <c r="P543"/>
  <c r="N543"/>
  <c r="I543"/>
  <c r="V569"/>
  <c r="Q569"/>
  <c r="P569"/>
  <c r="N569"/>
  <c r="I569"/>
  <c r="V510"/>
  <c r="Q510"/>
  <c r="P510"/>
  <c r="N510"/>
  <c r="I510"/>
  <c r="V568"/>
  <c r="Q568"/>
  <c r="P568"/>
  <c r="N568"/>
  <c r="I568"/>
  <c r="V491"/>
  <c r="Q491"/>
  <c r="P491"/>
  <c r="N491"/>
  <c r="I491"/>
  <c r="V509"/>
  <c r="Q509"/>
  <c r="P509"/>
  <c r="N509"/>
  <c r="I509"/>
  <c r="V530"/>
  <c r="Q530"/>
  <c r="P530"/>
  <c r="N530"/>
  <c r="I530"/>
  <c r="V303"/>
  <c r="Q303"/>
  <c r="P303"/>
  <c r="L303" s="1"/>
  <c r="T303" s="1"/>
  <c r="N303"/>
  <c r="V567"/>
  <c r="Q567"/>
  <c r="P567"/>
  <c r="N567"/>
  <c r="I567"/>
  <c r="V546"/>
  <c r="Q546"/>
  <c r="P546"/>
  <c r="N546"/>
  <c r="I546"/>
  <c r="V481"/>
  <c r="Q481"/>
  <c r="P481"/>
  <c r="N481"/>
  <c r="I481"/>
  <c r="V492"/>
  <c r="Q492"/>
  <c r="P492"/>
  <c r="N492"/>
  <c r="I492"/>
  <c r="V511"/>
  <c r="Q511"/>
  <c r="P511"/>
  <c r="N511"/>
  <c r="I511"/>
  <c r="V508"/>
  <c r="Q508"/>
  <c r="P508"/>
  <c r="N508"/>
  <c r="I508"/>
  <c r="V129"/>
  <c r="Q129"/>
  <c r="P129"/>
  <c r="N129"/>
  <c r="I129"/>
  <c r="V128"/>
  <c r="Q128"/>
  <c r="P128"/>
  <c r="N128"/>
  <c r="I128"/>
  <c r="V73"/>
  <c r="Q73"/>
  <c r="P73"/>
  <c r="N73"/>
  <c r="I73"/>
  <c r="V94"/>
  <c r="Q94"/>
  <c r="P94"/>
  <c r="N94"/>
  <c r="I94"/>
  <c r="V101"/>
  <c r="Q101"/>
  <c r="P101"/>
  <c r="N101"/>
  <c r="I101"/>
  <c r="V75"/>
  <c r="Q75"/>
  <c r="P75"/>
  <c r="N75"/>
  <c r="I75"/>
  <c r="V68"/>
  <c r="Q68"/>
  <c r="P68"/>
  <c r="N68"/>
  <c r="I68"/>
  <c r="V43"/>
  <c r="Q43"/>
  <c r="P43"/>
  <c r="N43"/>
  <c r="I43"/>
  <c r="V61"/>
  <c r="Q61"/>
  <c r="P61"/>
  <c r="N61"/>
  <c r="I61"/>
  <c r="V62"/>
  <c r="Q62"/>
  <c r="P62"/>
  <c r="N62"/>
  <c r="I62"/>
  <c r="V127"/>
  <c r="Q127"/>
  <c r="P127"/>
  <c r="N127"/>
  <c r="I127"/>
  <c r="V70"/>
  <c r="Q70"/>
  <c r="P70"/>
  <c r="N70"/>
  <c r="I70"/>
  <c r="V74"/>
  <c r="Q74"/>
  <c r="P74"/>
  <c r="N74"/>
  <c r="I74"/>
  <c r="V93"/>
  <c r="Q93"/>
  <c r="P93"/>
  <c r="N93"/>
  <c r="I93"/>
  <c r="V107"/>
  <c r="Q107"/>
  <c r="P107"/>
  <c r="N107"/>
  <c r="I107"/>
  <c r="V92"/>
  <c r="Q92"/>
  <c r="P92"/>
  <c r="N92"/>
  <c r="I92"/>
  <c r="V44"/>
  <c r="Q44"/>
  <c r="P44"/>
  <c r="N44"/>
  <c r="I44"/>
  <c r="V69"/>
  <c r="Q69"/>
  <c r="P69"/>
  <c r="N69"/>
  <c r="I69"/>
  <c r="V35"/>
  <c r="Q35"/>
  <c r="P35"/>
  <c r="N35"/>
  <c r="I35"/>
  <c r="V67"/>
  <c r="Q67"/>
  <c r="P67"/>
  <c r="N67"/>
  <c r="I67"/>
  <c r="V126"/>
  <c r="Q126"/>
  <c r="P126"/>
  <c r="N126"/>
  <c r="I126"/>
  <c r="V72"/>
  <c r="Q72"/>
  <c r="P72"/>
  <c r="N72"/>
  <c r="I72"/>
  <c r="V71"/>
  <c r="Q71"/>
  <c r="P71"/>
  <c r="N71"/>
  <c r="I71"/>
  <c r="V66"/>
  <c r="Q66"/>
  <c r="P66"/>
  <c r="N66"/>
  <c r="I66"/>
  <c r="V125"/>
  <c r="Q125"/>
  <c r="P125"/>
  <c r="N125"/>
  <c r="I125"/>
  <c r="V65"/>
  <c r="Q65"/>
  <c r="P65"/>
  <c r="N65"/>
  <c r="I65"/>
  <c r="V420"/>
  <c r="Q420"/>
  <c r="P420"/>
  <c r="N420"/>
  <c r="I420"/>
  <c r="V453"/>
  <c r="Q453"/>
  <c r="P453"/>
  <c r="N453"/>
  <c r="I453"/>
  <c r="V415"/>
  <c r="Q415"/>
  <c r="P415"/>
  <c r="N415"/>
  <c r="I415"/>
  <c r="V441"/>
  <c r="Q441"/>
  <c r="P441"/>
  <c r="N441"/>
  <c r="I441"/>
  <c r="V414"/>
  <c r="Q414"/>
  <c r="P414"/>
  <c r="N414"/>
  <c r="I414"/>
  <c r="V418"/>
  <c r="Q418"/>
  <c r="P418"/>
  <c r="N418"/>
  <c r="I418"/>
  <c r="V419"/>
  <c r="Q419"/>
  <c r="P419"/>
  <c r="N419"/>
  <c r="I419"/>
  <c r="V413"/>
  <c r="Q413"/>
  <c r="P413"/>
  <c r="N413"/>
  <c r="I413"/>
  <c r="V412"/>
  <c r="Q412"/>
  <c r="P412"/>
  <c r="N412"/>
  <c r="I412"/>
  <c r="V421"/>
  <c r="Q421"/>
  <c r="P421"/>
  <c r="N421"/>
  <c r="I421"/>
  <c r="V455"/>
  <c r="Q455"/>
  <c r="P455"/>
  <c r="N455"/>
  <c r="I455"/>
  <c r="V459"/>
  <c r="Q459"/>
  <c r="P459"/>
  <c r="N459"/>
  <c r="I459"/>
  <c r="V440"/>
  <c r="Q440"/>
  <c r="P440"/>
  <c r="N440"/>
  <c r="I440"/>
  <c r="V446"/>
  <c r="Q446"/>
  <c r="P446"/>
  <c r="N446"/>
  <c r="I446"/>
  <c r="V437"/>
  <c r="Q437"/>
  <c r="P437"/>
  <c r="N437"/>
  <c r="I437"/>
  <c r="V428"/>
  <c r="Q428"/>
  <c r="P428"/>
  <c r="N428"/>
  <c r="I428"/>
  <c r="V480"/>
  <c r="Q480"/>
  <c r="P480"/>
  <c r="N480"/>
  <c r="I480"/>
  <c r="V438"/>
  <c r="Q438"/>
  <c r="P438"/>
  <c r="N438"/>
  <c r="I438"/>
  <c r="V463"/>
  <c r="Q463"/>
  <c r="P463"/>
  <c r="N463"/>
  <c r="I463"/>
  <c r="V449"/>
  <c r="Q449"/>
  <c r="P449"/>
  <c r="N449"/>
  <c r="I449"/>
  <c r="V442"/>
  <c r="Q442"/>
  <c r="P442"/>
  <c r="N442"/>
  <c r="I442"/>
  <c r="V436"/>
  <c r="Q436"/>
  <c r="P436"/>
  <c r="N436"/>
  <c r="I436"/>
  <c r="V451"/>
  <c r="Q451"/>
  <c r="P451"/>
  <c r="N451"/>
  <c r="I451"/>
  <c r="V423"/>
  <c r="Q423"/>
  <c r="P423"/>
  <c r="N423"/>
  <c r="I423"/>
  <c r="V430"/>
  <c r="Q430"/>
  <c r="P430"/>
  <c r="N430"/>
  <c r="I430"/>
  <c r="V444"/>
  <c r="Q444"/>
  <c r="P444"/>
  <c r="N444"/>
  <c r="I444"/>
  <c r="V432"/>
  <c r="Q432"/>
  <c r="P432"/>
  <c r="N432"/>
  <c r="I432"/>
  <c r="V417"/>
  <c r="Q417"/>
  <c r="P417"/>
  <c r="N417"/>
  <c r="I417"/>
  <c r="V424"/>
  <c r="Q424"/>
  <c r="P424"/>
  <c r="N424"/>
  <c r="I424"/>
  <c r="V426"/>
  <c r="Q426"/>
  <c r="P426"/>
  <c r="N426"/>
  <c r="I426"/>
  <c r="V450"/>
  <c r="Q450"/>
  <c r="P450"/>
  <c r="N450"/>
  <c r="I450"/>
  <c r="V425"/>
  <c r="Q425"/>
  <c r="P425"/>
  <c r="N425"/>
  <c r="I425"/>
  <c r="V439"/>
  <c r="Q439"/>
  <c r="P439"/>
  <c r="N439"/>
  <c r="I439"/>
  <c r="V434"/>
  <c r="Q434"/>
  <c r="P434"/>
  <c r="N434"/>
  <c r="I434"/>
  <c r="V264"/>
  <c r="Q264"/>
  <c r="P264"/>
  <c r="N264"/>
  <c r="I264"/>
  <c r="V452"/>
  <c r="Q452"/>
  <c r="P452"/>
  <c r="N452"/>
  <c r="I452"/>
  <c r="V525"/>
  <c r="Q525"/>
  <c r="P525"/>
  <c r="N525"/>
  <c r="I525"/>
  <c r="V429"/>
  <c r="Q429"/>
  <c r="P429"/>
  <c r="N429"/>
  <c r="I429"/>
  <c r="V306"/>
  <c r="Q306"/>
  <c r="P306"/>
  <c r="N306"/>
  <c r="I306"/>
  <c r="V401"/>
  <c r="Q401"/>
  <c r="P401"/>
  <c r="N401"/>
  <c r="I401"/>
  <c r="V307"/>
  <c r="Q307"/>
  <c r="P307"/>
  <c r="N307"/>
  <c r="I307"/>
  <c r="V278"/>
  <c r="Q278"/>
  <c r="P278"/>
  <c r="N278"/>
  <c r="I278"/>
  <c r="V389"/>
  <c r="Q389"/>
  <c r="P389"/>
  <c r="N389"/>
  <c r="I389"/>
  <c r="V335"/>
  <c r="Q335"/>
  <c r="P335"/>
  <c r="N335"/>
  <c r="I335"/>
  <c r="V305"/>
  <c r="Q305"/>
  <c r="P305"/>
  <c r="N305"/>
  <c r="I305"/>
  <c r="V266"/>
  <c r="Q266"/>
  <c r="P266"/>
  <c r="N266"/>
  <c r="I266"/>
  <c r="V318"/>
  <c r="Q318"/>
  <c r="P318"/>
  <c r="N318"/>
  <c r="I318"/>
  <c r="V392"/>
  <c r="Q392"/>
  <c r="P392"/>
  <c r="N392"/>
  <c r="I392"/>
  <c r="V275"/>
  <c r="Q275"/>
  <c r="P275"/>
  <c r="N275"/>
  <c r="I275"/>
  <c r="V263"/>
  <c r="Q263"/>
  <c r="P263"/>
  <c r="N263"/>
  <c r="I263"/>
  <c r="V271"/>
  <c r="Q271"/>
  <c r="P271"/>
  <c r="N271"/>
  <c r="I271"/>
  <c r="V269"/>
  <c r="Q269"/>
  <c r="P269"/>
  <c r="N269"/>
  <c r="I269"/>
  <c r="V399"/>
  <c r="Q399"/>
  <c r="P399"/>
  <c r="N399"/>
  <c r="I399"/>
  <c r="V270"/>
  <c r="Q270"/>
  <c r="P270"/>
  <c r="N270"/>
  <c r="I270"/>
  <c r="V262"/>
  <c r="Q262"/>
  <c r="P262"/>
  <c r="N262"/>
  <c r="I262"/>
  <c r="V474"/>
  <c r="Q474"/>
  <c r="P474"/>
  <c r="N474"/>
  <c r="I474"/>
  <c r="V304"/>
  <c r="Q304"/>
  <c r="P304"/>
  <c r="N304"/>
  <c r="I304"/>
  <c r="V393"/>
  <c r="Q393"/>
  <c r="P393"/>
  <c r="N393"/>
  <c r="I393"/>
  <c r="V354"/>
  <c r="Q354"/>
  <c r="P354"/>
  <c r="N354"/>
  <c r="I354"/>
  <c r="Q217"/>
  <c r="O217"/>
  <c r="V217" s="1"/>
  <c r="N217"/>
  <c r="U217" s="1"/>
  <c r="I217"/>
  <c r="Q225"/>
  <c r="O225"/>
  <c r="V225" s="1"/>
  <c r="N225"/>
  <c r="U225" s="1"/>
  <c r="I225"/>
  <c r="L225" s="1"/>
  <c r="Q224"/>
  <c r="O224"/>
  <c r="V224" s="1"/>
  <c r="N224"/>
  <c r="U224" s="1"/>
  <c r="I224"/>
  <c r="L224" s="1"/>
  <c r="S224" s="1"/>
  <c r="Q213"/>
  <c r="O213"/>
  <c r="V213" s="1"/>
  <c r="N213"/>
  <c r="U213" s="1"/>
  <c r="I213"/>
  <c r="L213" s="1"/>
  <c r="Q210"/>
  <c r="O210"/>
  <c r="V210" s="1"/>
  <c r="N210"/>
  <c r="U210" s="1"/>
  <c r="I210"/>
  <c r="Q211"/>
  <c r="O211"/>
  <c r="V211" s="1"/>
  <c r="N211"/>
  <c r="U211" s="1"/>
  <c r="I211"/>
  <c r="Q226"/>
  <c r="O226"/>
  <c r="V226" s="1"/>
  <c r="N226"/>
  <c r="U226" s="1"/>
  <c r="I226"/>
  <c r="Q209"/>
  <c r="O209"/>
  <c r="V209" s="1"/>
  <c r="N209"/>
  <c r="U209" s="1"/>
  <c r="I209"/>
  <c r="L209" s="1"/>
  <c r="Q212"/>
  <c r="O212"/>
  <c r="V212" s="1"/>
  <c r="N212"/>
  <c r="U212" s="1"/>
  <c r="I212"/>
  <c r="Q220"/>
  <c r="O220"/>
  <c r="V220" s="1"/>
  <c r="N220"/>
  <c r="U220" s="1"/>
  <c r="I220"/>
  <c r="Q216"/>
  <c r="O216"/>
  <c r="V216" s="1"/>
  <c r="N216"/>
  <c r="U216" s="1"/>
  <c r="I216"/>
  <c r="L216" s="1"/>
  <c r="S216" s="1"/>
  <c r="Q309"/>
  <c r="O309"/>
  <c r="V309" s="1"/>
  <c r="N309"/>
  <c r="U309" s="1"/>
  <c r="I309"/>
  <c r="L309" s="1"/>
  <c r="Q215"/>
  <c r="O215"/>
  <c r="V215" s="1"/>
  <c r="N215"/>
  <c r="U215" s="1"/>
  <c r="I215"/>
  <c r="Q222"/>
  <c r="O222"/>
  <c r="V222" s="1"/>
  <c r="N222"/>
  <c r="U222" s="1"/>
  <c r="I222"/>
  <c r="Q219"/>
  <c r="O219"/>
  <c r="V219" s="1"/>
  <c r="N219"/>
  <c r="U219" s="1"/>
  <c r="I219"/>
  <c r="Q218"/>
  <c r="O218"/>
  <c r="V218" s="1"/>
  <c r="N218"/>
  <c r="U218" s="1"/>
  <c r="I218"/>
  <c r="L218" s="1"/>
  <c r="Q223"/>
  <c r="O223"/>
  <c r="V223" s="1"/>
  <c r="N223"/>
  <c r="U223" s="1"/>
  <c r="I223"/>
  <c r="Q97"/>
  <c r="O97"/>
  <c r="V97" s="1"/>
  <c r="N97"/>
  <c r="U97" s="1"/>
  <c r="I97"/>
  <c r="Q124"/>
  <c r="O124"/>
  <c r="V124" s="1"/>
  <c r="N124"/>
  <c r="U124" s="1"/>
  <c r="I124"/>
  <c r="L124" s="1"/>
  <c r="S124" s="1"/>
  <c r="Q197"/>
  <c r="O197"/>
  <c r="V197" s="1"/>
  <c r="N197"/>
  <c r="U197" s="1"/>
  <c r="I197"/>
  <c r="L197" s="1"/>
  <c r="Q566"/>
  <c r="O566"/>
  <c r="V566" s="1"/>
  <c r="N566"/>
  <c r="U566" s="1"/>
  <c r="I566"/>
  <c r="Q123"/>
  <c r="O123"/>
  <c r="V123" s="1"/>
  <c r="N123"/>
  <c r="U123" s="1"/>
  <c r="I123"/>
  <c r="L123" s="1"/>
  <c r="T123" s="1"/>
  <c r="Q122"/>
  <c r="O122"/>
  <c r="V122" s="1"/>
  <c r="N122"/>
  <c r="U122" s="1"/>
  <c r="I122"/>
  <c r="L122" s="1"/>
  <c r="S122" s="1"/>
  <c r="Q85"/>
  <c r="O85"/>
  <c r="V85" s="1"/>
  <c r="N85"/>
  <c r="U85" s="1"/>
  <c r="I85"/>
  <c r="L85" s="1"/>
  <c r="Q86"/>
  <c r="O86"/>
  <c r="V86" s="1"/>
  <c r="N86"/>
  <c r="U86" s="1"/>
  <c r="I86"/>
  <c r="Q121"/>
  <c r="O121"/>
  <c r="V121" s="1"/>
  <c r="N121"/>
  <c r="U121" s="1"/>
  <c r="I121"/>
  <c r="L121" s="1"/>
  <c r="S121" s="1"/>
  <c r="Q30"/>
  <c r="O30"/>
  <c r="V30" s="1"/>
  <c r="N30"/>
  <c r="U30" s="1"/>
  <c r="I30"/>
  <c r="Q95"/>
  <c r="O95"/>
  <c r="V95" s="1"/>
  <c r="N95"/>
  <c r="U95" s="1"/>
  <c r="I95"/>
  <c r="L95" s="1"/>
  <c r="Q214"/>
  <c r="O214"/>
  <c r="V214" s="1"/>
  <c r="N214"/>
  <c r="U214" s="1"/>
  <c r="I214"/>
  <c r="Q120"/>
  <c r="O120"/>
  <c r="V120" s="1"/>
  <c r="N120"/>
  <c r="U120" s="1"/>
  <c r="I120"/>
  <c r="L120" s="1"/>
  <c r="S120" s="1"/>
  <c r="Q98"/>
  <c r="O98"/>
  <c r="V98" s="1"/>
  <c r="N98"/>
  <c r="U98" s="1"/>
  <c r="I98"/>
  <c r="Q79"/>
  <c r="O79"/>
  <c r="V79" s="1"/>
  <c r="N79"/>
  <c r="U79" s="1"/>
  <c r="I79"/>
  <c r="Q81"/>
  <c r="O81"/>
  <c r="V81" s="1"/>
  <c r="N81"/>
  <c r="U81" s="1"/>
  <c r="I81"/>
  <c r="Q96"/>
  <c r="O96"/>
  <c r="V96" s="1"/>
  <c r="N96"/>
  <c r="U96" s="1"/>
  <c r="I96"/>
  <c r="L96" s="1"/>
  <c r="S96" s="1"/>
  <c r="Q64"/>
  <c r="O64"/>
  <c r="V64" s="1"/>
  <c r="N64"/>
  <c r="U64" s="1"/>
  <c r="I64"/>
  <c r="L64" s="1"/>
  <c r="S64" s="1"/>
  <c r="Q99"/>
  <c r="O99"/>
  <c r="V99" s="1"/>
  <c r="N99"/>
  <c r="U99" s="1"/>
  <c r="I99"/>
  <c r="L99" s="1"/>
  <c r="Q119"/>
  <c r="O119"/>
  <c r="V119" s="1"/>
  <c r="N119"/>
  <c r="U119" s="1"/>
  <c r="I119"/>
  <c r="Q7"/>
  <c r="O7"/>
  <c r="V7" s="1"/>
  <c r="N7"/>
  <c r="U7" s="1"/>
  <c r="I7"/>
  <c r="L7" s="1"/>
  <c r="S7" s="1"/>
  <c r="V380"/>
  <c r="P380"/>
  <c r="N380"/>
  <c r="J380"/>
  <c r="Q380" s="1"/>
  <c r="I380"/>
  <c r="G380"/>
  <c r="V379"/>
  <c r="P379"/>
  <c r="N379"/>
  <c r="J379"/>
  <c r="Q379" s="1"/>
  <c r="I379"/>
  <c r="G379"/>
  <c r="V378"/>
  <c r="P378"/>
  <c r="N378"/>
  <c r="J378"/>
  <c r="Q378" s="1"/>
  <c r="I378"/>
  <c r="G378"/>
  <c r="V118"/>
  <c r="P118"/>
  <c r="N118"/>
  <c r="J118"/>
  <c r="Q118" s="1"/>
  <c r="I118"/>
  <c r="G118"/>
  <c r="V117"/>
  <c r="P117"/>
  <c r="N117"/>
  <c r="J117"/>
  <c r="Q117" s="1"/>
  <c r="I117"/>
  <c r="G117"/>
  <c r="V116"/>
  <c r="P116"/>
  <c r="N116"/>
  <c r="J116"/>
  <c r="Q116" s="1"/>
  <c r="I116"/>
  <c r="G116"/>
  <c r="V115"/>
  <c r="P115"/>
  <c r="N115"/>
  <c r="J115"/>
  <c r="Q115" s="1"/>
  <c r="I115"/>
  <c r="G115"/>
  <c r="V114"/>
  <c r="P114"/>
  <c r="N114"/>
  <c r="J114"/>
  <c r="Q114" s="1"/>
  <c r="I114"/>
  <c r="G114"/>
  <c r="V113"/>
  <c r="P113"/>
  <c r="N113"/>
  <c r="J113"/>
  <c r="Q113" s="1"/>
  <c r="I113"/>
  <c r="G113"/>
  <c r="V112"/>
  <c r="P112"/>
  <c r="N112"/>
  <c r="J112"/>
  <c r="Q112" s="1"/>
  <c r="I112"/>
  <c r="G112"/>
  <c r="V111"/>
  <c r="P111"/>
  <c r="N111"/>
  <c r="J111"/>
  <c r="Q111" s="1"/>
  <c r="I111"/>
  <c r="G111"/>
  <c r="V110"/>
  <c r="P110"/>
  <c r="N110"/>
  <c r="J110"/>
  <c r="Q110" s="1"/>
  <c r="I110"/>
  <c r="G110"/>
  <c r="V109"/>
  <c r="P109"/>
  <c r="N109"/>
  <c r="J109"/>
  <c r="Q109" s="1"/>
  <c r="I109"/>
  <c r="G109"/>
  <c r="V632"/>
  <c r="Q632"/>
  <c r="P632"/>
  <c r="N632"/>
  <c r="I632"/>
  <c r="V630"/>
  <c r="Q630"/>
  <c r="P630"/>
  <c r="N630"/>
  <c r="I630"/>
  <c r="V638"/>
  <c r="Q638"/>
  <c r="P638"/>
  <c r="N638"/>
  <c r="I638"/>
  <c r="V633"/>
  <c r="Q633"/>
  <c r="P633"/>
  <c r="N633"/>
  <c r="I633"/>
  <c r="V639"/>
  <c r="Q639"/>
  <c r="P639"/>
  <c r="N639"/>
  <c r="I639"/>
  <c r="V637"/>
  <c r="Q637"/>
  <c r="P637"/>
  <c r="N637"/>
  <c r="I637"/>
  <c r="V631"/>
  <c r="Q631"/>
  <c r="P631"/>
  <c r="N631"/>
  <c r="I631"/>
  <c r="V634"/>
  <c r="Q634"/>
  <c r="P634"/>
  <c r="N634"/>
  <c r="I634"/>
  <c r="V635"/>
  <c r="Q635"/>
  <c r="P635"/>
  <c r="N635"/>
  <c r="I635"/>
  <c r="V636"/>
  <c r="Q636"/>
  <c r="P636"/>
  <c r="N636"/>
  <c r="I636"/>
  <c r="V621"/>
  <c r="Q621"/>
  <c r="P621"/>
  <c r="N621"/>
  <c r="I621"/>
  <c r="V618"/>
  <c r="Q618"/>
  <c r="P618"/>
  <c r="N618"/>
  <c r="I618"/>
  <c r="V620"/>
  <c r="Q620"/>
  <c r="P620"/>
  <c r="N620"/>
  <c r="I620"/>
  <c r="V624"/>
  <c r="Q624"/>
  <c r="P624"/>
  <c r="N624"/>
  <c r="I624"/>
  <c r="V623"/>
  <c r="Q623"/>
  <c r="P623"/>
  <c r="N623"/>
  <c r="I623"/>
  <c r="V619"/>
  <c r="Q619"/>
  <c r="P619"/>
  <c r="N619"/>
  <c r="I619"/>
  <c r="V628"/>
  <c r="Q628"/>
  <c r="P628"/>
  <c r="N628"/>
  <c r="I628"/>
  <c r="V617"/>
  <c r="Q617"/>
  <c r="P617"/>
  <c r="N617"/>
  <c r="I617"/>
  <c r="V627"/>
  <c r="Q627"/>
  <c r="P627"/>
  <c r="N627"/>
  <c r="I627"/>
  <c r="V622"/>
  <c r="Q622"/>
  <c r="P622"/>
  <c r="N622"/>
  <c r="I622"/>
  <c r="V520"/>
  <c r="Q520"/>
  <c r="P520"/>
  <c r="N520"/>
  <c r="I520"/>
  <c r="V616"/>
  <c r="Q616"/>
  <c r="P616"/>
  <c r="N616"/>
  <c r="I616"/>
  <c r="V506"/>
  <c r="Q506"/>
  <c r="P506"/>
  <c r="N506"/>
  <c r="I506"/>
  <c r="V456"/>
  <c r="Q456"/>
  <c r="P456"/>
  <c r="N456"/>
  <c r="I456"/>
  <c r="V541"/>
  <c r="Q541"/>
  <c r="P541"/>
  <c r="N541"/>
  <c r="I541"/>
  <c r="V513"/>
  <c r="Q513"/>
  <c r="P513"/>
  <c r="N513"/>
  <c r="I513"/>
  <c r="V479"/>
  <c r="Q479"/>
  <c r="P479"/>
  <c r="N479"/>
  <c r="I479"/>
  <c r="V466"/>
  <c r="Q466"/>
  <c r="P466"/>
  <c r="N466"/>
  <c r="I466"/>
  <c r="V458"/>
  <c r="Q458"/>
  <c r="P458"/>
  <c r="N458"/>
  <c r="I458"/>
  <c r="V473"/>
  <c r="Q473"/>
  <c r="P473"/>
  <c r="N473"/>
  <c r="I473"/>
  <c r="L417" l="1"/>
  <c r="T417" s="1"/>
  <c r="L530"/>
  <c r="S530" s="1"/>
  <c r="L133"/>
  <c r="L528"/>
  <c r="L613"/>
  <c r="T613" s="1"/>
  <c r="L577"/>
  <c r="T577" s="1"/>
  <c r="L131"/>
  <c r="L100"/>
  <c r="L571"/>
  <c r="T202"/>
  <c r="S202"/>
  <c r="T90"/>
  <c r="S90"/>
  <c r="T20"/>
  <c r="S20"/>
  <c r="T10"/>
  <c r="S10"/>
  <c r="T32"/>
  <c r="S32"/>
  <c r="T29"/>
  <c r="S29"/>
  <c r="T208"/>
  <c r="S208"/>
  <c r="T201"/>
  <c r="S201"/>
  <c r="T80"/>
  <c r="S80"/>
  <c r="T60"/>
  <c r="S60"/>
  <c r="L283"/>
  <c r="S283" s="1"/>
  <c r="L428"/>
  <c r="L414"/>
  <c r="S414" s="1"/>
  <c r="L420"/>
  <c r="S420" s="1"/>
  <c r="L35"/>
  <c r="T35" s="1"/>
  <c r="L107"/>
  <c r="L68"/>
  <c r="T68" s="1"/>
  <c r="L568"/>
  <c r="T568" s="1"/>
  <c r="L132"/>
  <c r="S132" s="1"/>
  <c r="L437"/>
  <c r="T437" s="1"/>
  <c r="L430"/>
  <c r="S430" s="1"/>
  <c r="L458"/>
  <c r="L262"/>
  <c r="S262" s="1"/>
  <c r="L450"/>
  <c r="L446"/>
  <c r="S446" s="1"/>
  <c r="L126"/>
  <c r="T126" s="1"/>
  <c r="L61"/>
  <c r="T61" s="1"/>
  <c r="L129"/>
  <c r="T129" s="1"/>
  <c r="L481"/>
  <c r="T481" s="1"/>
  <c r="K455"/>
  <c r="R455" s="1"/>
  <c r="U35"/>
  <c r="K69"/>
  <c r="R69" s="1"/>
  <c r="U107"/>
  <c r="K93"/>
  <c r="R93" s="1"/>
  <c r="T102"/>
  <c r="K613"/>
  <c r="R613" s="1"/>
  <c r="U138"/>
  <c r="U148"/>
  <c r="L523"/>
  <c r="T523" s="1"/>
  <c r="L526"/>
  <c r="L578"/>
  <c r="S578" s="1"/>
  <c r="K541"/>
  <c r="R541" s="1"/>
  <c r="L74"/>
  <c r="T74" s="1"/>
  <c r="U70"/>
  <c r="U94"/>
  <c r="K122"/>
  <c r="R122" s="1"/>
  <c r="L636"/>
  <c r="T636" s="1"/>
  <c r="L525"/>
  <c r="K111"/>
  <c r="R111" s="1"/>
  <c r="U264"/>
  <c r="L418"/>
  <c r="T418" s="1"/>
  <c r="L453"/>
  <c r="U125"/>
  <c r="K44"/>
  <c r="R44" s="1"/>
  <c r="U93"/>
  <c r="L575"/>
  <c r="T575" s="1"/>
  <c r="U193"/>
  <c r="U479"/>
  <c r="U541"/>
  <c r="U456"/>
  <c r="K627"/>
  <c r="R627" s="1"/>
  <c r="U619"/>
  <c r="K623"/>
  <c r="R623" s="1"/>
  <c r="U633"/>
  <c r="L115"/>
  <c r="S115" s="1"/>
  <c r="K381"/>
  <c r="R381" s="1"/>
  <c r="K470"/>
  <c r="R470" s="1"/>
  <c r="L73"/>
  <c r="T73" s="1"/>
  <c r="L479"/>
  <c r="T479" s="1"/>
  <c r="L456"/>
  <c r="T456" s="1"/>
  <c r="L619"/>
  <c r="T619" s="1"/>
  <c r="L633"/>
  <c r="T633" s="1"/>
  <c r="U458"/>
  <c r="K466"/>
  <c r="R466" s="1"/>
  <c r="K520"/>
  <c r="R520" s="1"/>
  <c r="L110"/>
  <c r="T110" s="1"/>
  <c r="U113"/>
  <c r="U115"/>
  <c r="U378"/>
  <c r="L379"/>
  <c r="T379" s="1"/>
  <c r="K413"/>
  <c r="R413" s="1"/>
  <c r="T9"/>
  <c r="K575"/>
  <c r="R575" s="1"/>
  <c r="U77"/>
  <c r="L441"/>
  <c r="T441" s="1"/>
  <c r="L466"/>
  <c r="T466" s="1"/>
  <c r="L506"/>
  <c r="T506" s="1"/>
  <c r="L620"/>
  <c r="S620" s="1"/>
  <c r="L392"/>
  <c r="S392" s="1"/>
  <c r="L401"/>
  <c r="S401" s="1"/>
  <c r="L634"/>
  <c r="T634" s="1"/>
  <c r="L637"/>
  <c r="S637" s="1"/>
  <c r="K223"/>
  <c r="R223" s="1"/>
  <c r="U480"/>
  <c r="K125"/>
  <c r="R125" s="1"/>
  <c r="L43"/>
  <c r="S43" s="1"/>
  <c r="U577"/>
  <c r="U283"/>
  <c r="U136"/>
  <c r="K618"/>
  <c r="R618" s="1"/>
  <c r="K98"/>
  <c r="R98" s="1"/>
  <c r="K214"/>
  <c r="R214" s="1"/>
  <c r="K30"/>
  <c r="R30" s="1"/>
  <c r="U354"/>
  <c r="K393"/>
  <c r="R393" s="1"/>
  <c r="L275"/>
  <c r="S275" s="1"/>
  <c r="K389"/>
  <c r="R389" s="1"/>
  <c r="U401"/>
  <c r="K306"/>
  <c r="R306" s="1"/>
  <c r="K264"/>
  <c r="R264" s="1"/>
  <c r="U428"/>
  <c r="L455"/>
  <c r="T455" s="1"/>
  <c r="K74"/>
  <c r="R74" s="1"/>
  <c r="U61"/>
  <c r="K129"/>
  <c r="R129" s="1"/>
  <c r="U492"/>
  <c r="K516"/>
  <c r="R516" s="1"/>
  <c r="K477"/>
  <c r="R477" s="1"/>
  <c r="L469"/>
  <c r="T469" s="1"/>
  <c r="L539"/>
  <c r="T539" s="1"/>
  <c r="U506"/>
  <c r="U634"/>
  <c r="U632"/>
  <c r="K119"/>
  <c r="R119" s="1"/>
  <c r="K219"/>
  <c r="R219" s="1"/>
  <c r="K212"/>
  <c r="R212" s="1"/>
  <c r="K226"/>
  <c r="R226" s="1"/>
  <c r="U275"/>
  <c r="K335"/>
  <c r="R335" s="1"/>
  <c r="U525"/>
  <c r="U426"/>
  <c r="L413"/>
  <c r="T413" s="1"/>
  <c r="U65"/>
  <c r="L125"/>
  <c r="T125" s="1"/>
  <c r="L44"/>
  <c r="T44" s="1"/>
  <c r="U128"/>
  <c r="U303"/>
  <c r="T221"/>
  <c r="T84"/>
  <c r="U516"/>
  <c r="U575"/>
  <c r="K539"/>
  <c r="R539" s="1"/>
  <c r="U470"/>
  <c r="K523"/>
  <c r="R523" s="1"/>
  <c r="U613"/>
  <c r="U526"/>
  <c r="U578"/>
  <c r="U477"/>
  <c r="U83"/>
  <c r="U145"/>
  <c r="L436"/>
  <c r="T436" s="1"/>
  <c r="L101"/>
  <c r="T101" s="1"/>
  <c r="L477"/>
  <c r="S477" s="1"/>
  <c r="L541"/>
  <c r="U520"/>
  <c r="K622"/>
  <c r="R622" s="1"/>
  <c r="K628"/>
  <c r="R628" s="1"/>
  <c r="K620"/>
  <c r="R620" s="1"/>
  <c r="U636"/>
  <c r="K635"/>
  <c r="R635" s="1"/>
  <c r="U112"/>
  <c r="U271"/>
  <c r="L263"/>
  <c r="S263" s="1"/>
  <c r="L264"/>
  <c r="S264" s="1"/>
  <c r="U424"/>
  <c r="U430"/>
  <c r="K423"/>
  <c r="R423" s="1"/>
  <c r="U449"/>
  <c r="U455"/>
  <c r="U413"/>
  <c r="K419"/>
  <c r="R419" s="1"/>
  <c r="U414"/>
  <c r="U92"/>
  <c r="U62"/>
  <c r="U68"/>
  <c r="K75"/>
  <c r="R75" s="1"/>
  <c r="U73"/>
  <c r="K128"/>
  <c r="R128" s="1"/>
  <c r="U508"/>
  <c r="U130"/>
  <c r="U570"/>
  <c r="U447"/>
  <c r="U572"/>
  <c r="U573"/>
  <c r="U574"/>
  <c r="U381"/>
  <c r="U539"/>
  <c r="U576"/>
  <c r="U523"/>
  <c r="U579"/>
  <c r="U134"/>
  <c r="U137"/>
  <c r="U146"/>
  <c r="U147"/>
  <c r="K148"/>
  <c r="R148" s="1"/>
  <c r="T196"/>
  <c r="S196"/>
  <c r="S575"/>
  <c r="U630"/>
  <c r="K116"/>
  <c r="R116" s="1"/>
  <c r="L30"/>
  <c r="S30" s="1"/>
  <c r="U429"/>
  <c r="U444"/>
  <c r="U436"/>
  <c r="U438"/>
  <c r="U459"/>
  <c r="U415"/>
  <c r="U71"/>
  <c r="K72"/>
  <c r="R72" s="1"/>
  <c r="U67"/>
  <c r="U43"/>
  <c r="K101"/>
  <c r="R101" s="1"/>
  <c r="U567"/>
  <c r="K303"/>
  <c r="R303" s="1"/>
  <c r="U510"/>
  <c r="K576"/>
  <c r="R576" s="1"/>
  <c r="U544"/>
  <c r="U196"/>
  <c r="U135"/>
  <c r="U142"/>
  <c r="U143"/>
  <c r="U144"/>
  <c r="U152"/>
  <c r="K479"/>
  <c r="R479" s="1"/>
  <c r="K456"/>
  <c r="R456" s="1"/>
  <c r="U622"/>
  <c r="L628"/>
  <c r="T628" s="1"/>
  <c r="U618"/>
  <c r="K633"/>
  <c r="R633" s="1"/>
  <c r="K632"/>
  <c r="R632" s="1"/>
  <c r="U109"/>
  <c r="K113"/>
  <c r="R113" s="1"/>
  <c r="K117"/>
  <c r="R117" s="1"/>
  <c r="U118"/>
  <c r="K378"/>
  <c r="R378" s="1"/>
  <c r="K379"/>
  <c r="R379" s="1"/>
  <c r="K7"/>
  <c r="R7" s="1"/>
  <c r="L219"/>
  <c r="S219" s="1"/>
  <c r="K222"/>
  <c r="R222" s="1"/>
  <c r="K217"/>
  <c r="R217" s="1"/>
  <c r="L354"/>
  <c r="T354" s="1"/>
  <c r="K269"/>
  <c r="R269" s="1"/>
  <c r="U266"/>
  <c r="U466"/>
  <c r="L622"/>
  <c r="T622" s="1"/>
  <c r="U627"/>
  <c r="L618"/>
  <c r="T618" s="1"/>
  <c r="K634"/>
  <c r="R634" s="1"/>
  <c r="U637"/>
  <c r="K639"/>
  <c r="R639" s="1"/>
  <c r="L630"/>
  <c r="T630" s="1"/>
  <c r="K64"/>
  <c r="R64" s="1"/>
  <c r="K96"/>
  <c r="R96" s="1"/>
  <c r="L98"/>
  <c r="S98" s="1"/>
  <c r="K86"/>
  <c r="R86" s="1"/>
  <c r="K123"/>
  <c r="R123" s="1"/>
  <c r="L226"/>
  <c r="S226" s="1"/>
  <c r="K211"/>
  <c r="R211" s="1"/>
  <c r="U304"/>
  <c r="K474"/>
  <c r="R474" s="1"/>
  <c r="U270"/>
  <c r="K399"/>
  <c r="R399" s="1"/>
  <c r="K275"/>
  <c r="R275" s="1"/>
  <c r="U318"/>
  <c r="L266"/>
  <c r="S266" s="1"/>
  <c r="U335"/>
  <c r="U389"/>
  <c r="U452"/>
  <c r="U439"/>
  <c r="L444"/>
  <c r="L438"/>
  <c r="T438" s="1"/>
  <c r="U440"/>
  <c r="L459"/>
  <c r="U441"/>
  <c r="L415"/>
  <c r="T415" s="1"/>
  <c r="U420"/>
  <c r="K65"/>
  <c r="R65" s="1"/>
  <c r="U66"/>
  <c r="L71"/>
  <c r="S71" s="1"/>
  <c r="K126"/>
  <c r="R126" s="1"/>
  <c r="L67"/>
  <c r="S67" s="1"/>
  <c r="U69"/>
  <c r="L70"/>
  <c r="S70" s="1"/>
  <c r="U127"/>
  <c r="K62"/>
  <c r="R62" s="1"/>
  <c r="U75"/>
  <c r="L508"/>
  <c r="S508" s="1"/>
  <c r="U511"/>
  <c r="K492"/>
  <c r="R492" s="1"/>
  <c r="L567"/>
  <c r="U530"/>
  <c r="U568"/>
  <c r="L510"/>
  <c r="S510" s="1"/>
  <c r="U543"/>
  <c r="T194"/>
  <c r="T21"/>
  <c r="L516"/>
  <c r="L381"/>
  <c r="L470"/>
  <c r="L576"/>
  <c r="S576" s="1"/>
  <c r="K577"/>
  <c r="R577" s="1"/>
  <c r="L544"/>
  <c r="S544" s="1"/>
  <c r="U514"/>
  <c r="K135"/>
  <c r="R135" s="1"/>
  <c r="U139"/>
  <c r="U25"/>
  <c r="U141"/>
  <c r="U151"/>
  <c r="S479"/>
  <c r="K458"/>
  <c r="R458" s="1"/>
  <c r="L520"/>
  <c r="T520" s="1"/>
  <c r="L627"/>
  <c r="S627" s="1"/>
  <c r="U111"/>
  <c r="L112"/>
  <c r="S112" s="1"/>
  <c r="L116"/>
  <c r="S116" s="1"/>
  <c r="L118"/>
  <c r="U305"/>
  <c r="L439"/>
  <c r="T439" s="1"/>
  <c r="L424"/>
  <c r="S424" s="1"/>
  <c r="L432"/>
  <c r="T432" s="1"/>
  <c r="L451"/>
  <c r="S451" s="1"/>
  <c r="L440"/>
  <c r="T440" s="1"/>
  <c r="U453"/>
  <c r="U72"/>
  <c r="L92"/>
  <c r="S92" s="1"/>
  <c r="L127"/>
  <c r="S127" s="1"/>
  <c r="K61"/>
  <c r="R61" s="1"/>
  <c r="L94"/>
  <c r="S94" s="1"/>
  <c r="L511"/>
  <c r="T511" s="1"/>
  <c r="K481"/>
  <c r="R481" s="1"/>
  <c r="L546"/>
  <c r="S546" s="1"/>
  <c r="U491"/>
  <c r="K568"/>
  <c r="R568" s="1"/>
  <c r="T200"/>
  <c r="T33"/>
  <c r="L130"/>
  <c r="S130" s="1"/>
  <c r="U131"/>
  <c r="L570"/>
  <c r="S570" s="1"/>
  <c r="U100"/>
  <c r="L447"/>
  <c r="T447" s="1"/>
  <c r="U571"/>
  <c r="L572"/>
  <c r="S572" s="1"/>
  <c r="U132"/>
  <c r="U133"/>
  <c r="L573"/>
  <c r="S573" s="1"/>
  <c r="U528"/>
  <c r="L574"/>
  <c r="T574" s="1"/>
  <c r="U469"/>
  <c r="L514"/>
  <c r="S514" s="1"/>
  <c r="L579"/>
  <c r="S579" s="1"/>
  <c r="U140"/>
  <c r="U149"/>
  <c r="U150"/>
  <c r="S139"/>
  <c r="T139"/>
  <c r="S83"/>
  <c r="T83"/>
  <c r="S145"/>
  <c r="T145"/>
  <c r="S193"/>
  <c r="T193"/>
  <c r="S142"/>
  <c r="T142"/>
  <c r="K136"/>
  <c r="R136" s="1"/>
  <c r="K138"/>
  <c r="R138" s="1"/>
  <c r="T25"/>
  <c r="K141"/>
  <c r="R141" s="1"/>
  <c r="T143"/>
  <c r="K144"/>
  <c r="R144" s="1"/>
  <c r="K77"/>
  <c r="R77" s="1"/>
  <c r="T148"/>
  <c r="K149"/>
  <c r="R149" s="1"/>
  <c r="T151"/>
  <c r="T152"/>
  <c r="T136"/>
  <c r="K83"/>
  <c r="R83" s="1"/>
  <c r="L137"/>
  <c r="T138"/>
  <c r="K139"/>
  <c r="R139" s="1"/>
  <c r="L140"/>
  <c r="T141"/>
  <c r="K142"/>
  <c r="R142" s="1"/>
  <c r="T144"/>
  <c r="K145"/>
  <c r="R145" s="1"/>
  <c r="L146"/>
  <c r="T77"/>
  <c r="L147"/>
  <c r="T149"/>
  <c r="L150"/>
  <c r="K193"/>
  <c r="R193" s="1"/>
  <c r="S135"/>
  <c r="T135"/>
  <c r="S134"/>
  <c r="T134"/>
  <c r="K196"/>
  <c r="R196" s="1"/>
  <c r="K134"/>
  <c r="R134" s="1"/>
  <c r="S526"/>
  <c r="T526"/>
  <c r="T578"/>
  <c r="S131"/>
  <c r="T131"/>
  <c r="S100"/>
  <c r="T100"/>
  <c r="S571"/>
  <c r="T571"/>
  <c r="T132"/>
  <c r="S133"/>
  <c r="T133"/>
  <c r="S528"/>
  <c r="T528"/>
  <c r="T283"/>
  <c r="K130"/>
  <c r="R130" s="1"/>
  <c r="K131"/>
  <c r="R131" s="1"/>
  <c r="K570"/>
  <c r="R570" s="1"/>
  <c r="K100"/>
  <c r="R100" s="1"/>
  <c r="K447"/>
  <c r="R447" s="1"/>
  <c r="K571"/>
  <c r="R571" s="1"/>
  <c r="K572"/>
  <c r="R572" s="1"/>
  <c r="K132"/>
  <c r="R132" s="1"/>
  <c r="K133"/>
  <c r="R133" s="1"/>
  <c r="K573"/>
  <c r="R573" s="1"/>
  <c r="K528"/>
  <c r="R528" s="1"/>
  <c r="K574"/>
  <c r="R574" s="1"/>
  <c r="K469"/>
  <c r="R469" s="1"/>
  <c r="S613"/>
  <c r="K514"/>
  <c r="R514" s="1"/>
  <c r="K283"/>
  <c r="R283" s="1"/>
  <c r="K579"/>
  <c r="R579" s="1"/>
  <c r="K526"/>
  <c r="R526" s="1"/>
  <c r="K544"/>
  <c r="R544" s="1"/>
  <c r="K578"/>
  <c r="R578" s="1"/>
  <c r="T446"/>
  <c r="T414"/>
  <c r="T450"/>
  <c r="S450"/>
  <c r="S413"/>
  <c r="U616"/>
  <c r="U380"/>
  <c r="L617"/>
  <c r="T617" s="1"/>
  <c r="U628"/>
  <c r="K619"/>
  <c r="R619" s="1"/>
  <c r="L623"/>
  <c r="S623" s="1"/>
  <c r="K621"/>
  <c r="R621" s="1"/>
  <c r="K631"/>
  <c r="R631" s="1"/>
  <c r="K638"/>
  <c r="R638" s="1"/>
  <c r="L111"/>
  <c r="S111" s="1"/>
  <c r="L114"/>
  <c r="T114" s="1"/>
  <c r="K115"/>
  <c r="R115" s="1"/>
  <c r="U116"/>
  <c r="K380"/>
  <c r="R380" s="1"/>
  <c r="K81"/>
  <c r="R81" s="1"/>
  <c r="K79"/>
  <c r="R79" s="1"/>
  <c r="K95"/>
  <c r="R95" s="1"/>
  <c r="K85"/>
  <c r="R85" s="1"/>
  <c r="K124"/>
  <c r="R124" s="1"/>
  <c r="K97"/>
  <c r="R97" s="1"/>
  <c r="K218"/>
  <c r="R218" s="1"/>
  <c r="K216"/>
  <c r="R216" s="1"/>
  <c r="K220"/>
  <c r="R220" s="1"/>
  <c r="K209"/>
  <c r="R209" s="1"/>
  <c r="K224"/>
  <c r="R224" s="1"/>
  <c r="K354"/>
  <c r="R354" s="1"/>
  <c r="L393"/>
  <c r="S393" s="1"/>
  <c r="U474"/>
  <c r="U399"/>
  <c r="L269"/>
  <c r="S269" s="1"/>
  <c r="L305"/>
  <c r="T305" s="1"/>
  <c r="L335"/>
  <c r="T335" s="1"/>
  <c r="L278"/>
  <c r="T278" s="1"/>
  <c r="L452"/>
  <c r="S452" s="1"/>
  <c r="L434"/>
  <c r="S434" s="1"/>
  <c r="K425"/>
  <c r="R425" s="1"/>
  <c r="U450"/>
  <c r="U417"/>
  <c r="K430"/>
  <c r="R430" s="1"/>
  <c r="L442"/>
  <c r="S442" s="1"/>
  <c r="K463"/>
  <c r="R463" s="1"/>
  <c r="U437"/>
  <c r="K459"/>
  <c r="R459" s="1"/>
  <c r="L421"/>
  <c r="S421" s="1"/>
  <c r="L419"/>
  <c r="T419" s="1"/>
  <c r="U418"/>
  <c r="K414"/>
  <c r="R414" s="1"/>
  <c r="K441"/>
  <c r="R441" s="1"/>
  <c r="K66"/>
  <c r="R66" s="1"/>
  <c r="K92"/>
  <c r="R92" s="1"/>
  <c r="K70"/>
  <c r="R70" s="1"/>
  <c r="K43"/>
  <c r="R43" s="1"/>
  <c r="K94"/>
  <c r="R94" s="1"/>
  <c r="K508"/>
  <c r="R508" s="1"/>
  <c r="L509"/>
  <c r="S509" s="1"/>
  <c r="L569"/>
  <c r="T569" s="1"/>
  <c r="T76"/>
  <c r="S123"/>
  <c r="L222"/>
  <c r="L211"/>
  <c r="K263"/>
  <c r="R263" s="1"/>
  <c r="L389"/>
  <c r="S389" s="1"/>
  <c r="U307"/>
  <c r="L306"/>
  <c r="T306" s="1"/>
  <c r="K525"/>
  <c r="R525" s="1"/>
  <c r="U425"/>
  <c r="K424"/>
  <c r="R424" s="1"/>
  <c r="L423"/>
  <c r="T423" s="1"/>
  <c r="U463"/>
  <c r="K428"/>
  <c r="R428" s="1"/>
  <c r="T24"/>
  <c r="U621"/>
  <c r="U114"/>
  <c r="K197"/>
  <c r="R197" s="1"/>
  <c r="K309"/>
  <c r="R309" s="1"/>
  <c r="K213"/>
  <c r="R213" s="1"/>
  <c r="U392"/>
  <c r="K318"/>
  <c r="R318" s="1"/>
  <c r="K439"/>
  <c r="R439" s="1"/>
  <c r="U451"/>
  <c r="K449"/>
  <c r="R449" s="1"/>
  <c r="U412"/>
  <c r="U126"/>
  <c r="U44"/>
  <c r="U74"/>
  <c r="U101"/>
  <c r="U129"/>
  <c r="U481"/>
  <c r="U546"/>
  <c r="T206"/>
  <c r="U473"/>
  <c r="U513"/>
  <c r="U624"/>
  <c r="U631"/>
  <c r="U638"/>
  <c r="L378"/>
  <c r="S378" s="1"/>
  <c r="L473"/>
  <c r="T473" s="1"/>
  <c r="L513"/>
  <c r="S513" s="1"/>
  <c r="L616"/>
  <c r="S616" s="1"/>
  <c r="U617"/>
  <c r="U623"/>
  <c r="L624"/>
  <c r="S624" s="1"/>
  <c r="U620"/>
  <c r="L621"/>
  <c r="S621" s="1"/>
  <c r="U635"/>
  <c r="L631"/>
  <c r="S631" s="1"/>
  <c r="U639"/>
  <c r="L638"/>
  <c r="S638" s="1"/>
  <c r="K109"/>
  <c r="R109" s="1"/>
  <c r="U110"/>
  <c r="K112"/>
  <c r="R112" s="1"/>
  <c r="U117"/>
  <c r="U379"/>
  <c r="K99"/>
  <c r="R99" s="1"/>
  <c r="K120"/>
  <c r="R120" s="1"/>
  <c r="K121"/>
  <c r="R121" s="1"/>
  <c r="K566"/>
  <c r="R566" s="1"/>
  <c r="L97"/>
  <c r="K215"/>
  <c r="R215" s="1"/>
  <c r="L220"/>
  <c r="K210"/>
  <c r="R210" s="1"/>
  <c r="U393"/>
  <c r="L304"/>
  <c r="S304" s="1"/>
  <c r="U262"/>
  <c r="L270"/>
  <c r="S270" s="1"/>
  <c r="U269"/>
  <c r="K271"/>
  <c r="R271" s="1"/>
  <c r="U263"/>
  <c r="K305"/>
  <c r="R305" s="1"/>
  <c r="U278"/>
  <c r="K307"/>
  <c r="R307" s="1"/>
  <c r="U306"/>
  <c r="K429"/>
  <c r="R429" s="1"/>
  <c r="U434"/>
  <c r="L425"/>
  <c r="T425" s="1"/>
  <c r="L426"/>
  <c r="T426" s="1"/>
  <c r="K417"/>
  <c r="R417" s="1"/>
  <c r="U432"/>
  <c r="U423"/>
  <c r="U442"/>
  <c r="L449"/>
  <c r="T449" s="1"/>
  <c r="L463"/>
  <c r="T463" s="1"/>
  <c r="L480"/>
  <c r="S480" s="1"/>
  <c r="K437"/>
  <c r="R437" s="1"/>
  <c r="U446"/>
  <c r="U421"/>
  <c r="L412"/>
  <c r="T412" s="1"/>
  <c r="U419"/>
  <c r="K420"/>
  <c r="R420" s="1"/>
  <c r="L66"/>
  <c r="S66" s="1"/>
  <c r="U509"/>
  <c r="K491"/>
  <c r="R491" s="1"/>
  <c r="U569"/>
  <c r="K543"/>
  <c r="R543" s="1"/>
  <c r="T27"/>
  <c r="T203"/>
  <c r="T198"/>
  <c r="T204"/>
  <c r="T11"/>
  <c r="T8"/>
  <c r="T205"/>
  <c r="T108"/>
  <c r="T199"/>
  <c r="T195"/>
  <c r="S35"/>
  <c r="S107"/>
  <c r="T107"/>
  <c r="S68"/>
  <c r="S73"/>
  <c r="S511"/>
  <c r="S567"/>
  <c r="T567"/>
  <c r="L65"/>
  <c r="K71"/>
  <c r="R71" s="1"/>
  <c r="L72"/>
  <c r="S126"/>
  <c r="K35"/>
  <c r="R35" s="1"/>
  <c r="L69"/>
  <c r="T92"/>
  <c r="K107"/>
  <c r="R107" s="1"/>
  <c r="L93"/>
  <c r="K127"/>
  <c r="R127" s="1"/>
  <c r="L62"/>
  <c r="T43"/>
  <c r="K68"/>
  <c r="R68" s="1"/>
  <c r="L75"/>
  <c r="S101"/>
  <c r="T94"/>
  <c r="K73"/>
  <c r="R73" s="1"/>
  <c r="L128"/>
  <c r="S129"/>
  <c r="K511"/>
  <c r="R511" s="1"/>
  <c r="L492"/>
  <c r="S481"/>
  <c r="T546"/>
  <c r="K567"/>
  <c r="R567" s="1"/>
  <c r="S303"/>
  <c r="K509"/>
  <c r="R509" s="1"/>
  <c r="L491"/>
  <c r="S568"/>
  <c r="T510"/>
  <c r="K569"/>
  <c r="R569" s="1"/>
  <c r="L543"/>
  <c r="K67"/>
  <c r="R67" s="1"/>
  <c r="K546"/>
  <c r="R546" s="1"/>
  <c r="K530"/>
  <c r="R530" s="1"/>
  <c r="K510"/>
  <c r="R510" s="1"/>
  <c r="S444"/>
  <c r="T444"/>
  <c r="S428"/>
  <c r="T428"/>
  <c r="S418"/>
  <c r="S439"/>
  <c r="T430"/>
  <c r="S459"/>
  <c r="T459"/>
  <c r="S453"/>
  <c r="T453"/>
  <c r="K434"/>
  <c r="R434" s="1"/>
  <c r="K426"/>
  <c r="R426" s="1"/>
  <c r="S417"/>
  <c r="K444"/>
  <c r="R444" s="1"/>
  <c r="K442"/>
  <c r="R442" s="1"/>
  <c r="K480"/>
  <c r="R480" s="1"/>
  <c r="S437"/>
  <c r="K440"/>
  <c r="R440" s="1"/>
  <c r="S455"/>
  <c r="K412"/>
  <c r="R412" s="1"/>
  <c r="K418"/>
  <c r="R418" s="1"/>
  <c r="S441"/>
  <c r="K453"/>
  <c r="R453" s="1"/>
  <c r="T420"/>
  <c r="K450"/>
  <c r="R450" s="1"/>
  <c r="K432"/>
  <c r="R432" s="1"/>
  <c r="K451"/>
  <c r="R451" s="1"/>
  <c r="K436"/>
  <c r="R436" s="1"/>
  <c r="K438"/>
  <c r="R438" s="1"/>
  <c r="K446"/>
  <c r="R446" s="1"/>
  <c r="K421"/>
  <c r="R421" s="1"/>
  <c r="K415"/>
  <c r="R415" s="1"/>
  <c r="T401"/>
  <c r="S525"/>
  <c r="T525"/>
  <c r="K401"/>
  <c r="R401" s="1"/>
  <c r="K452"/>
  <c r="R452" s="1"/>
  <c r="L429"/>
  <c r="T264"/>
  <c r="K266"/>
  <c r="R266" s="1"/>
  <c r="K278"/>
  <c r="R278" s="1"/>
  <c r="L307"/>
  <c r="L271"/>
  <c r="T275"/>
  <c r="K392"/>
  <c r="R392" s="1"/>
  <c r="L318"/>
  <c r="T392"/>
  <c r="S354"/>
  <c r="K304"/>
  <c r="R304" s="1"/>
  <c r="L474"/>
  <c r="K270"/>
  <c r="R270" s="1"/>
  <c r="L399"/>
  <c r="K262"/>
  <c r="R262" s="1"/>
  <c r="T197"/>
  <c r="S197"/>
  <c r="T309"/>
  <c r="S309"/>
  <c r="T213"/>
  <c r="S213"/>
  <c r="T99"/>
  <c r="S99"/>
  <c r="T95"/>
  <c r="S95"/>
  <c r="T85"/>
  <c r="S85"/>
  <c r="T218"/>
  <c r="S218"/>
  <c r="T209"/>
  <c r="S209"/>
  <c r="S225"/>
  <c r="T225"/>
  <c r="L119"/>
  <c r="T64"/>
  <c r="L81"/>
  <c r="T98"/>
  <c r="L214"/>
  <c r="T30"/>
  <c r="L86"/>
  <c r="T122"/>
  <c r="L566"/>
  <c r="T124"/>
  <c r="L223"/>
  <c r="T219"/>
  <c r="L215"/>
  <c r="T216"/>
  <c r="L212"/>
  <c r="L210"/>
  <c r="T224"/>
  <c r="K225"/>
  <c r="R225" s="1"/>
  <c r="L217"/>
  <c r="T7"/>
  <c r="T96"/>
  <c r="L79"/>
  <c r="T120"/>
  <c r="T121"/>
  <c r="S110"/>
  <c r="T112"/>
  <c r="S118"/>
  <c r="T118"/>
  <c r="S379"/>
  <c r="L109"/>
  <c r="K110"/>
  <c r="R110" s="1"/>
  <c r="L113"/>
  <c r="K114"/>
  <c r="R114" s="1"/>
  <c r="T115"/>
  <c r="L117"/>
  <c r="K118"/>
  <c r="R118" s="1"/>
  <c r="L380"/>
  <c r="S458"/>
  <c r="T458"/>
  <c r="S541"/>
  <c r="T541"/>
  <c r="T620"/>
  <c r="T637"/>
  <c r="S636"/>
  <c r="K473"/>
  <c r="R473" s="1"/>
  <c r="K513"/>
  <c r="R513" s="1"/>
  <c r="K616"/>
  <c r="R616" s="1"/>
  <c r="S622"/>
  <c r="T627"/>
  <c r="K617"/>
  <c r="R617" s="1"/>
  <c r="K624"/>
  <c r="R624" s="1"/>
  <c r="K636"/>
  <c r="R636" s="1"/>
  <c r="L635"/>
  <c r="K637"/>
  <c r="R637" s="1"/>
  <c r="L639"/>
  <c r="K630"/>
  <c r="R630" s="1"/>
  <c r="L632"/>
  <c r="K506"/>
  <c r="R506" s="1"/>
  <c r="S634" l="1"/>
  <c r="S520"/>
  <c r="S618"/>
  <c r="T263"/>
  <c r="T424"/>
  <c r="T530"/>
  <c r="S44"/>
  <c r="S577"/>
  <c r="S619"/>
  <c r="S630"/>
  <c r="T116"/>
  <c r="S469"/>
  <c r="S506"/>
  <c r="S278"/>
  <c r="S305"/>
  <c r="T389"/>
  <c r="S617"/>
  <c r="T631"/>
  <c r="T621"/>
  <c r="T624"/>
  <c r="T513"/>
  <c r="T434"/>
  <c r="T509"/>
  <c r="T270"/>
  <c r="T304"/>
  <c r="S447"/>
  <c r="T451"/>
  <c r="T514"/>
  <c r="T638"/>
  <c r="S335"/>
  <c r="T452"/>
  <c r="T442"/>
  <c r="T378"/>
  <c r="T616"/>
  <c r="S419"/>
  <c r="T572"/>
  <c r="S306"/>
  <c r="S574"/>
  <c r="T130"/>
  <c r="T573"/>
  <c r="T570"/>
  <c r="T477"/>
  <c r="T544"/>
  <c r="T623"/>
  <c r="S628"/>
  <c r="S473"/>
  <c r="T111"/>
  <c r="T67"/>
  <c r="S125"/>
  <c r="S633"/>
  <c r="S423"/>
  <c r="T127"/>
  <c r="T576"/>
  <c r="S114"/>
  <c r="T269"/>
  <c r="T266"/>
  <c r="S415"/>
  <c r="S440"/>
  <c r="T70"/>
  <c r="T71"/>
  <c r="S438"/>
  <c r="S466"/>
  <c r="T226"/>
  <c r="S436"/>
  <c r="S432"/>
  <c r="S523"/>
  <c r="S456"/>
  <c r="T262"/>
  <c r="T393"/>
  <c r="T421"/>
  <c r="S61"/>
  <c r="S74"/>
  <c r="T579"/>
  <c r="T508"/>
  <c r="S539"/>
  <c r="T480"/>
  <c r="S412"/>
  <c r="S426"/>
  <c r="T66"/>
  <c r="S569"/>
  <c r="T516"/>
  <c r="S516"/>
  <c r="T381"/>
  <c r="S381"/>
  <c r="T470"/>
  <c r="S470"/>
  <c r="S449"/>
  <c r="T150"/>
  <c r="S150"/>
  <c r="T140"/>
  <c r="S140"/>
  <c r="T147"/>
  <c r="S147"/>
  <c r="T137"/>
  <c r="S137"/>
  <c r="T146"/>
  <c r="S146"/>
  <c r="T220"/>
  <c r="S220"/>
  <c r="T222"/>
  <c r="S222"/>
  <c r="S463"/>
  <c r="S425"/>
  <c r="T211"/>
  <c r="S211"/>
  <c r="T97"/>
  <c r="S97"/>
  <c r="S492"/>
  <c r="T492"/>
  <c r="S128"/>
  <c r="T128"/>
  <c r="S75"/>
  <c r="T75"/>
  <c r="S62"/>
  <c r="T62"/>
  <c r="S93"/>
  <c r="T93"/>
  <c r="S69"/>
  <c r="T69"/>
  <c r="S72"/>
  <c r="T72"/>
  <c r="S65"/>
  <c r="T65"/>
  <c r="S543"/>
  <c r="T543"/>
  <c r="S491"/>
  <c r="T491"/>
  <c r="T429"/>
  <c r="S429"/>
  <c r="S307"/>
  <c r="T307"/>
  <c r="S271"/>
  <c r="T271"/>
  <c r="S318"/>
  <c r="T318"/>
  <c r="S399"/>
  <c r="T399"/>
  <c r="S474"/>
  <c r="T474"/>
  <c r="S212"/>
  <c r="T212"/>
  <c r="S223"/>
  <c r="T223"/>
  <c r="S86"/>
  <c r="T86"/>
  <c r="S81"/>
  <c r="T81"/>
  <c r="T79"/>
  <c r="S79"/>
  <c r="S217"/>
  <c r="T217"/>
  <c r="S210"/>
  <c r="T210"/>
  <c r="S215"/>
  <c r="T215"/>
  <c r="S566"/>
  <c r="T566"/>
  <c r="S214"/>
  <c r="T214"/>
  <c r="S119"/>
  <c r="T119"/>
  <c r="S109"/>
  <c r="T109"/>
  <c r="S380"/>
  <c r="T380"/>
  <c r="S117"/>
  <c r="T117"/>
  <c r="S113"/>
  <c r="T113"/>
  <c r="S639"/>
  <c r="T639"/>
  <c r="S632"/>
  <c r="T632"/>
  <c r="S635"/>
  <c r="T635"/>
  <c r="V565" l="1"/>
  <c r="P565"/>
  <c r="L565" s="1"/>
  <c r="S565" s="1"/>
  <c r="N565"/>
  <c r="K565" s="1"/>
  <c r="R565" s="1"/>
  <c r="J565"/>
  <c r="Q565" s="1"/>
  <c r="V564"/>
  <c r="P564"/>
  <c r="L564" s="1"/>
  <c r="N564"/>
  <c r="K564" s="1"/>
  <c r="R564" s="1"/>
  <c r="J564"/>
  <c r="Q564" s="1"/>
  <c r="V563"/>
  <c r="P563"/>
  <c r="N563"/>
  <c r="K563" s="1"/>
  <c r="R563" s="1"/>
  <c r="J563"/>
  <c r="Q563" s="1"/>
  <c r="V562"/>
  <c r="P562"/>
  <c r="L562" s="1"/>
  <c r="N562"/>
  <c r="J562"/>
  <c r="Q562" s="1"/>
  <c r="V561"/>
  <c r="P561"/>
  <c r="L561" s="1"/>
  <c r="S561" s="1"/>
  <c r="N561"/>
  <c r="J561"/>
  <c r="Q561" s="1"/>
  <c r="V560"/>
  <c r="P560"/>
  <c r="N560"/>
  <c r="K560" s="1"/>
  <c r="R560" s="1"/>
  <c r="J560"/>
  <c r="Q560" s="1"/>
  <c r="V559"/>
  <c r="P559"/>
  <c r="L559" s="1"/>
  <c r="S559" s="1"/>
  <c r="N559"/>
  <c r="K559" s="1"/>
  <c r="R559" s="1"/>
  <c r="J559"/>
  <c r="Q559" s="1"/>
  <c r="V558"/>
  <c r="P558"/>
  <c r="L558" s="1"/>
  <c r="N558"/>
  <c r="J558"/>
  <c r="Q558" s="1"/>
  <c r="V557"/>
  <c r="P557"/>
  <c r="L557" s="1"/>
  <c r="N557"/>
  <c r="J557"/>
  <c r="Q557" s="1"/>
  <c r="V556"/>
  <c r="P556"/>
  <c r="L556" s="1"/>
  <c r="N556"/>
  <c r="K556" s="1"/>
  <c r="R556" s="1"/>
  <c r="J556"/>
  <c r="Q556" s="1"/>
  <c r="V555"/>
  <c r="P555"/>
  <c r="L555" s="1"/>
  <c r="N555"/>
  <c r="K555" s="1"/>
  <c r="R555" s="1"/>
  <c r="J555"/>
  <c r="Q555" s="1"/>
  <c r="V554"/>
  <c r="P554"/>
  <c r="L554" s="1"/>
  <c r="N554"/>
  <c r="J554"/>
  <c r="Q554" s="1"/>
  <c r="V553"/>
  <c r="P553"/>
  <c r="L553" s="1"/>
  <c r="S553" s="1"/>
  <c r="N553"/>
  <c r="J553"/>
  <c r="Q553" s="1"/>
  <c r="V552"/>
  <c r="P552"/>
  <c r="N552"/>
  <c r="K552" s="1"/>
  <c r="R552" s="1"/>
  <c r="J552"/>
  <c r="Q552" s="1"/>
  <c r="V551"/>
  <c r="P551"/>
  <c r="N551"/>
  <c r="K551" s="1"/>
  <c r="R551" s="1"/>
  <c r="J551"/>
  <c r="Q551" s="1"/>
  <c r="V282"/>
  <c r="P282"/>
  <c r="L282" s="1"/>
  <c r="N282"/>
  <c r="J282"/>
  <c r="Q282" s="1"/>
  <c r="V281"/>
  <c r="P281"/>
  <c r="L281" s="1"/>
  <c r="N281"/>
  <c r="J281"/>
  <c r="V280"/>
  <c r="P280"/>
  <c r="L280" s="1"/>
  <c r="S280" s="1"/>
  <c r="N280"/>
  <c r="J280"/>
  <c r="Q280" s="1"/>
  <c r="V279"/>
  <c r="P279"/>
  <c r="L279" s="1"/>
  <c r="N279"/>
  <c r="K279" s="1"/>
  <c r="R279" s="1"/>
  <c r="J279"/>
  <c r="Q279" s="1"/>
  <c r="T564" l="1"/>
  <c r="U563"/>
  <c r="T279"/>
  <c r="U552"/>
  <c r="U560"/>
  <c r="U561"/>
  <c r="U562"/>
  <c r="U281"/>
  <c r="U282"/>
  <c r="U557"/>
  <c r="U551"/>
  <c r="U553"/>
  <c r="U554"/>
  <c r="L560"/>
  <c r="T560" s="1"/>
  <c r="T557"/>
  <c r="S557"/>
  <c r="U279"/>
  <c r="U280"/>
  <c r="U555"/>
  <c r="U564"/>
  <c r="L552"/>
  <c r="S552" s="1"/>
  <c r="K557"/>
  <c r="R557" s="1"/>
  <c r="U558"/>
  <c r="S562"/>
  <c r="T562"/>
  <c r="S560"/>
  <c r="T561"/>
  <c r="K562"/>
  <c r="R562" s="1"/>
  <c r="L563"/>
  <c r="S564"/>
  <c r="K561"/>
  <c r="R561" s="1"/>
  <c r="S556"/>
  <c r="T556"/>
  <c r="S555"/>
  <c r="T555"/>
  <c r="T558"/>
  <c r="S558"/>
  <c r="U556"/>
  <c r="K558"/>
  <c r="R558" s="1"/>
  <c r="S554"/>
  <c r="T554"/>
  <c r="S282"/>
  <c r="T282"/>
  <c r="K553"/>
  <c r="R553" s="1"/>
  <c r="K282"/>
  <c r="R282" s="1"/>
  <c r="L551"/>
  <c r="T553"/>
  <c r="K554"/>
  <c r="R554" s="1"/>
  <c r="S281"/>
  <c r="T281"/>
  <c r="S279"/>
  <c r="T280"/>
  <c r="K281"/>
  <c r="R281" s="1"/>
  <c r="K280"/>
  <c r="R280" s="1"/>
  <c r="T552" l="1"/>
  <c r="S563"/>
  <c r="T563"/>
  <c r="T551"/>
  <c r="S551"/>
</calcChain>
</file>

<file path=xl/sharedStrings.xml><?xml version="1.0" encoding="utf-8"?>
<sst xmlns="http://schemas.openxmlformats.org/spreadsheetml/2006/main" count="856" uniqueCount="673">
  <si>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</si>
  <si>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</si>
  <si>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</si>
  <si>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</si>
  <si>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</si>
  <si>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</si>
  <si>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</si>
  <si>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</si>
  <si>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</si>
  <si>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</si>
  <si>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</si>
  <si>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</si>
  <si>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</si>
  <si>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</si>
  <si>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</si>
  <si>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</si>
  <si>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</si>
  <si>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</si>
  <si>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</si>
  <si>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</si>
  <si>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</si>
  <si>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t>Karšto vandens tiekėjo netektys dėl karšto vandens temperatūros palaikymo 
(L-J)</t>
  </si>
  <si>
    <t>Karšto vandens tiekėjo netektys dėl "nepaskirstytos" šilumos (N-P)</t>
  </si>
  <si>
    <t xml:space="preserve">Karšto vandens tiekėjo netektys dėl "nepaskirstyto geriamojo vandens (KV), (O-M)
</t>
  </si>
  <si>
    <t xml:space="preserve">t.sk. karštam vandeniui ruošti ir jo temp. palaikymui
</t>
  </si>
  <si>
    <t>B.SRUOGOS  8, Birštonas</t>
  </si>
  <si>
    <t>B.SRUOGOS 10, Birštonas</t>
  </si>
  <si>
    <t>LELIJŲ 9, Birštonas</t>
  </si>
  <si>
    <t>VILNIAUS 8, Birštonas</t>
  </si>
  <si>
    <t>DARIAUS IR GIRĖNO 23, Birštonas</t>
  </si>
  <si>
    <t>LELIJŲ 4, Birštonas</t>
  </si>
  <si>
    <t>DARIAUS IR GIRĖNO  5, Birštonas</t>
  </si>
  <si>
    <t>DARIAUS IR GIR.  8, Birštonas</t>
  </si>
  <si>
    <t>iki 1992 m.</t>
  </si>
  <si>
    <r>
      <t xml:space="preserve">Šilumos kiekis k.v. temperatūros palaikymui, kiekis (kWh) 1 butui per mėn. </t>
    </r>
    <r>
      <rPr>
        <sz val="8"/>
        <color indexed="10"/>
        <rFont val="Arial"/>
        <family val="2"/>
        <charset val="186"/>
      </rPr>
      <t xml:space="preserve"> (gyvatukas) pagal normas </t>
    </r>
  </si>
  <si>
    <r>
      <t xml:space="preserve">Šilumos kiekis k.v. temperatūros palaikymui, kiekis (kWh) 1 butui per mėn. </t>
    </r>
    <r>
      <rPr>
        <sz val="8"/>
        <color indexed="10"/>
        <rFont val="Arial"/>
        <family val="2"/>
        <charset val="186"/>
      </rPr>
      <t xml:space="preserve"> (gyvatukas) priskaičiuotinas pagal K stulpelio poziciją (pagal įvadinio šalto vandens skaitiklio rodmenis))</t>
    </r>
  </si>
  <si>
    <r>
      <t xml:space="preserve">Šilumos kiekis k.v. temperatūros palaikymui, kiekis (kWh) 1 butui per mėn. </t>
    </r>
    <r>
      <rPr>
        <sz val="8"/>
        <color indexed="10"/>
        <rFont val="Arial"/>
        <family val="2"/>
        <charset val="186"/>
      </rPr>
      <t xml:space="preserve"> (gyvatukas) priskaičiuotinas pagal L stulpelio poziciją (pagal deklaruotus butuose suvartoto KV kiekius))</t>
    </r>
  </si>
  <si>
    <r>
      <t>m</t>
    </r>
    <r>
      <rPr>
        <i/>
        <vertAlign val="superscript"/>
        <sz val="8"/>
        <rFont val="Arial"/>
        <family val="2"/>
        <charset val="186"/>
      </rPr>
      <t>2</t>
    </r>
  </si>
  <si>
    <r>
      <t>m</t>
    </r>
    <r>
      <rPr>
        <i/>
        <vertAlign val="superscript"/>
        <sz val="8"/>
        <rFont val="Arial"/>
        <family val="2"/>
        <charset val="186"/>
      </rPr>
      <t>3</t>
    </r>
  </si>
  <si>
    <t>I. Daugiabučiai namai, kuriuose suvartotas šilumos kiekis „cirkuliacijai“ yra mažesnis už norminį</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</si>
  <si>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</si>
  <si>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</si>
  <si>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t>Draugystės 12, Elektrėnai</t>
  </si>
  <si>
    <t>Draugystės 18, Elektrėnai</t>
  </si>
  <si>
    <t>Saulės 24, Elektrėnai</t>
  </si>
  <si>
    <t>Trakų 13, Elektrėnai</t>
  </si>
  <si>
    <t>Pergalės 17, Elektrėnai</t>
  </si>
  <si>
    <t>Saulės 6, Elektrėnai</t>
  </si>
  <si>
    <t>Sodų 13, Elektrėnai</t>
  </si>
  <si>
    <t>Trakų 23, Elektrėnai</t>
  </si>
  <si>
    <t>Trakų 2, Elektrėnai</t>
  </si>
  <si>
    <t>Trakų 35, Elektrėnai</t>
  </si>
  <si>
    <t>Gedimino g. 86, Kaišiadorys</t>
  </si>
  <si>
    <t>Girelės g. 49, Kaišiadorys</t>
  </si>
  <si>
    <t>LELIJŲ 19, Birštonas</t>
  </si>
  <si>
    <t>LELIJŲ 17, Birštonas</t>
  </si>
  <si>
    <t>VILNIAUS 10  IL, Birštonas</t>
  </si>
  <si>
    <t>LELIJŲ  17A, Birštonas</t>
  </si>
  <si>
    <t>DRUSKUPIO 4, Birštonas</t>
  </si>
  <si>
    <t>VILNIAUS 4, Birštonas</t>
  </si>
  <si>
    <t>B.SRUOGOS 14, Birštonas</t>
  </si>
  <si>
    <t>VILNIAUS 6, Birštonas</t>
  </si>
  <si>
    <t>KĘSTUČIO 27 IL., Birštonas</t>
  </si>
  <si>
    <t>DARIAUS IR GIRENO 23A IIL., Birštonas</t>
  </si>
  <si>
    <t>KĘSTUČIO 27 IIL., Birštonas</t>
  </si>
  <si>
    <t>Taikos 1, Eleltrėnai</t>
  </si>
  <si>
    <t>Draugystės 4, Elektrėnai</t>
  </si>
  <si>
    <t>Šviesos 16, Elektrėnai</t>
  </si>
  <si>
    <t>Saulės 18, Elektrėnai</t>
  </si>
  <si>
    <t>Trakų 8, Elektrėnai</t>
  </si>
  <si>
    <t>Trakų 1, Elektrėnai</t>
  </si>
  <si>
    <t>Sodų 14, Elektrėnai</t>
  </si>
  <si>
    <t>Pergalės 39, Elektrėnai</t>
  </si>
  <si>
    <t>Saulės 4, Elektrėnai</t>
  </si>
  <si>
    <t>Trakų 15, Elektrėnai</t>
  </si>
  <si>
    <t>Šviesos 11, Elektrėnai</t>
  </si>
  <si>
    <t>Trakų 37, Elektrėnai</t>
  </si>
  <si>
    <t>Šviesos 6, Elektrėnai</t>
  </si>
  <si>
    <t>Pergalės 19, Elektrėnai</t>
  </si>
  <si>
    <t>Saulės 11, Elektrėnai</t>
  </si>
  <si>
    <t>Saulės 21, Elektrėnai</t>
  </si>
  <si>
    <t>Trakų 12, Elektrėnai</t>
  </si>
  <si>
    <t>Šviesos 4, elektrėnai</t>
  </si>
  <si>
    <t>Pergalės 9, Elektrėnai</t>
  </si>
  <si>
    <t>Saulės 3, Elektrėnai</t>
  </si>
  <si>
    <t>V. Ruokio g. 3/1, Kaišiadorys</t>
  </si>
  <si>
    <t>V. Ruokio g. 3/2, Kaišiadorys</t>
  </si>
  <si>
    <t>Gedimino g. 127, Kaišiadorys</t>
  </si>
  <si>
    <t>Gedimino g. 117, Kaišiadorys</t>
  </si>
  <si>
    <t>Gedimino g. 119, Kaišiadorys</t>
  </si>
  <si>
    <t>Gedimino g. 26, Kaišiadorys</t>
  </si>
  <si>
    <t>Gedimino g. 78, Kaišiadorys</t>
  </si>
  <si>
    <t>Gedimino g. 84, Kaišiadorys</t>
  </si>
  <si>
    <t>Gedimino g. 88, Kaišiadorys</t>
  </si>
  <si>
    <t>Gedimino g. 100, Kaišiadorys</t>
  </si>
  <si>
    <t>Gedimino g. 90, Kaišiadorys</t>
  </si>
  <si>
    <t>Kalantos R. g. 183A  (*), Kaunas</t>
  </si>
  <si>
    <t>Krėvės V. pr. 61 (renov.), Kaunas</t>
  </si>
  <si>
    <t>Partizanų g. 222 (*), Kaunas</t>
  </si>
  <si>
    <t>Kovo 11-osios g. 118  , Kaunas</t>
  </si>
  <si>
    <t>Partizanų g.228 (*), Kaunas</t>
  </si>
  <si>
    <t>Pramonės pr. 79 (*), Kaunas</t>
  </si>
  <si>
    <t>Birželio 23-osios g. 11 (*), Kaunas</t>
  </si>
  <si>
    <t>Studentų g. 12, Kaunas</t>
  </si>
  <si>
    <t>Partizanų g. 10C (*), Kaunas</t>
  </si>
  <si>
    <t>Lukšio P. g. 68 , Kaunas</t>
  </si>
  <si>
    <t>Taikos pr. 56 (*), Kaunas</t>
  </si>
  <si>
    <t>Škirpos K. g. 7 (*), Kaunas</t>
  </si>
  <si>
    <t>Varpo g. 8 (*), Kaunas</t>
  </si>
  <si>
    <t>Verkių g. 6 , Kaunas</t>
  </si>
  <si>
    <t>Pramonės pr. 91 (*), Kaunas</t>
  </si>
  <si>
    <t>Ukmergės g.24 (*), Kaunas</t>
  </si>
  <si>
    <t>Šiaurės pr. 27 (nuotol.nusk.), Kaunas</t>
  </si>
  <si>
    <t>Taikos pr. 82 (bt.31-50), Kaunas</t>
  </si>
  <si>
    <t>Naujakurių g. 78 (*), Kaunas</t>
  </si>
  <si>
    <t>Žukausko S. g. 35 (*), Kaunas</t>
  </si>
  <si>
    <t>Medvėgalio g. 17 (*), Kaunas</t>
  </si>
  <si>
    <t>Baltų pr. 139  (*), Kaunas</t>
  </si>
  <si>
    <t>Savanorių pr. 417 (*), Kaunas</t>
  </si>
  <si>
    <t>Šiaurės pr. 87  (*)  (renov.), Kaunas</t>
  </si>
  <si>
    <t>Šiaurės pr. 1 (*), Kaunas</t>
  </si>
  <si>
    <t>Ukmergės g. 11 (*), Kaunas</t>
  </si>
  <si>
    <t>Prancūzų g. 6, Kaunas</t>
  </si>
  <si>
    <t>Sukilėlių g. 65 (*), Kaunas</t>
  </si>
  <si>
    <t>Geležinio Vilko g. 1 (*), Kaunas</t>
  </si>
  <si>
    <t>Birželio 23-osios g. 2 (*), Kaunas</t>
  </si>
  <si>
    <t>Sukilėlių pr. 63, Kaunas</t>
  </si>
  <si>
    <t>Savanorių pr. 415  (renov.), Kaunas</t>
  </si>
  <si>
    <t>Ukmergės g. 5 (*), Kaunas</t>
  </si>
  <si>
    <t>Savanorių pr. 382 (*), Kaunas</t>
  </si>
  <si>
    <t>Škirpos K. g. 2 (nuotol. nusk.), Kaunas</t>
  </si>
  <si>
    <t>Taikos pr. 84 (BT.1-36), Kaunas</t>
  </si>
  <si>
    <t>Šiaurės pr. 29 (nuotol. nusk.), Kaunas</t>
  </si>
  <si>
    <t>Šiaurės pr. 99   (*), Kaunas</t>
  </si>
  <si>
    <t>Dainavos 13, Lazdijai</t>
  </si>
  <si>
    <t>Dzūkų 9(renovuotas), Lazdijai</t>
  </si>
  <si>
    <t>Dzūkų 11(renovuotas, Lazdijai</t>
  </si>
  <si>
    <t>Tiesos 8(renovuotas, Lazdijai</t>
  </si>
  <si>
    <t>Dainavos 11, Ladijai</t>
  </si>
  <si>
    <t>Sodų 6 (renovuotas), Lazdijai</t>
  </si>
  <si>
    <t>Kauno 8(renovuotas, Lazdijai</t>
  </si>
  <si>
    <t>Dzūkų 15, Lazdijai</t>
  </si>
  <si>
    <t>Dzūkų 17, Lazdijai</t>
  </si>
  <si>
    <t>Dainavos 11, Lazdijai</t>
  </si>
  <si>
    <t>Sodų 4, Lazdijai</t>
  </si>
  <si>
    <t>Dzūkų 13, Lazdijai</t>
  </si>
  <si>
    <t>Dainavos 12, Lazdijai</t>
  </si>
  <si>
    <t>M. Gustaičio 2, Lazdijai</t>
  </si>
  <si>
    <t>M. Gustaičio 11, Lazdijai</t>
  </si>
  <si>
    <t>Montvilos 20, Lazdijai</t>
  </si>
  <si>
    <t>Montvilos 18, Lazdijai</t>
  </si>
  <si>
    <t>M. Gustaičio 5, Lazdijai</t>
  </si>
  <si>
    <t>Kailinių 11, Lazdijai</t>
  </si>
  <si>
    <t>Dainavos 3, Lazdijai</t>
  </si>
  <si>
    <t>Kailinių 12, Lazdijai</t>
  </si>
  <si>
    <t>Montvilos 28, Lazdijai</t>
  </si>
  <si>
    <t>Montvilos 30, Lazdijai</t>
  </si>
  <si>
    <t>Vilniaus 5, Lazdijai</t>
  </si>
  <si>
    <t>Vilniaus 3, Lazdijai</t>
  </si>
  <si>
    <t>iki 1992</t>
  </si>
  <si>
    <t>Sodų g.10-ojo NSB(renov.), Mažeikiai</t>
  </si>
  <si>
    <t>Gamyklos g.15-ojo NSB(renov.), Mažeikiai</t>
  </si>
  <si>
    <t>P.VILEIŠIO 4(renov.), Mažeikiai</t>
  </si>
  <si>
    <t>Laisvės g.40-ojo NSB(ren.), Mažeikiai</t>
  </si>
  <si>
    <t>NAFTININKŲ 16(renov.), Mažeikiai</t>
  </si>
  <si>
    <t>MINDAUGO 13(renov.), Mažeikiai</t>
  </si>
  <si>
    <t>V.BURBOS 4(renov.), Mažeikiai</t>
  </si>
  <si>
    <t>MINDAUGO 12(renov.), Mažeikiai</t>
  </si>
  <si>
    <t>P.VILEIŠIO 2(renov.), Mažeikiai</t>
  </si>
  <si>
    <t>NAFTININKŲ 8(renov.), Mažeikiai</t>
  </si>
  <si>
    <t>Vasario 16-osios g.7-ojo NSB, Mažeikiai</t>
  </si>
  <si>
    <t>GAMYKLOS 17, Mažeikiai</t>
  </si>
  <si>
    <t>VYŠNIŲ 42, Mažeikiai</t>
  </si>
  <si>
    <t>NAFTININKŲ 28, Mažeikiai</t>
  </si>
  <si>
    <t>PAVENČIŲ g. 39, Mažeikiai</t>
  </si>
  <si>
    <t>PAVASARIO 14, Mažeikiai</t>
  </si>
  <si>
    <t>ŽEMAITIJOS 29, Mažeikiai</t>
  </si>
  <si>
    <t>TYLIOJI 10, Mažeikiai</t>
  </si>
  <si>
    <t>VENTOS 33, Mažeikiai</t>
  </si>
  <si>
    <t>SEDOS 35, Mažeikiai</t>
  </si>
  <si>
    <t>TYLIOJI 36, Mažeikiai</t>
  </si>
  <si>
    <t>LAISVĖS 226, Mažeikiai</t>
  </si>
  <si>
    <t>BAŽNYČIOS 21, Mažeikiai</t>
  </si>
  <si>
    <t>JUODPELKIO 10, Mažeikiai</t>
  </si>
  <si>
    <t>LAISVĖS 224, Mažeikiai</t>
  </si>
  <si>
    <t>LAISVĖS 218, Mažeikiai</t>
  </si>
  <si>
    <t>ŽEMAITIJOS 18, Mažeikiai</t>
  </si>
  <si>
    <t>STOTIES 8, Mažeikiai</t>
  </si>
  <si>
    <t>SODŲ 11, Mažeikiai</t>
  </si>
  <si>
    <t>VASARIO 16-OSIOS 12, Mažeikiai</t>
  </si>
  <si>
    <t>LAISVĖS 222, Mažeikiai</t>
  </si>
  <si>
    <t>VASARIO 16-OSIOS 8, Mažeikiai</t>
  </si>
  <si>
    <t>M.K.ČIURLIONIO g. 8, Mažeikiai</t>
  </si>
  <si>
    <t>SODŲ g. 7, Mažeikiai</t>
  </si>
  <si>
    <t xml:space="preserve">iki 1992 </t>
  </si>
  <si>
    <t>Margirio g. 9   (renovuotas), Panevėžys</t>
  </si>
  <si>
    <t>Molainių g. 8   (renovuotas), Panevėžys</t>
  </si>
  <si>
    <t>Kranto g. 47 (renovuotas), Panevėžys</t>
  </si>
  <si>
    <t>Tulpių g. 21   (renovuotas), Panevėžys</t>
  </si>
  <si>
    <t>Beržų g. 17   (renovuotas), Panevėžys</t>
  </si>
  <si>
    <t>Dariaus ir Girėno g. 21  (renovuotas), , Panevėžys</t>
  </si>
  <si>
    <t>Aukštaičių g. 76   (renovuotas), Panevėžys</t>
  </si>
  <si>
    <t>Liepų al. 15   (renovuotas), Panevėžys</t>
  </si>
  <si>
    <t>Smėlynės g. 51  (renovuotas), Panevėžys</t>
  </si>
  <si>
    <t>Nevėžio g. 40B   (renovuotas), Panevėžys</t>
  </si>
  <si>
    <t>Kosmonautų g. 9, Panevėžys</t>
  </si>
  <si>
    <t>Statybininkų g. 11, Panevėžys</t>
  </si>
  <si>
    <t>Ateities g. 34, Panevėžys</t>
  </si>
  <si>
    <t>Aukštaičių g. 78, Panevėžys</t>
  </si>
  <si>
    <t>Aukštaičių g. 3, Panevėžys</t>
  </si>
  <si>
    <t>Klaipėdos g. 120, Panevėžys</t>
  </si>
  <si>
    <t>Beržų g. 51, Panevėžys</t>
  </si>
  <si>
    <t>Tulpių g. 11, Panevėžys</t>
  </si>
  <si>
    <t>Žemaičių g. 22, Panevėžys</t>
  </si>
  <si>
    <t>Margirio g. 20, Panevėžys</t>
  </si>
  <si>
    <t>Nepriklausomybės 9, Panevėžys</t>
  </si>
  <si>
    <t>Kosmonautų g. 11, Panevėžys</t>
  </si>
  <si>
    <t>Dariaus ir Girėno g. 27, Panevėžys</t>
  </si>
  <si>
    <t>Algirdo g. 54, Panevėžys</t>
  </si>
  <si>
    <t>Ateities g. 30, Panevėžys</t>
  </si>
  <si>
    <t>Molainių g. 66, Panevėžys</t>
  </si>
  <si>
    <t>Nevėžio g. 36, Panevėžys</t>
  </si>
  <si>
    <t>Dainavos g. 8, Panevėžys</t>
  </si>
  <si>
    <t>Ukmergės g. 47A, Panevėžys</t>
  </si>
  <si>
    <t>Ramygalos g. 15, Panevėžys</t>
  </si>
  <si>
    <t>Projektuotojų g. 12, Panevėžys</t>
  </si>
  <si>
    <t>Klaipėdos g. 132, Panevėžys</t>
  </si>
  <si>
    <t>Kniaudiškių 17, Panevėžys</t>
  </si>
  <si>
    <t>Klaipėdos g. 85, Panevėžys</t>
  </si>
  <si>
    <t>Kranto g. 41, Panevėžys</t>
  </si>
  <si>
    <t>Marijonų g. 41, Panevėžys</t>
  </si>
  <si>
    <t>Dainavos g. 29, Panevėžys</t>
  </si>
  <si>
    <t>Kranto g. 25, Panevėžys</t>
  </si>
  <si>
    <t>Kosmonautų g. 3, Panevėžys</t>
  </si>
  <si>
    <t>Kniaudiškių g. 10, Panevėžys</t>
  </si>
  <si>
    <t>I. Končiaus g. 7, Plungė</t>
  </si>
  <si>
    <t>I. Končiaus g. 7A, Plungė</t>
  </si>
  <si>
    <t>A. Jucio g. 45, Plungė</t>
  </si>
  <si>
    <t>A. Jucio g. 47, Plungė</t>
  </si>
  <si>
    <t>A. Jucio g. 53, Plungė</t>
  </si>
  <si>
    <t>Gandingos g. 10, Plungė</t>
  </si>
  <si>
    <t>Gandingos g. 14, Plungė</t>
  </si>
  <si>
    <t>Gandingos g. 16, Plungė</t>
  </si>
  <si>
    <t>I. Končiaus g. 8, Plungė</t>
  </si>
  <si>
    <t>Vėjo g. 12, Plungė</t>
  </si>
  <si>
    <t>A. Vaišvilos g. 9, Plungė</t>
  </si>
  <si>
    <t>A. Vaišvilos g. 19, Plungė</t>
  </si>
  <si>
    <t>A. Vaišvilos g. 21, Plungė</t>
  </si>
  <si>
    <t>A. Vaišvilos g. 23, Plungė</t>
  </si>
  <si>
    <t>A. Vaišvilos g. 25, Plungė</t>
  </si>
  <si>
    <t>A. Vaišvilos g. 31, Plungė</t>
  </si>
  <si>
    <t>A. Jucio g. 30, Plungė</t>
  </si>
  <si>
    <t>J. Tumo-Vaižganto g. 96, Plungė</t>
  </si>
  <si>
    <t>V. Mačernio g. 10, Plungė</t>
  </si>
  <si>
    <t>V. Mačernio g. 53, Plungė</t>
  </si>
  <si>
    <t>J. Tumo-Vaižganto g. 85, Plungė</t>
  </si>
  <si>
    <t>J. Tumo-Vaižganto g. 85A, Plungė</t>
  </si>
  <si>
    <t>V. Mačernio g. 51, Plungė</t>
  </si>
  <si>
    <t>A. Jucio g. 12, Plungė</t>
  </si>
  <si>
    <t>V. Mačernio g. 45, Plungė</t>
  </si>
  <si>
    <t>V. Mačernio g. 27, Plungė</t>
  </si>
  <si>
    <t>V. Mačernio g. 47, Plungė</t>
  </si>
  <si>
    <t>A. Jucio g. 28, Plungė</t>
  </si>
  <si>
    <t>V. Mačernio g. 6, Plungė</t>
  </si>
  <si>
    <t>V. Mačernio g. 8, Plungė</t>
  </si>
  <si>
    <t>A. Jucio g. 10, Plungė</t>
  </si>
  <si>
    <t>Stadiono 24 1L.,Prienai</t>
  </si>
  <si>
    <t>Basanavičiaus 19, Prienai</t>
  </si>
  <si>
    <t>Vytauto 31,Prienai</t>
  </si>
  <si>
    <t>Statybininkų 19,Prienai(renov)</t>
  </si>
  <si>
    <t>Birutės 4,Prienai</t>
  </si>
  <si>
    <t>Stadiono 8  3L.,Prienai</t>
  </si>
  <si>
    <t>Vytauto 27  2L.,Prienai</t>
  </si>
  <si>
    <t>Kęstučio 73,Prienai</t>
  </si>
  <si>
    <t>Stadiono 26 2L.,Prienai</t>
  </si>
  <si>
    <t>Statybininkų 13,Prienai</t>
  </si>
  <si>
    <t>Stadiono 10  3L.,Prienai</t>
  </si>
  <si>
    <t>Stadiono 24A ,Prienai</t>
  </si>
  <si>
    <t>Basanavičiaus 20A,Prienai</t>
  </si>
  <si>
    <t>Vytauto 25,Prienai</t>
  </si>
  <si>
    <t>Statybininkų 3  2L.,Prienai</t>
  </si>
  <si>
    <t>Vytauto 55,Prienai</t>
  </si>
  <si>
    <t>Kęstučio 71,Prienai</t>
  </si>
  <si>
    <t>Liepų 11,Prienai</t>
  </si>
  <si>
    <t>Stadiono 6  2L.,Prienai</t>
  </si>
  <si>
    <t>Stadiono 14  2L.,Prienai</t>
  </si>
  <si>
    <t>Basanavičiaus 15/1,Prienai</t>
  </si>
  <si>
    <t>Vytauto 27 1L.,Prienai</t>
  </si>
  <si>
    <t>Brundzos 11,Prienai</t>
  </si>
  <si>
    <t>Basanavičiaus 26,Prienai</t>
  </si>
  <si>
    <t>Stadiono 26 1L.,Prienai</t>
  </si>
  <si>
    <t>Vytauto 14,Prienai</t>
  </si>
  <si>
    <t>Stadiono 18 1L.,Prienai</t>
  </si>
  <si>
    <t>Janonio 3,Prienai</t>
  </si>
  <si>
    <t>Laisvės a.3/14,Prienai</t>
  </si>
  <si>
    <t>Jaunystės 20, Radviliškis</t>
  </si>
  <si>
    <t>Jaunystės 35, Radviliškis</t>
  </si>
  <si>
    <t>Laisvės al. 36, Radviliškis</t>
  </si>
  <si>
    <t>Gedimino 1, Radviliškis</t>
  </si>
  <si>
    <t>NAUJOJI 8 , Radviliškis</t>
  </si>
  <si>
    <t>Vaižganto 30c, Radviliškis</t>
  </si>
  <si>
    <t>Stiklo 12, Radviliškis</t>
  </si>
  <si>
    <t>Jaunystės 33, Radviliškis</t>
  </si>
  <si>
    <t>Radvilų 10, Radviliškis</t>
  </si>
  <si>
    <t>Stiklo 6, Radviliškis</t>
  </si>
  <si>
    <t>Povyliaus 10, Radviliškis</t>
  </si>
  <si>
    <t>Povyliaus 16, Radviliškis</t>
  </si>
  <si>
    <t>Kudirkos 4, Radviliškis</t>
  </si>
  <si>
    <t>Jaunystės 37, Radviliškis</t>
  </si>
  <si>
    <t>Povyliaus 6, Radviliškis</t>
  </si>
  <si>
    <t>NAUJOJI 6 , Radviliškis</t>
  </si>
  <si>
    <t>Vasario 16-osios 6, Radviliškis</t>
  </si>
  <si>
    <t>Kudirkos 4a, Radviliškis</t>
  </si>
  <si>
    <t>Vaižganto 58, Radviliškis</t>
  </si>
  <si>
    <t>Kudirkos 19, Radviliškis</t>
  </si>
  <si>
    <t>Dariaus ir Girėno 30b, Radviliškis</t>
  </si>
  <si>
    <t>Kęstučio 3a, Radviliškis</t>
  </si>
  <si>
    <t>Bernotėno 3, Radviliškis</t>
  </si>
  <si>
    <t>Jaramino 14, Radviliškis</t>
  </si>
  <si>
    <t>iki 1960</t>
  </si>
  <si>
    <t>Algirdo 25, Raseiniai</t>
  </si>
  <si>
    <t>Algirdo 27, Raseiniai</t>
  </si>
  <si>
    <t>Algirdo 29, Raseiniai</t>
  </si>
  <si>
    <t>Pieninės 7A, Raseiniai</t>
  </si>
  <si>
    <t>Rytų 4, Raseiniai</t>
  </si>
  <si>
    <t>Vaižganto 20B, Raseiniai</t>
  </si>
  <si>
    <t>Vaižganto 22-I, Raseiniai</t>
  </si>
  <si>
    <t>Vytauto Didžiojo 41, Raseiniai</t>
  </si>
  <si>
    <t>V.Grybo 4, Raseiniai</t>
  </si>
  <si>
    <t>Jaunimo 12, Raseiniai</t>
  </si>
  <si>
    <t>Jaunimo 23, Raseiniai</t>
  </si>
  <si>
    <t>Vaižganto 3, Raseiniai</t>
  </si>
  <si>
    <t>Rytų 2, Raseiniai</t>
  </si>
  <si>
    <t>Turgaus 33, Raseiniai</t>
  </si>
  <si>
    <t>V. Grybo 16, Raseiniai</t>
  </si>
  <si>
    <t>Verdėlupio 15(2), Raseiniai</t>
  </si>
  <si>
    <t>Verdėlupio 19(2), Raseiniai</t>
  </si>
  <si>
    <t>Dariaus ir Girėno 26, Raseiniai</t>
  </si>
  <si>
    <t>Gegužių g. 73, Šiauliai (renov.)</t>
  </si>
  <si>
    <t>K. Korsako g. 29, Šiauliai</t>
  </si>
  <si>
    <t>Aido g. 3, Šiauliai (renov.)</t>
  </si>
  <si>
    <t>Dainų g. 68, Šiauliai</t>
  </si>
  <si>
    <t>K. Korsako g. 28, Šiauliai</t>
  </si>
  <si>
    <t>Gegužių g. 46, Šiauliai</t>
  </si>
  <si>
    <t>Vilniaus g. 202, Šiauliai (renov.)</t>
  </si>
  <si>
    <t>K. Korsako g. 105, Šiauliai</t>
  </si>
  <si>
    <t>Gytarių g. 6, Šiauliai</t>
  </si>
  <si>
    <t>Kviečių g. 40, Šiauliai</t>
  </si>
  <si>
    <t>Gytarių g. 13, Šiauliai</t>
  </si>
  <si>
    <t>Energetikų g. 14, Šiauliai</t>
  </si>
  <si>
    <t>Ežero g. 2, Šiauliai</t>
  </si>
  <si>
    <t>Vilniaus g. 260, Šiauliai</t>
  </si>
  <si>
    <t>Tilžės g. 50, Šiauliai</t>
  </si>
  <si>
    <t>Kviečių g. 18, Šiauliai</t>
  </si>
  <si>
    <t>K. Korsako g. 103, Šiauliai</t>
  </si>
  <si>
    <t>Gegužių g. 81, Šiauliai</t>
  </si>
  <si>
    <t>Dainų g. 72, Šiauliai</t>
  </si>
  <si>
    <t>Sevastopolio g. 5, Šiauliai (renov.)</t>
  </si>
  <si>
    <t>Žemaitės g. 64A, Šiauliai</t>
  </si>
  <si>
    <t>M. Valančiaus g. 2, Šiauliai (renov.)</t>
  </si>
  <si>
    <t>Aušros al. 51A, Šiauliai</t>
  </si>
  <si>
    <t>Radviliškio g. 74, Šiauliai</t>
  </si>
  <si>
    <t>Purienų g. 42, Šiauliai</t>
  </si>
  <si>
    <t>Tilžės g. 69, Šiauliai</t>
  </si>
  <si>
    <t>Tilžės g. 71, Šiauliai</t>
  </si>
  <si>
    <t>Energetikų g. 6, Šiauliai</t>
  </si>
  <si>
    <t>Radviliškio g. 64, Šiauliai</t>
  </si>
  <si>
    <t>Žemaitės g. 66</t>
  </si>
  <si>
    <t>A. Mickevičiaus g. 3, Šiauliai</t>
  </si>
  <si>
    <t>Vasario 16-osios g. 21, Šiauliai</t>
  </si>
  <si>
    <t>Verdulių g. 31, Šiauliai</t>
  </si>
  <si>
    <t>Ežero g. 7, Šiauliai</t>
  </si>
  <si>
    <t>Kauno g. 22, Šiauliai</t>
  </si>
  <si>
    <t>Aušros al. 25, Šiauliai</t>
  </si>
  <si>
    <t>Aušros al. 13, Šiauliai</t>
  </si>
  <si>
    <t>Vilniaus g. 32, Šiauliai</t>
  </si>
  <si>
    <t>P. Višinskio g. 37, Šiauliai</t>
  </si>
  <si>
    <t>Žeimių g. 2, Ginkūnų k., Šiaulių r.</t>
  </si>
  <si>
    <t>Mindaugo 1B, Trakai</t>
  </si>
  <si>
    <t>Mindaugo 14, Trakai</t>
  </si>
  <si>
    <t>Birutės 43, Trakai</t>
  </si>
  <si>
    <t>Vienuolyno 11, Trakai</t>
  </si>
  <si>
    <t>Vytauto 40, Trakai</t>
  </si>
  <si>
    <t>Vytauto 50b, Trakai</t>
  </si>
  <si>
    <t>Klevų 57, Lentvaris</t>
  </si>
  <si>
    <t>Vytauto 9a, Lentvaris</t>
  </si>
  <si>
    <t>Klevų al. 34, Lentvaris</t>
  </si>
  <si>
    <t>Ežero 3a, Lentvaris</t>
  </si>
  <si>
    <t>Ežero 10, Lentvaris</t>
  </si>
  <si>
    <t>Klevų 38, Lentvaris</t>
  </si>
  <si>
    <t>Vytauto 10, Lentvaris</t>
  </si>
  <si>
    <t>Tujų 1, Lentvaris</t>
  </si>
  <si>
    <t>Vytauto 7, Lentvaris</t>
  </si>
  <si>
    <t>Ežero 5, Lentvaris</t>
  </si>
  <si>
    <t>Geležinkelio 26, Lentvaris</t>
  </si>
  <si>
    <t>Geležinkelio 32, Lentvaris</t>
  </si>
  <si>
    <t>Lauko 8, Lentvaris</t>
  </si>
  <si>
    <t>N.Sodybos 27, Lentvaris</t>
  </si>
  <si>
    <t>Pakalnės 27, Lentvaris</t>
  </si>
  <si>
    <t>Klevų 28, Lentvaris</t>
  </si>
  <si>
    <t>Ežero 6, Lentvaris</t>
  </si>
  <si>
    <t>Vytauto 6, Lentvaris</t>
  </si>
  <si>
    <t>Konduktorių 6A, Lentvaris</t>
  </si>
  <si>
    <t>Pakalnės 31, Lentvaris</t>
  </si>
  <si>
    <t>Aukštakalnio g. 116, Utena</t>
  </si>
  <si>
    <t>Aukštaičių g. 11, Utena</t>
  </si>
  <si>
    <t>Sėlių g. 30a, Utena</t>
  </si>
  <si>
    <t>Krašuonos g. 17, Utena</t>
  </si>
  <si>
    <t>Užpalių g. 80, Utena</t>
  </si>
  <si>
    <t>Aukštaičių g. 1, Utena</t>
  </si>
  <si>
    <t>V.Kudirkos g. 42, Utena</t>
  </si>
  <si>
    <t>Užpalių g. 84, Utena</t>
  </si>
  <si>
    <t>Užpalių g. 82, Utena</t>
  </si>
  <si>
    <t>Krašuonos g. 15, Utena</t>
  </si>
  <si>
    <t>Aukštakalnio g. 114, Utena</t>
  </si>
  <si>
    <t>Taikos g. 67, Utena</t>
  </si>
  <si>
    <t>Aušros g. 60, Utena</t>
  </si>
  <si>
    <t>Aušros g. 94, Utena</t>
  </si>
  <si>
    <t>Krašuonos g. 3, Utena</t>
  </si>
  <si>
    <t>Aušros g. 92, Utena</t>
  </si>
  <si>
    <t>Aukštakalnio g. 88, Utena</t>
  </si>
  <si>
    <t>Aušros g. 100, Utena</t>
  </si>
  <si>
    <t>Aukštakalnio g. 72, Utena</t>
  </si>
  <si>
    <t>V.kudirkos g. 26, Utena</t>
  </si>
  <si>
    <t>Maironio g. 15, Utena</t>
  </si>
  <si>
    <t>Vaižganto g. 34, Utena</t>
  </si>
  <si>
    <t>Sėlių g. 69, Utena</t>
  </si>
  <si>
    <t>Smėlio g. 16, Utena</t>
  </si>
  <si>
    <t>J.Basnavičiaus g. 92, Utena</t>
  </si>
  <si>
    <t>Aušros g. 87, Utena</t>
  </si>
  <si>
    <t>Taikos g. 76, Utena</t>
  </si>
  <si>
    <t>Taikos g. 63, Utena</t>
  </si>
  <si>
    <t>Aušros g. 24, Utena</t>
  </si>
  <si>
    <t>Taikos g. 9, Utena</t>
  </si>
  <si>
    <t>Smėlio g. 24,26, Utena</t>
  </si>
  <si>
    <t>J.Basanavičiaus g. 100, Utena</t>
  </si>
  <si>
    <t>Aušros g. 2, Utena</t>
  </si>
  <si>
    <t>J.Basanavičiaus g. 96, Utena</t>
  </si>
  <si>
    <t>Maironio g. 13, Utena</t>
  </si>
  <si>
    <t>Kauno g. 16, Utena</t>
  </si>
  <si>
    <t>J.Basanavičiaus g. 108, Utena</t>
  </si>
  <si>
    <t>Kęstučio g. 4, Utena</t>
  </si>
  <si>
    <t>Aušros g. 28, Utena</t>
  </si>
  <si>
    <t>Utenio a. 5, Utena</t>
  </si>
  <si>
    <t>Dzūkų g. 36, Varėna</t>
  </si>
  <si>
    <t>J.Basanavičiaus g. 5, Varėna</t>
  </si>
  <si>
    <t>J.Basanavičiaus g. 7A, Varėna</t>
  </si>
  <si>
    <t>M.K.Čiurlionio g. 3, Varėna</t>
  </si>
  <si>
    <t>M.K.Čiurlionio g. 11, Varėna</t>
  </si>
  <si>
    <t>Vytauto g. 32, Varėna</t>
  </si>
  <si>
    <t>Vytauto g. 46, Varėna</t>
  </si>
  <si>
    <t>Z.Voronecko g. 1, Varėna</t>
  </si>
  <si>
    <t>Z.Voronecko g. 3, Varėna</t>
  </si>
  <si>
    <t>Z.Voronecko g. 4, Varėna</t>
  </si>
  <si>
    <t>Dzūkų g. 34, Varėna</t>
  </si>
  <si>
    <t>Dzūkų g. 38, Varėna</t>
  </si>
  <si>
    <t>Dzūkų g. 40, Varėna</t>
  </si>
  <si>
    <t>Dzūkų g. 44, Varėna</t>
  </si>
  <si>
    <t>J.Basanavičiaus g. 21, Varėna</t>
  </si>
  <si>
    <t>renov.</t>
  </si>
  <si>
    <t>Marcinkonių g. 14, Varėna</t>
  </si>
  <si>
    <t>M.K.Čiurlionio g. 6, Varėna</t>
  </si>
  <si>
    <t>Sporto g. 4, Varėna</t>
  </si>
  <si>
    <t>Sporto g. 10, Varėna</t>
  </si>
  <si>
    <t>Vytauto g. 42, Varėna</t>
  </si>
  <si>
    <t>Aušros g. 10, Varėna</t>
  </si>
  <si>
    <t>J.Basanavičiaus g. 6, Varėna</t>
  </si>
  <si>
    <t>J.Basanavičiaus g. 30, Varėna</t>
  </si>
  <si>
    <t>Kalno g. 3, Matuizos</t>
  </si>
  <si>
    <t>Kalno g.15, Matuizos</t>
  </si>
  <si>
    <t>Kalno g. 29, Matuizos</t>
  </si>
  <si>
    <t>Marcinkonių g. 18, Varėna</t>
  </si>
  <si>
    <t>Melioratorių g. 9, Varėna</t>
  </si>
  <si>
    <t>Žalioji g. 21, Varėna</t>
  </si>
  <si>
    <t>Žalioji g. 23, Varėna</t>
  </si>
  <si>
    <t>Kalno g. 1, Matuizos</t>
  </si>
  <si>
    <t>Kalno g. 5, Matuizos</t>
  </si>
  <si>
    <t>Kalno g. 7, Matuizos</t>
  </si>
  <si>
    <t>Kalno g. 9, Matuizos</t>
  </si>
  <si>
    <t>Kalno g. 11, Matuizos</t>
  </si>
  <si>
    <t>Kalno g. 17, Matuizos</t>
  </si>
  <si>
    <t>Kalno g. 19, Matuizos</t>
  </si>
  <si>
    <t>M.K.Čiurlionio g. 55, Varėna</t>
  </si>
  <si>
    <t>Vasario 16 g. 13, Varėna</t>
  </si>
  <si>
    <t>Žalioji g. 31, Varėna</t>
  </si>
  <si>
    <t>Žirmūnų g. 3, Vilnius</t>
  </si>
  <si>
    <t>Žirmūnų g. 128, Vilnius</t>
  </si>
  <si>
    <t>Žirmūnų g. 126, Vilnius</t>
  </si>
  <si>
    <t>J.Galvydžio g. 11A, Vilnius</t>
  </si>
  <si>
    <t>J.Kubiliaus g. 4, Vilnius</t>
  </si>
  <si>
    <t>M.Marcinkevičiaus g. 31, 33, 35, Vilnius</t>
  </si>
  <si>
    <t>J.Franko g. 8, Vilnius</t>
  </si>
  <si>
    <t>M.Marcinkevičiaus g. 37, Baltupio g. 175, Vilnius</t>
  </si>
  <si>
    <t>Žirmūnų g. 131, Vilnius</t>
  </si>
  <si>
    <t>Gedvydžių g. 29 (bt. 1-36), Vilnius</t>
  </si>
  <si>
    <t>Gedvydžių g. 20, Vilnius</t>
  </si>
  <si>
    <t>V.Pietario g. 7, Vilnius</t>
  </si>
  <si>
    <t>Kovo 11-osios g. 55, Vilnius</t>
  </si>
  <si>
    <t>Taikos g. 25, 27, Vilnius</t>
  </si>
  <si>
    <t>Taikos g. 134, 136, Vilnius</t>
  </si>
  <si>
    <t>Šviesos g 14 (bt. 81-100), Vilnius</t>
  </si>
  <si>
    <t>Šviesos g 4 (bt. 81-100), Vilnius</t>
  </si>
  <si>
    <t>Šviesos g 11 (bt. 41-60), Vilnius</t>
  </si>
  <si>
    <t>Žemynos g. 35, Vilnius</t>
  </si>
  <si>
    <t>Žemynos g. 25, Vilnius</t>
  </si>
  <si>
    <t>Antakalnio g. 118, Vilnius</t>
  </si>
  <si>
    <t>S.Stanevičiaus g. 7 (bt. 1-40), Vilnius</t>
  </si>
  <si>
    <t>Musninkų g. 7, Vilnius</t>
  </si>
  <si>
    <t>Taikos g. 105, Vilnius</t>
  </si>
  <si>
    <t>Taikos g. 241, 243, 245, Vilnius</t>
  </si>
  <si>
    <t>Didlaukio g. 52, Vilnius</t>
  </si>
  <si>
    <t>Peteliškių g. 10, Vilnius</t>
  </si>
  <si>
    <t>Gelvonų g. 57, Vilnius</t>
  </si>
  <si>
    <t>Žaliųjų ežerų g. 9, Vilnius</t>
  </si>
  <si>
    <t>Kanklių g. 10B, Vilnius</t>
  </si>
  <si>
    <t>J.Basanavičiaus g. 17A, Vilnius</t>
  </si>
  <si>
    <t>Šaltkalvių g. 66, Vilnius</t>
  </si>
  <si>
    <t>Parko g. 4, Vilnius</t>
  </si>
  <si>
    <t>J.Tiškevičiaus g. 6, Vilnius</t>
  </si>
  <si>
    <t>V.Grybo g. 30, Vilnius</t>
  </si>
  <si>
    <t>Birutės 2, Kelmė</t>
  </si>
  <si>
    <t>Birutės 4 Kelmė</t>
  </si>
  <si>
    <t>Mackevičiaus 29 Kelmė</t>
  </si>
  <si>
    <t>Dariaus ir Girėno 2-1 Kelmė</t>
  </si>
  <si>
    <t>Dariaus ir Girėno 4 Kelmė</t>
  </si>
  <si>
    <t>Birutės 3 Kelmė</t>
  </si>
  <si>
    <t>Birutės 1 Kelmė</t>
  </si>
  <si>
    <t>Janonio 12 Kelmė</t>
  </si>
  <si>
    <t>Janonio 30 Kelmė</t>
  </si>
  <si>
    <t>Pievų 2 Kelmė</t>
  </si>
  <si>
    <t>Raseinių 5A Kelmė</t>
  </si>
  <si>
    <t>Pievų 6 Kelmė</t>
  </si>
  <si>
    <t>Laucevičiaus 16  I korpusas Kelmė</t>
  </si>
  <si>
    <t>Kooperacijos 28 Kelmė</t>
  </si>
  <si>
    <t>Raseinių 9 II korpusas Kelmė</t>
  </si>
  <si>
    <t>Raseinių 9a  II korpusas Kelmė</t>
  </si>
  <si>
    <t>J.Janonio 13 Kelmė</t>
  </si>
  <si>
    <t>Vyt. Didžiojo 45 Kelmė</t>
  </si>
  <si>
    <t>NAUJOJI 68 (renov.), Alytus</t>
  </si>
  <si>
    <t>STATYBININKŲ 46 (renov.), Alytus</t>
  </si>
  <si>
    <t>AUKŠTAKALNIO 14, Alytus</t>
  </si>
  <si>
    <t>LAUKO 17 (renov.), Alytus</t>
  </si>
  <si>
    <t>VINGIO 1 (renov.), Alytus</t>
  </si>
  <si>
    <t>PUTINŲ 24A, Alytus</t>
  </si>
  <si>
    <t>BIRUTĖS 14 (renov.), Alytus</t>
  </si>
  <si>
    <t>PUTINŲ 2 (renov.), Alytus</t>
  </si>
  <si>
    <t>NAUJOJI 18, Alytus</t>
  </si>
  <si>
    <t>NAUJOJI 96, Alytus</t>
  </si>
  <si>
    <t>JAUNIMO 38, Alytus</t>
  </si>
  <si>
    <t>MIKLUSĖNŲ 33, Alytus</t>
  </si>
  <si>
    <t>STATYBININKŲ 27, Alytus</t>
  </si>
  <si>
    <t>JONYNO 5, Alytus</t>
  </si>
  <si>
    <t>KAŠTONŲ 52, Alytus</t>
  </si>
  <si>
    <t>VILTIES 18, Alytus</t>
  </si>
  <si>
    <t>NAUJOJI 86, Alytus</t>
  </si>
  <si>
    <t>Kalniškės 23, Alytus</t>
  </si>
  <si>
    <t>VOLUNGĖS 12, Alytus</t>
  </si>
  <si>
    <t>JAZMINŲ 12, Alytus</t>
  </si>
  <si>
    <t>STATYBININKŲ 49, Alytus</t>
  </si>
  <si>
    <t>STATYBININKŲ 34, Alytus</t>
  </si>
  <si>
    <t>LIKIŠKĖLIŲ 40, Alytus</t>
  </si>
  <si>
    <t>VOLUNGĖS 19, Alytus</t>
  </si>
  <si>
    <t>STATYBININKŲ 43, Alytus</t>
  </si>
  <si>
    <t>VOLUNGĖS 29, Alytus</t>
  </si>
  <si>
    <t>VOLUNGĖS 22, Alytus</t>
  </si>
  <si>
    <t>VOLUNGĖS 27, Alytus</t>
  </si>
  <si>
    <t>AUŠROS 4 VILKAVIŠKIS</t>
  </si>
  <si>
    <t>BIRUTES 2 VILKAVIŠKIS</t>
  </si>
  <si>
    <t>AUŠROS 10 VILKAVIŠKIS</t>
  </si>
  <si>
    <t>VIENYBĖS 72 VILKAVIŠKIS</t>
  </si>
  <si>
    <t>NEPRIKLAUSOMYBĖS 72 VILKAVIŠKIS</t>
  </si>
  <si>
    <t>STATYBININKŲ 8 VILKAVIŠKIS</t>
  </si>
  <si>
    <t>LAUKO 44 VILKAVIŠKIS</t>
  </si>
  <si>
    <t>STATYBININKŲ 4 VILKAVIŠKIS</t>
  </si>
  <si>
    <t>VIENYBES 70 VILKAVIŠKIS</t>
  </si>
  <si>
    <t>NEPRIKLAUSOMYBĖS 50 VILKAVIŠKIS</t>
  </si>
  <si>
    <t>S.NERIES 33C VILKAVIŠKIS</t>
  </si>
  <si>
    <t>PASIENIO 3 KYBARTAI</t>
  </si>
  <si>
    <t>KĘSTUČIO 10 VILKAVIŠKIS</t>
  </si>
  <si>
    <t>LAUKO 32 VILKAVIŠKIS</t>
  </si>
  <si>
    <t>VILNIAUS 8 VILKAVIŠKIS</t>
  </si>
  <si>
    <t>DARVINO 26 KYBARTAI</t>
  </si>
  <si>
    <t>DARIAUS IR GIRENO 2A KYBARTAI</t>
  </si>
  <si>
    <t>K.NAUMIESČIO 9A KYBARTAI</t>
  </si>
  <si>
    <t>VIŠTYČIO 2 VIRBALIS</t>
  </si>
  <si>
    <t>Dariaus ir Girėno 15, Telšiai</t>
  </si>
  <si>
    <t>Masčio 54, Telšiai</t>
  </si>
  <si>
    <t>Žemaitės 29, Telšiai</t>
  </si>
  <si>
    <t>Karaliaus Mindaugo 39, Telšiai</t>
  </si>
  <si>
    <t>Muziejaus 18, Telšiai</t>
  </si>
  <si>
    <t>Birutės 24, Telšiai</t>
  </si>
  <si>
    <t>Luokės 73, Telšiai</t>
  </si>
  <si>
    <t>Druskininkų 7A, Palanga</t>
  </si>
  <si>
    <t>Sodų 43, Palanga</t>
  </si>
  <si>
    <t>Saulėtekio 5/7, Palanga</t>
  </si>
  <si>
    <t>Sodų 20-II, Palanga</t>
  </si>
  <si>
    <t>Taikos 14, Palanga</t>
  </si>
  <si>
    <t>Saulėtekio 3, Palanga</t>
  </si>
  <si>
    <t>Sodų 29, Palanga</t>
  </si>
  <si>
    <t>Sodų 45, Palanga</t>
  </si>
  <si>
    <t>Saulėtekio 24/26, Palanga</t>
  </si>
  <si>
    <t>Sodų 25, Palanga</t>
  </si>
  <si>
    <t>Sodų 1, Palanga</t>
  </si>
  <si>
    <t>Sodų 59, Palanga</t>
  </si>
  <si>
    <t>Taikos 20, Palanga</t>
  </si>
  <si>
    <t>Saulėtekio 4, Palanga</t>
  </si>
  <si>
    <t>Gintaro 33, Palanga</t>
  </si>
  <si>
    <t>Mokyklos 13, Palanga</t>
  </si>
  <si>
    <t>VERPĖJŲ 6, Druskininkai</t>
  </si>
  <si>
    <t>ŠILTNAMIŲ 18, Druskininkai</t>
  </si>
  <si>
    <t>ŠILTNAMIŲ 22, Druskininkai</t>
  </si>
  <si>
    <t>KLONIO 18A, Druskininkai</t>
  </si>
  <si>
    <t>ATEITIES 36, Druskininkai</t>
  </si>
  <si>
    <t>ATEITIES 14 , Druskininkai</t>
  </si>
  <si>
    <t>LIŠKIAVOS 5, Druskininkai</t>
  </si>
  <si>
    <t>SVEIKATOS 18, Druskininkai</t>
  </si>
  <si>
    <t>SVEIKATOS 28, Druskininkai</t>
  </si>
  <si>
    <t>LIŠKIAVOS 8, Druskininkai</t>
  </si>
  <si>
    <t>VEISIEJŲ 9, Druskininkai</t>
  </si>
  <si>
    <t>ATEITIES 16, Druskininkai</t>
  </si>
  <si>
    <t>GARDINO 80, Druskininkai</t>
  </si>
  <si>
    <t>ATEITIES 2, Druskininkai</t>
  </si>
  <si>
    <t>VYTAUTO 47 , Druskininkai</t>
  </si>
  <si>
    <t>NERAVŲ 27, Druskininkai</t>
  </si>
  <si>
    <t>NERAVŲ 29 , Druskininkai</t>
  </si>
  <si>
    <t>Vilniaus 56, BIržai</t>
  </si>
  <si>
    <t>Rinkuškių 47B, Biržai</t>
  </si>
  <si>
    <t>Rinkuškių 49, Biržai</t>
  </si>
  <si>
    <t>Vilniaus 77B, Biržai</t>
  </si>
  <si>
    <t>Vilniaus 4, Biržai</t>
  </si>
  <si>
    <t>Vilniaus 39A, Biržai</t>
  </si>
  <si>
    <t>Vytauto 43A, Biržai</t>
  </si>
  <si>
    <t>Vėjo 11b, BIržai</t>
  </si>
  <si>
    <t>Vytauto 62, Biržai</t>
  </si>
  <si>
    <t>Gimnazijos 1, Biržai</t>
  </si>
  <si>
    <t>Vėjo 7A, Biržai</t>
  </si>
  <si>
    <t>Vilniaus 111A, Biržai</t>
  </si>
  <si>
    <t>Vytauto 39a, Biržai</t>
  </si>
  <si>
    <t>Vytauto 35 A, Biržai</t>
  </si>
  <si>
    <t>Vilniaus 111, Biržai</t>
  </si>
  <si>
    <t>Vilniaus 91A, Biržai</t>
  </si>
  <si>
    <t>Rotušės 24, Biržai</t>
  </si>
  <si>
    <t>Vytauto 60 , Biržai</t>
  </si>
  <si>
    <t>Vilniaus 93A, Biržai</t>
  </si>
  <si>
    <t>Skratiškių 12, Biržai</t>
  </si>
  <si>
    <t>Vilniaus 47A, Biržai</t>
  </si>
  <si>
    <t>Kilučių 11, Biržai</t>
  </si>
  <si>
    <t>Basanavičiaus 18 , Biržai</t>
  </si>
  <si>
    <t>Kosmonautų 12, Marijampolė</t>
  </si>
  <si>
    <t>Kosmonautų 28, Marijampolė</t>
  </si>
  <si>
    <t>Vilkaviškio 61, Marijampolė</t>
  </si>
  <si>
    <t>Gėlių 14, Marijampolė</t>
  </si>
  <si>
    <t>Mokolų 51, Marijampolė</t>
  </si>
  <si>
    <t>Dariaus ir Girėno 13, Marijampolė</t>
  </si>
  <si>
    <t>Draugystės 3, Marijampolė</t>
  </si>
  <si>
    <t>Vytenio 8, Marijampolė</t>
  </si>
  <si>
    <t>Draugystės 1, Marijampolė</t>
  </si>
  <si>
    <t>Dariaus ir Girėno 11, Marijampolė</t>
  </si>
  <si>
    <t>Dariaus ir Girėno 9 , Marijampolė</t>
  </si>
  <si>
    <t>Mokolų 9, Marijampolė</t>
  </si>
  <si>
    <t>R.Juknevičiaus 48 Marijampolė</t>
  </si>
  <si>
    <t>Vytauto 54 , Marijampolė</t>
  </si>
  <si>
    <t>Vytauto 56A , Marijampolė</t>
  </si>
  <si>
    <t>Mokyklos 13 , Marijampolė</t>
  </si>
  <si>
    <t>Maironio 34, Marijampolė</t>
  </si>
  <si>
    <t>M.Valančiaus 18, Marijampolė</t>
  </si>
  <si>
    <t>Mokyklos 9, Marijampolė</t>
  </si>
  <si>
    <t>Vandžiogalos 4D, Marijampolė</t>
  </si>
  <si>
    <t>Vytauto 21, Marijampolė</t>
  </si>
  <si>
    <t>Lietuvininkų 4, Marijampolė</t>
  </si>
  <si>
    <t>Kauno 20, Marijampolė</t>
  </si>
  <si>
    <t>I. Daugiabučiai namai, kuriuose suvartotas šilumos kiekis „cirkuliacijai“ yra artimas norminiui</t>
  </si>
  <si>
    <r>
      <t>Šilumos suvartojimai daugiabučiuose gyvenamuosiuose namuose ne šildymo sezono metu (</t>
    </r>
    <r>
      <rPr>
        <b/>
        <sz val="10"/>
        <color indexed="10"/>
        <rFont val="Arial"/>
        <family val="2"/>
        <charset val="186"/>
      </rPr>
      <t>2014 m. liepos mėn.</t>
    </r>
    <r>
      <rPr>
        <b/>
        <sz val="10"/>
        <rFont val="Arial"/>
        <family val="2"/>
        <charset val="186"/>
      </rPr>
      <t>) šalto geriamojo vandens pašildymui iki higienos normomis nustatytos 
temperatūros (nuo +8 °C iki +52 °C) ir karšto vandens temperatūrai palaikyti bei vonios patalpų sanitarinėms sąlygoms užtikrinti („gyvatukui“)</t>
    </r>
  </si>
</sst>
</file>

<file path=xl/styles.xml><?xml version="1.0" encoding="utf-8"?>
<styleSheet xmlns="http://schemas.openxmlformats.org/spreadsheetml/2006/main">
  <numFmts count="2">
    <numFmt numFmtId="43" formatCode="_-* #,##0.00\ _L_t_-;\-* #,##0.00\ _L_t_-;_-* &quot;-&quot;??\ _L_t_-;_-@_-"/>
    <numFmt numFmtId="164" formatCode="0.0"/>
  </numFmts>
  <fonts count="19">
    <font>
      <sz val="10"/>
      <name val="Arial"/>
      <charset val="186"/>
    </font>
    <font>
      <sz val="10"/>
      <name val="Arial"/>
      <charset val="186"/>
    </font>
    <font>
      <sz val="8"/>
      <name val="Arial"/>
      <family val="2"/>
      <charset val="186"/>
    </font>
    <font>
      <i/>
      <sz val="10"/>
      <name val="Arial"/>
      <family val="2"/>
      <charset val="186"/>
    </font>
    <font>
      <b/>
      <sz val="10"/>
      <name val="Arial"/>
      <family val="2"/>
      <charset val="186"/>
    </font>
    <font>
      <i/>
      <sz val="10"/>
      <color indexed="12"/>
      <name val="Arial"/>
      <family val="2"/>
      <charset val="186"/>
    </font>
    <font>
      <i/>
      <vertAlign val="superscript"/>
      <sz val="10"/>
      <name val="Arial"/>
      <family val="2"/>
      <charset val="186"/>
    </font>
    <font>
      <i/>
      <sz val="9"/>
      <name val="Arial"/>
      <family val="2"/>
      <charset val="186"/>
    </font>
    <font>
      <sz val="8"/>
      <color indexed="8"/>
      <name val="Arial"/>
      <family val="2"/>
      <charset val="186"/>
    </font>
    <font>
      <sz val="8"/>
      <name val="Arial"/>
      <charset val="186"/>
    </font>
    <font>
      <sz val="10"/>
      <name val="Arial"/>
      <charset val="186"/>
    </font>
    <font>
      <b/>
      <sz val="10"/>
      <color indexed="10"/>
      <name val="Arial"/>
      <family val="2"/>
      <charset val="186"/>
    </font>
    <font>
      <sz val="11"/>
      <color theme="1"/>
      <name val="Calibri"/>
      <family val="2"/>
      <charset val="186"/>
      <scheme val="minor"/>
    </font>
    <font>
      <b/>
      <i/>
      <sz val="8"/>
      <name val="Arial"/>
      <family val="2"/>
      <charset val="186"/>
    </font>
    <font>
      <sz val="8"/>
      <color indexed="10"/>
      <name val="Arial"/>
      <family val="2"/>
      <charset val="186"/>
    </font>
    <font>
      <i/>
      <sz val="8"/>
      <name val="Arial"/>
      <family val="2"/>
      <charset val="186"/>
    </font>
    <font>
      <i/>
      <vertAlign val="superscript"/>
      <sz val="8"/>
      <name val="Arial"/>
      <family val="2"/>
      <charset val="186"/>
    </font>
    <font>
      <sz val="8"/>
      <color rgb="FFC00000"/>
      <name val="Arial"/>
      <family val="2"/>
      <charset val="186"/>
    </font>
    <font>
      <b/>
      <sz val="20"/>
      <name val="Arial"/>
      <family val="2"/>
      <charset val="186"/>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rgb="FFFFCC00"/>
        <bgColor indexed="64"/>
      </patternFill>
    </fill>
    <fill>
      <patternFill patternType="solid">
        <fgColor rgb="FFFF9933"/>
        <bgColor indexed="64"/>
      </patternFill>
    </fill>
    <fill>
      <patternFill patternType="solid">
        <fgColor rgb="FFFFFF99"/>
        <bgColor indexed="26"/>
      </patternFill>
    </fill>
    <fill>
      <patternFill patternType="solid">
        <fgColor rgb="FFFF9933"/>
        <bgColor indexed="26"/>
      </patternFill>
    </fill>
    <fill>
      <patternFill patternType="solid">
        <fgColor rgb="FFFFCC00"/>
        <bgColor indexed="26"/>
      </patternFill>
    </fill>
    <fill>
      <patternFill patternType="solid">
        <fgColor rgb="FFFFCC99"/>
        <bgColor indexed="26"/>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2" fillId="0" borderId="0"/>
    <xf numFmtId="0" fontId="10" fillId="0" borderId="0"/>
    <xf numFmtId="0" fontId="10" fillId="0" borderId="0"/>
    <xf numFmtId="0" fontId="1" fillId="0" borderId="0"/>
    <xf numFmtId="0" fontId="1" fillId="0" borderId="0"/>
    <xf numFmtId="43" fontId="1" fillId="0" borderId="0" applyFont="0" applyFill="0" applyBorder="0" applyAlignment="0" applyProtection="0"/>
  </cellStyleXfs>
  <cellXfs count="228">
    <xf numFmtId="0" fontId="0" fillId="0" borderId="0" xfId="0"/>
    <xf numFmtId="0" fontId="2" fillId="0" borderId="0" xfId="0" applyFont="1"/>
    <xf numFmtId="0" fontId="0" fillId="0" borderId="0" xfId="0" applyAlignment="1">
      <alignment vertical="center"/>
    </xf>
    <xf numFmtId="0" fontId="7" fillId="2" borderId="0" xfId="0" applyFont="1" applyFill="1" applyBorder="1" applyAlignment="1">
      <alignment horizontal="right" vertical="center"/>
    </xf>
    <xf numFmtId="0" fontId="2" fillId="2" borderId="0" xfId="0" applyFont="1" applyFill="1" applyBorder="1" applyAlignment="1">
      <alignmen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3" fillId="2" borderId="0" xfId="0" applyFont="1" applyFill="1" applyBorder="1" applyAlignment="1">
      <alignment horizontal="right" vertical="center" wrapText="1"/>
    </xf>
    <xf numFmtId="0" fontId="5"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 fillId="2" borderId="0" xfId="0" applyFont="1" applyFill="1"/>
    <xf numFmtId="0" fontId="0" fillId="2" borderId="0" xfId="0" applyFill="1"/>
    <xf numFmtId="0" fontId="0" fillId="2" borderId="0" xfId="0" applyFill="1" applyAlignment="1">
      <alignment horizont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7" fillId="0" borderId="0" xfId="0" applyFont="1" applyBorder="1" applyAlignment="1">
      <alignment horizontal="right" vertical="center"/>
    </xf>
    <xf numFmtId="0" fontId="3" fillId="0" borderId="0" xfId="0" applyFont="1" applyBorder="1" applyAlignment="1">
      <alignment horizontal="righ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9"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2" fontId="2" fillId="3" borderId="1" xfId="0" applyNumberFormat="1" applyFont="1" applyFill="1" applyBorder="1" applyAlignment="1">
      <alignment horizontal="center"/>
    </xf>
    <xf numFmtId="0" fontId="2" fillId="3" borderId="23" xfId="0" applyFont="1" applyFill="1" applyBorder="1" applyAlignment="1">
      <alignment horizontal="center"/>
    </xf>
    <xf numFmtId="2" fontId="2" fillId="3" borderId="1" xfId="6" applyNumberFormat="1" applyFont="1" applyFill="1" applyBorder="1" applyAlignment="1">
      <alignment horizontal="center"/>
    </xf>
    <xf numFmtId="0" fontId="2" fillId="3" borderId="1" xfId="0" applyFont="1" applyFill="1" applyBorder="1" applyAlignment="1">
      <alignment horizontal="left"/>
    </xf>
    <xf numFmtId="1" fontId="2" fillId="3" borderId="1" xfId="0" applyNumberFormat="1" applyFont="1" applyFill="1" applyBorder="1" applyAlignment="1">
      <alignment horizontal="left"/>
    </xf>
    <xf numFmtId="164" fontId="8" fillId="3" borderId="1" xfId="0" applyNumberFormat="1" applyFont="1" applyFill="1" applyBorder="1" applyAlignment="1">
      <alignment horizontal="center"/>
    </xf>
    <xf numFmtId="0" fontId="8" fillId="3" borderId="1" xfId="0" applyFont="1" applyFill="1" applyBorder="1" applyAlignment="1">
      <alignment horizontal="center"/>
    </xf>
    <xf numFmtId="0" fontId="2" fillId="3" borderId="1" xfId="4" applyFont="1" applyFill="1" applyBorder="1" applyAlignment="1">
      <alignment horizontal="left"/>
    </xf>
    <xf numFmtId="0" fontId="2" fillId="3" borderId="1" xfId="4" applyFont="1" applyFill="1" applyBorder="1" applyAlignment="1">
      <alignment horizontal="center"/>
    </xf>
    <xf numFmtId="164" fontId="2" fillId="3" borderId="1" xfId="4" applyNumberFormat="1" applyFont="1" applyFill="1" applyBorder="1" applyAlignment="1">
      <alignment horizontal="center"/>
    </xf>
    <xf numFmtId="2" fontId="2" fillId="3" borderId="1" xfId="4" applyNumberFormat="1" applyFont="1" applyFill="1" applyBorder="1" applyAlignment="1">
      <alignment horizontal="center"/>
    </xf>
    <xf numFmtId="2" fontId="17" fillId="3" borderId="1" xfId="4" applyNumberFormat="1" applyFont="1" applyFill="1" applyBorder="1" applyAlignment="1">
      <alignment horizont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 xfId="1" applyFont="1" applyFill="1" applyBorder="1" applyAlignment="1">
      <alignment horizontal="center" vertical="center"/>
    </xf>
    <xf numFmtId="164" fontId="8" fillId="3" borderId="1" xfId="0" applyNumberFormat="1" applyFont="1" applyFill="1" applyBorder="1" applyAlignment="1">
      <alignment horizontal="center" vertical="center" wrapText="1"/>
    </xf>
    <xf numFmtId="2" fontId="8" fillId="3" borderId="1" xfId="0" applyNumberFormat="1" applyFont="1" applyFill="1" applyBorder="1" applyAlignment="1">
      <alignment horizontal="center" vertical="top" wrapText="1"/>
    </xf>
    <xf numFmtId="2" fontId="2" fillId="3"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top" wrapText="1"/>
    </xf>
    <xf numFmtId="0" fontId="8" fillId="3" borderId="1" xfId="0" applyFont="1" applyFill="1" applyBorder="1" applyAlignment="1">
      <alignment horizontal="center" vertical="center"/>
    </xf>
    <xf numFmtId="2" fontId="2" fillId="7" borderId="1" xfId="0" applyNumberFormat="1" applyFont="1" applyFill="1" applyBorder="1" applyAlignment="1">
      <alignment horizontal="center" vertical="center"/>
    </xf>
    <xf numFmtId="164" fontId="17" fillId="3" borderId="1" xfId="4" applyNumberFormat="1" applyFont="1" applyFill="1" applyBorder="1" applyAlignment="1">
      <alignment horizontal="center"/>
    </xf>
    <xf numFmtId="0" fontId="2" fillId="7" borderId="1" xfId="0" applyFont="1" applyFill="1" applyBorder="1" applyAlignment="1">
      <alignment horizontal="left"/>
    </xf>
    <xf numFmtId="0" fontId="2" fillId="7" borderId="1" xfId="0" applyFont="1" applyFill="1" applyBorder="1" applyAlignment="1">
      <alignment horizontal="center"/>
    </xf>
    <xf numFmtId="164" fontId="2" fillId="7" borderId="1" xfId="0" applyNumberFormat="1" applyFont="1" applyFill="1" applyBorder="1" applyAlignment="1">
      <alignment horizontal="center"/>
    </xf>
    <xf numFmtId="2" fontId="2" fillId="7" borderId="1" xfId="0" applyNumberFormat="1" applyFont="1" applyFill="1" applyBorder="1" applyAlignment="1">
      <alignment horizontal="center"/>
    </xf>
    <xf numFmtId="164"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8" fillId="3" borderId="1" xfId="0" applyFont="1" applyFill="1" applyBorder="1" applyAlignment="1">
      <alignment horizontal="left"/>
    </xf>
    <xf numFmtId="0" fontId="2" fillId="6" borderId="23" xfId="0" applyFont="1" applyFill="1" applyBorder="1" applyAlignment="1">
      <alignment horizontal="center"/>
    </xf>
    <xf numFmtId="1" fontId="2" fillId="6" borderId="1" xfId="4" applyNumberFormat="1" applyFont="1" applyFill="1" applyBorder="1" applyAlignment="1">
      <alignment horizontal="left"/>
    </xf>
    <xf numFmtId="0" fontId="2" fillId="6" borderId="1" xfId="4" applyFont="1" applyFill="1" applyBorder="1" applyAlignment="1">
      <alignment horizontal="center"/>
    </xf>
    <xf numFmtId="164" fontId="2" fillId="6" borderId="1" xfId="4" applyNumberFormat="1" applyFont="1" applyFill="1" applyBorder="1" applyAlignment="1">
      <alignment horizontal="center"/>
    </xf>
    <xf numFmtId="2" fontId="2" fillId="6" borderId="1" xfId="4" applyNumberFormat="1" applyFont="1" applyFill="1" applyBorder="1" applyAlignment="1">
      <alignment horizontal="center"/>
    </xf>
    <xf numFmtId="0" fontId="2" fillId="6" borderId="1" xfId="4" applyFont="1" applyFill="1" applyBorder="1" applyAlignment="1">
      <alignment horizontal="left"/>
    </xf>
    <xf numFmtId="0" fontId="2" fillId="6" borderId="1" xfId="0" applyFont="1" applyFill="1" applyBorder="1" applyAlignment="1">
      <alignment horizontal="left"/>
    </xf>
    <xf numFmtId="0" fontId="2" fillId="6" borderId="1" xfId="0" applyFont="1" applyFill="1" applyBorder="1" applyAlignment="1">
      <alignment horizontal="center"/>
    </xf>
    <xf numFmtId="164" fontId="2" fillId="6" borderId="1" xfId="0" applyNumberFormat="1" applyFont="1" applyFill="1" applyBorder="1" applyAlignment="1">
      <alignment horizontal="center"/>
    </xf>
    <xf numFmtId="2" fontId="2" fillId="6" borderId="1" xfId="0" applyNumberFormat="1" applyFont="1" applyFill="1" applyBorder="1" applyAlignment="1">
      <alignment horizontal="center"/>
    </xf>
    <xf numFmtId="2" fontId="2" fillId="8" borderId="1" xfId="4" applyNumberFormat="1" applyFont="1" applyFill="1" applyBorder="1" applyAlignment="1">
      <alignment horizontal="center"/>
    </xf>
    <xf numFmtId="164" fontId="2" fillId="8" borderId="1" xfId="4" applyNumberFormat="1" applyFont="1" applyFill="1" applyBorder="1" applyAlignment="1">
      <alignment horizontal="center"/>
    </xf>
    <xf numFmtId="1" fontId="2" fillId="6" borderId="1" xfId="0" applyNumberFormat="1" applyFont="1" applyFill="1" applyBorder="1" applyAlignment="1">
      <alignment horizontal="left"/>
    </xf>
    <xf numFmtId="0" fontId="2" fillId="8" borderId="1" xfId="0" applyFont="1" applyFill="1" applyBorder="1" applyAlignment="1">
      <alignment horizontal="left"/>
    </xf>
    <xf numFmtId="0" fontId="2" fillId="8" borderId="1" xfId="0" applyFont="1" applyFill="1" applyBorder="1" applyAlignment="1">
      <alignment horizontal="center"/>
    </xf>
    <xf numFmtId="164" fontId="2" fillId="8" borderId="1" xfId="0" applyNumberFormat="1" applyFont="1" applyFill="1" applyBorder="1" applyAlignment="1">
      <alignment horizontal="center"/>
    </xf>
    <xf numFmtId="2" fontId="2" fillId="8" borderId="1" xfId="0" applyNumberFormat="1" applyFont="1" applyFill="1" applyBorder="1" applyAlignment="1">
      <alignment horizontal="center"/>
    </xf>
    <xf numFmtId="0" fontId="8" fillId="6" borderId="1" xfId="0" applyFont="1" applyFill="1" applyBorder="1" applyAlignment="1">
      <alignment horizontal="center"/>
    </xf>
    <xf numFmtId="0" fontId="8" fillId="6" borderId="1" xfId="0" applyFont="1" applyFill="1" applyBorder="1" applyAlignment="1">
      <alignment vertical="center" wrapText="1"/>
    </xf>
    <xf numFmtId="0" fontId="8" fillId="6" borderId="1" xfId="0" applyFont="1" applyFill="1" applyBorder="1" applyAlignment="1">
      <alignment horizontal="center" vertical="center" wrapText="1"/>
    </xf>
    <xf numFmtId="0" fontId="8" fillId="6" borderId="1" xfId="1" applyFont="1" applyFill="1" applyBorder="1" applyAlignment="1">
      <alignment horizontal="center" vertical="center"/>
    </xf>
    <xf numFmtId="164" fontId="2" fillId="6" borderId="1" xfId="0" applyNumberFormat="1" applyFont="1" applyFill="1" applyBorder="1" applyAlignment="1">
      <alignment horizontal="center" vertical="center" wrapText="1"/>
    </xf>
    <xf numFmtId="2" fontId="2" fillId="6" borderId="1" xfId="0" applyNumberFormat="1" applyFont="1" applyFill="1" applyBorder="1" applyAlignment="1">
      <alignment horizontal="center" vertical="top" wrapText="1"/>
    </xf>
    <xf numFmtId="2" fontId="2" fillId="6" borderId="1" xfId="0" applyNumberFormat="1" applyFont="1" applyFill="1" applyBorder="1" applyAlignment="1">
      <alignment horizontal="center" vertical="center"/>
    </xf>
    <xf numFmtId="164" fontId="2" fillId="6" borderId="1" xfId="0" applyNumberFormat="1" applyFont="1" applyFill="1" applyBorder="1" applyAlignment="1">
      <alignment horizontal="center" vertical="top" wrapText="1"/>
    </xf>
    <xf numFmtId="0" fontId="2" fillId="6" borderId="1" xfId="0" applyFont="1" applyFill="1" applyBorder="1"/>
    <xf numFmtId="4" fontId="8" fillId="6" borderId="1" xfId="1" applyNumberFormat="1" applyFont="1" applyFill="1" applyBorder="1" applyAlignment="1">
      <alignment horizontal="center" vertical="center"/>
    </xf>
    <xf numFmtId="2" fontId="2" fillId="8" borderId="1" xfId="0" applyNumberFormat="1" applyFont="1" applyFill="1" applyBorder="1" applyAlignment="1">
      <alignment horizontal="center" vertical="center"/>
    </xf>
    <xf numFmtId="0" fontId="2" fillId="8" borderId="1" xfId="4" applyFont="1" applyFill="1" applyBorder="1" applyAlignment="1">
      <alignment horizontal="left"/>
    </xf>
    <xf numFmtId="0" fontId="2" fillId="8" borderId="1" xfId="4" applyFont="1" applyFill="1" applyBorder="1" applyAlignment="1">
      <alignment horizontal="center"/>
    </xf>
    <xf numFmtId="2" fontId="2" fillId="6" borderId="1" xfId="4" applyNumberFormat="1" applyFont="1" applyFill="1" applyBorder="1" applyAlignment="1">
      <alignment horizontal="left"/>
    </xf>
    <xf numFmtId="2" fontId="2" fillId="8" borderId="1" xfId="4" applyNumberFormat="1" applyFont="1" applyFill="1" applyBorder="1" applyAlignment="1">
      <alignment horizontal="left"/>
    </xf>
    <xf numFmtId="0" fontId="2" fillId="5" borderId="23" xfId="0" applyFont="1" applyFill="1" applyBorder="1" applyAlignment="1">
      <alignment horizontal="center"/>
    </xf>
    <xf numFmtId="1" fontId="2" fillId="5" borderId="1" xfId="4" applyNumberFormat="1" applyFont="1" applyFill="1" applyBorder="1" applyAlignment="1">
      <alignment horizontal="left"/>
    </xf>
    <xf numFmtId="0" fontId="2" fillId="5" borderId="1" xfId="4" applyFont="1" applyFill="1" applyBorder="1" applyAlignment="1">
      <alignment horizontal="center"/>
    </xf>
    <xf numFmtId="164" fontId="2" fillId="5" borderId="1" xfId="4" applyNumberFormat="1" applyFont="1" applyFill="1" applyBorder="1" applyAlignment="1">
      <alignment horizontal="center"/>
    </xf>
    <xf numFmtId="2" fontId="2" fillId="5" borderId="1" xfId="4" applyNumberFormat="1" applyFont="1" applyFill="1" applyBorder="1" applyAlignment="1">
      <alignment horizontal="center"/>
    </xf>
    <xf numFmtId="0" fontId="2" fillId="5" borderId="1" xfId="4" applyFont="1" applyFill="1" applyBorder="1" applyAlignment="1">
      <alignment horizontal="left"/>
    </xf>
    <xf numFmtId="2" fontId="2" fillId="9" borderId="1" xfId="4" applyNumberFormat="1" applyFont="1" applyFill="1" applyBorder="1" applyAlignment="1">
      <alignment horizontal="center"/>
    </xf>
    <xf numFmtId="164" fontId="2" fillId="9" borderId="1" xfId="4" applyNumberFormat="1" applyFont="1" applyFill="1" applyBorder="1" applyAlignment="1">
      <alignment horizontal="center"/>
    </xf>
    <xf numFmtId="0" fontId="2" fillId="5" borderId="1" xfId="0" applyFont="1" applyFill="1" applyBorder="1" applyAlignment="1">
      <alignment horizontal="left"/>
    </xf>
    <xf numFmtId="0" fontId="2" fillId="5" borderId="1" xfId="0" applyFont="1" applyFill="1" applyBorder="1" applyAlignment="1">
      <alignment horizontal="center"/>
    </xf>
    <xf numFmtId="164" fontId="2" fillId="5" borderId="1" xfId="0" applyNumberFormat="1" applyFont="1" applyFill="1" applyBorder="1" applyAlignment="1">
      <alignment horizontal="center"/>
    </xf>
    <xf numFmtId="2" fontId="2" fillId="5" borderId="1" xfId="0" applyNumberFormat="1" applyFont="1" applyFill="1" applyBorder="1" applyAlignment="1">
      <alignment horizontal="center"/>
    </xf>
    <xf numFmtId="0" fontId="2" fillId="9" borderId="1" xfId="4" applyFont="1" applyFill="1" applyBorder="1" applyAlignment="1">
      <alignment horizontal="left"/>
    </xf>
    <xf numFmtId="0" fontId="2" fillId="9" borderId="1" xfId="4" applyFont="1" applyFill="1" applyBorder="1" applyAlignment="1">
      <alignment horizontal="center"/>
    </xf>
    <xf numFmtId="0" fontId="2" fillId="5" borderId="1" xfId="4" applyFont="1" applyFill="1" applyBorder="1" applyAlignment="1">
      <alignment horizontal="left" vertical="center"/>
    </xf>
    <xf numFmtId="0" fontId="2" fillId="5" borderId="1" xfId="0" applyFont="1" applyFill="1" applyBorder="1"/>
    <xf numFmtId="0" fontId="2" fillId="9" borderId="1" xfId="0" applyFont="1" applyFill="1" applyBorder="1" applyAlignment="1">
      <alignment horizontal="left"/>
    </xf>
    <xf numFmtId="0" fontId="2" fillId="9" borderId="1" xfId="0" applyFont="1" applyFill="1" applyBorder="1" applyAlignment="1">
      <alignment horizontal="center"/>
    </xf>
    <xf numFmtId="164" fontId="2" fillId="9" borderId="1" xfId="0" applyNumberFormat="1" applyFont="1" applyFill="1" applyBorder="1" applyAlignment="1">
      <alignment horizontal="center"/>
    </xf>
    <xf numFmtId="2" fontId="2" fillId="9" borderId="1" xfId="0" applyNumberFormat="1" applyFont="1" applyFill="1" applyBorder="1" applyAlignment="1">
      <alignment horizontal="center"/>
    </xf>
    <xf numFmtId="2" fontId="2" fillId="5" borderId="1" xfId="4" applyNumberFormat="1" applyFont="1" applyFill="1" applyBorder="1" applyAlignment="1">
      <alignment horizontal="left"/>
    </xf>
    <xf numFmtId="1" fontId="2" fillId="5" borderId="1" xfId="0" applyNumberFormat="1" applyFont="1" applyFill="1" applyBorder="1" applyAlignment="1">
      <alignment horizontal="left"/>
    </xf>
    <xf numFmtId="0" fontId="2" fillId="4" borderId="23" xfId="0" applyFont="1" applyFill="1" applyBorder="1" applyAlignment="1">
      <alignment horizontal="center"/>
    </xf>
    <xf numFmtId="0" fontId="2" fillId="4" borderId="1" xfId="4" applyFont="1" applyFill="1" applyBorder="1" applyAlignment="1">
      <alignment horizontal="left"/>
    </xf>
    <xf numFmtId="0" fontId="2" fillId="4" borderId="1" xfId="4" applyFont="1" applyFill="1" applyBorder="1" applyAlignment="1">
      <alignment horizontal="center"/>
    </xf>
    <xf numFmtId="164" fontId="2" fillId="4" borderId="1" xfId="4" applyNumberFormat="1" applyFont="1" applyFill="1" applyBorder="1" applyAlignment="1">
      <alignment horizontal="center"/>
    </xf>
    <xf numFmtId="2" fontId="2" fillId="10" borderId="1" xfId="4" applyNumberFormat="1" applyFont="1" applyFill="1" applyBorder="1" applyAlignment="1">
      <alignment horizontal="center"/>
    </xf>
    <xf numFmtId="164" fontId="2" fillId="10" borderId="1" xfId="4" applyNumberFormat="1" applyFont="1" applyFill="1" applyBorder="1" applyAlignment="1">
      <alignment horizontal="center"/>
    </xf>
    <xf numFmtId="2" fontId="2" fillId="4" borderId="1" xfId="4" applyNumberFormat="1" applyFont="1" applyFill="1" applyBorder="1" applyAlignment="1">
      <alignment horizontal="center"/>
    </xf>
    <xf numFmtId="1" fontId="2" fillId="4" borderId="1" xfId="4" applyNumberFormat="1" applyFont="1" applyFill="1" applyBorder="1" applyAlignment="1">
      <alignment horizontal="left"/>
    </xf>
    <xf numFmtId="0" fontId="2" fillId="4" borderId="1" xfId="0" applyFont="1" applyFill="1" applyBorder="1" applyAlignment="1">
      <alignment horizontal="left"/>
    </xf>
    <xf numFmtId="0" fontId="2" fillId="4" borderId="1" xfId="0" applyFont="1" applyFill="1" applyBorder="1" applyAlignment="1">
      <alignment horizontal="center"/>
    </xf>
    <xf numFmtId="164" fontId="2" fillId="4" borderId="1" xfId="0" applyNumberFormat="1" applyFont="1" applyFill="1" applyBorder="1" applyAlignment="1">
      <alignment horizontal="center"/>
    </xf>
    <xf numFmtId="2" fontId="2" fillId="4" borderId="1" xfId="0" applyNumberFormat="1" applyFont="1" applyFill="1" applyBorder="1" applyAlignment="1">
      <alignment horizontal="center"/>
    </xf>
    <xf numFmtId="0" fontId="2" fillId="10" borderId="1" xfId="4" applyFont="1" applyFill="1" applyBorder="1" applyAlignment="1">
      <alignment horizontal="left"/>
    </xf>
    <xf numFmtId="0" fontId="2" fillId="10" borderId="1" xfId="4" applyFont="1" applyFill="1" applyBorder="1" applyAlignment="1">
      <alignment horizontal="center"/>
    </xf>
    <xf numFmtId="1" fontId="2" fillId="4" borderId="1" xfId="0" applyNumberFormat="1" applyFont="1" applyFill="1" applyBorder="1" applyAlignment="1">
      <alignment horizontal="left"/>
    </xf>
    <xf numFmtId="0" fontId="2" fillId="10" borderId="1" xfId="0" applyFont="1" applyFill="1" applyBorder="1" applyAlignment="1">
      <alignment horizontal="left"/>
    </xf>
    <xf numFmtId="0" fontId="2" fillId="10" borderId="1" xfId="0" applyFont="1" applyFill="1" applyBorder="1" applyAlignment="1">
      <alignment horizontal="center"/>
    </xf>
    <xf numFmtId="164" fontId="2" fillId="10" borderId="1" xfId="0" applyNumberFormat="1" applyFont="1" applyFill="1" applyBorder="1" applyAlignment="1">
      <alignment horizontal="center"/>
    </xf>
    <xf numFmtId="2" fontId="2" fillId="10" borderId="1" xfId="0" applyNumberFormat="1" applyFont="1" applyFill="1" applyBorder="1" applyAlignment="1">
      <alignment horizontal="center"/>
    </xf>
    <xf numFmtId="0" fontId="2" fillId="4" borderId="1" xfId="0" applyFont="1" applyFill="1" applyBorder="1"/>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4" fontId="8" fillId="4" borderId="1" xfId="1" applyNumberFormat="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top" wrapText="1"/>
    </xf>
    <xf numFmtId="2"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top" wrapText="1"/>
    </xf>
    <xf numFmtId="0" fontId="18" fillId="5" borderId="21" xfId="0" applyFont="1" applyFill="1" applyBorder="1" applyAlignment="1">
      <alignment horizontal="center" vertical="center" textRotation="90" wrapText="1"/>
    </xf>
    <xf numFmtId="0" fontId="18" fillId="3" borderId="20" xfId="0" applyFont="1" applyFill="1" applyBorder="1" applyAlignment="1">
      <alignment horizontal="center" vertical="center" textRotation="90" wrapText="1"/>
    </xf>
    <xf numFmtId="0" fontId="18" fillId="3" borderId="21" xfId="0" applyFont="1" applyFill="1" applyBorder="1" applyAlignment="1">
      <alignment horizontal="center" vertical="center" textRotation="90" wrapText="1"/>
    </xf>
    <xf numFmtId="0" fontId="2" fillId="3" borderId="3" xfId="0" applyFont="1" applyFill="1" applyBorder="1"/>
    <xf numFmtId="0" fontId="2" fillId="3" borderId="3" xfId="0" applyFont="1" applyFill="1" applyBorder="1" applyAlignment="1">
      <alignment horizontal="center"/>
    </xf>
    <xf numFmtId="164" fontId="2" fillId="3" borderId="3" xfId="0" applyNumberFormat="1" applyFont="1" applyFill="1" applyBorder="1" applyAlignment="1">
      <alignment horizontal="center"/>
    </xf>
    <xf numFmtId="2" fontId="2" fillId="3" borderId="3" xfId="0" applyNumberFormat="1" applyFont="1" applyFill="1" applyBorder="1" applyAlignment="1">
      <alignment horizontal="center"/>
    </xf>
    <xf numFmtId="2" fontId="2" fillId="3" borderId="24" xfId="0" applyNumberFormat="1" applyFont="1" applyFill="1" applyBorder="1" applyAlignment="1">
      <alignment horizontal="center"/>
    </xf>
    <xf numFmtId="2" fontId="2" fillId="3" borderId="25" xfId="0" applyNumberFormat="1" applyFont="1" applyFill="1" applyBorder="1" applyAlignment="1">
      <alignment horizontal="center"/>
    </xf>
    <xf numFmtId="2" fontId="2" fillId="3" borderId="25" xfId="4" applyNumberFormat="1" applyFont="1" applyFill="1" applyBorder="1" applyAlignment="1">
      <alignment horizontal="center"/>
    </xf>
    <xf numFmtId="0" fontId="18" fillId="3" borderId="22" xfId="0" applyFont="1" applyFill="1" applyBorder="1" applyAlignment="1">
      <alignment horizontal="center" vertical="center" textRotation="90" wrapText="1"/>
    </xf>
    <xf numFmtId="0" fontId="2" fillId="3" borderId="26" xfId="0" applyFont="1" applyFill="1" applyBorder="1" applyAlignment="1">
      <alignment horizontal="center"/>
    </xf>
    <xf numFmtId="0" fontId="2" fillId="3" borderId="27" xfId="0" applyFont="1" applyFill="1" applyBorder="1"/>
    <xf numFmtId="0" fontId="2" fillId="3" borderId="27" xfId="0" applyFont="1" applyFill="1" applyBorder="1" applyAlignment="1">
      <alignment horizontal="center"/>
    </xf>
    <xf numFmtId="164" fontId="2" fillId="3" borderId="27" xfId="0" applyNumberFormat="1" applyFont="1" applyFill="1" applyBorder="1" applyAlignment="1">
      <alignment horizontal="center"/>
    </xf>
    <xf numFmtId="2" fontId="2" fillId="3" borderId="27" xfId="0" applyNumberFormat="1" applyFont="1" applyFill="1" applyBorder="1" applyAlignment="1">
      <alignment horizontal="center"/>
    </xf>
    <xf numFmtId="2" fontId="2" fillId="3" borderId="28" xfId="0" applyNumberFormat="1" applyFont="1" applyFill="1" applyBorder="1" applyAlignment="1">
      <alignment horizontal="center"/>
    </xf>
    <xf numFmtId="0" fontId="18" fillId="4" borderId="20" xfId="0" applyFont="1" applyFill="1" applyBorder="1" applyAlignment="1">
      <alignment horizontal="center" vertical="center" textRotation="90" wrapText="1"/>
    </xf>
    <xf numFmtId="0" fontId="2" fillId="4" borderId="9" xfId="0" applyFont="1" applyFill="1" applyBorder="1" applyAlignment="1">
      <alignment horizontal="center"/>
    </xf>
    <xf numFmtId="0" fontId="2" fillId="4" borderId="3" xfId="4" applyFont="1" applyFill="1" applyBorder="1" applyAlignment="1">
      <alignment horizontal="left"/>
    </xf>
    <xf numFmtId="0" fontId="2" fillId="4" borderId="3" xfId="4" applyFont="1" applyFill="1" applyBorder="1" applyAlignment="1">
      <alignment horizontal="center"/>
    </xf>
    <xf numFmtId="164" fontId="2" fillId="4" borderId="3" xfId="4" applyNumberFormat="1" applyFont="1" applyFill="1" applyBorder="1" applyAlignment="1">
      <alignment horizontal="center"/>
    </xf>
    <xf numFmtId="2" fontId="2" fillId="10" borderId="3" xfId="4" applyNumberFormat="1" applyFont="1" applyFill="1" applyBorder="1" applyAlignment="1">
      <alignment horizontal="center"/>
    </xf>
    <xf numFmtId="164" fontId="2" fillId="10" borderId="3" xfId="4" applyNumberFormat="1" applyFont="1" applyFill="1" applyBorder="1" applyAlignment="1">
      <alignment horizontal="center"/>
    </xf>
    <xf numFmtId="2" fontId="2" fillId="4" borderId="3" xfId="4" applyNumberFormat="1" applyFont="1" applyFill="1" applyBorder="1" applyAlignment="1">
      <alignment horizontal="center"/>
    </xf>
    <xf numFmtId="2" fontId="2" fillId="4" borderId="24" xfId="4" applyNumberFormat="1" applyFont="1" applyFill="1" applyBorder="1" applyAlignment="1">
      <alignment horizontal="center"/>
    </xf>
    <xf numFmtId="0" fontId="18" fillId="4" borderId="21" xfId="0" applyFont="1" applyFill="1" applyBorder="1" applyAlignment="1">
      <alignment horizontal="center" vertical="center" textRotation="90" wrapText="1"/>
    </xf>
    <xf numFmtId="2" fontId="2" fillId="4" borderId="25" xfId="4" applyNumberFormat="1" applyFont="1" applyFill="1" applyBorder="1" applyAlignment="1">
      <alignment horizontal="center"/>
    </xf>
    <xf numFmtId="2" fontId="2" fillId="4" borderId="25" xfId="0" applyNumberFormat="1" applyFont="1" applyFill="1" applyBorder="1" applyAlignment="1">
      <alignment horizontal="center"/>
    </xf>
    <xf numFmtId="0" fontId="18" fillId="4" borderId="22" xfId="0" applyFont="1" applyFill="1" applyBorder="1" applyAlignment="1">
      <alignment horizontal="center" vertical="center" textRotation="90" wrapText="1"/>
    </xf>
    <xf numFmtId="0" fontId="2" fillId="4" borderId="26" xfId="0" applyFont="1" applyFill="1" applyBorder="1" applyAlignment="1">
      <alignment horizontal="center"/>
    </xf>
    <xf numFmtId="0" fontId="2" fillId="4" borderId="27" xfId="0" applyFont="1" applyFill="1" applyBorder="1"/>
    <xf numFmtId="0" fontId="2" fillId="4" borderId="27" xfId="0" applyFont="1" applyFill="1" applyBorder="1" applyAlignment="1">
      <alignment horizontal="center"/>
    </xf>
    <xf numFmtId="164" fontId="2" fillId="4" borderId="27" xfId="0" applyNumberFormat="1" applyFont="1" applyFill="1" applyBorder="1" applyAlignment="1">
      <alignment horizontal="center"/>
    </xf>
    <xf numFmtId="2" fontId="2" fillId="4" borderId="27" xfId="0" applyNumberFormat="1" applyFont="1" applyFill="1" applyBorder="1" applyAlignment="1">
      <alignment horizontal="center"/>
    </xf>
    <xf numFmtId="2" fontId="2" fillId="4" borderId="28" xfId="0" applyNumberFormat="1" applyFont="1" applyFill="1" applyBorder="1" applyAlignment="1">
      <alignment horizontal="center"/>
    </xf>
    <xf numFmtId="0" fontId="18" fillId="5" borderId="20" xfId="0" applyFont="1" applyFill="1" applyBorder="1" applyAlignment="1">
      <alignment horizontal="center" vertical="center" textRotation="90" wrapText="1"/>
    </xf>
    <xf numFmtId="0" fontId="2" fillId="5" borderId="9" xfId="0" applyFont="1" applyFill="1" applyBorder="1" applyAlignment="1">
      <alignment horizontal="center"/>
    </xf>
    <xf numFmtId="1" fontId="2" fillId="5" borderId="3" xfId="4" applyNumberFormat="1" applyFont="1" applyFill="1" applyBorder="1" applyAlignment="1">
      <alignment horizontal="left"/>
    </xf>
    <xf numFmtId="0" fontId="2" fillId="5" borderId="3" xfId="4" applyFont="1" applyFill="1" applyBorder="1" applyAlignment="1">
      <alignment horizontal="center"/>
    </xf>
    <xf numFmtId="164" fontId="2" fillId="5" borderId="3" xfId="4" applyNumberFormat="1" applyFont="1" applyFill="1" applyBorder="1" applyAlignment="1">
      <alignment horizontal="center"/>
    </xf>
    <xf numFmtId="2" fontId="2" fillId="5" borderId="3" xfId="4" applyNumberFormat="1" applyFont="1" applyFill="1" applyBorder="1" applyAlignment="1">
      <alignment horizontal="center"/>
    </xf>
    <xf numFmtId="2" fontId="2" fillId="5" borderId="24" xfId="4" applyNumberFormat="1" applyFont="1" applyFill="1" applyBorder="1" applyAlignment="1">
      <alignment horizontal="center"/>
    </xf>
    <xf numFmtId="2" fontId="2" fillId="5" borderId="25" xfId="4" applyNumberFormat="1" applyFont="1" applyFill="1" applyBorder="1" applyAlignment="1">
      <alignment horizontal="center"/>
    </xf>
    <xf numFmtId="2" fontId="2" fillId="5" borderId="25" xfId="0" applyNumberFormat="1" applyFont="1" applyFill="1" applyBorder="1" applyAlignment="1">
      <alignment horizontal="center"/>
    </xf>
    <xf numFmtId="0" fontId="18" fillId="5" borderId="22" xfId="0" applyFont="1" applyFill="1" applyBorder="1" applyAlignment="1">
      <alignment horizontal="center" vertical="center" textRotation="90" wrapText="1"/>
    </xf>
    <xf numFmtId="0" fontId="2" fillId="5" borderId="26" xfId="0" applyFont="1" applyFill="1" applyBorder="1" applyAlignment="1">
      <alignment horizontal="center"/>
    </xf>
    <xf numFmtId="0" fontId="2" fillId="9" borderId="27" xfId="0" applyFont="1" applyFill="1" applyBorder="1" applyAlignment="1">
      <alignment horizontal="left"/>
    </xf>
    <xf numFmtId="0" fontId="2" fillId="9" borderId="27" xfId="0" applyFont="1" applyFill="1" applyBorder="1" applyAlignment="1">
      <alignment horizontal="center"/>
    </xf>
    <xf numFmtId="164" fontId="2" fillId="9" borderId="27" xfId="0" applyNumberFormat="1" applyFont="1" applyFill="1" applyBorder="1" applyAlignment="1">
      <alignment horizontal="center"/>
    </xf>
    <xf numFmtId="2" fontId="2" fillId="5" borderId="27" xfId="0" applyNumberFormat="1" applyFont="1" applyFill="1" applyBorder="1" applyAlignment="1">
      <alignment horizontal="center"/>
    </xf>
    <xf numFmtId="2" fontId="2" fillId="9" borderId="27" xfId="0" applyNumberFormat="1" applyFont="1" applyFill="1" applyBorder="1" applyAlignment="1">
      <alignment horizontal="center"/>
    </xf>
    <xf numFmtId="164" fontId="2" fillId="5" borderId="27" xfId="0" applyNumberFormat="1" applyFont="1" applyFill="1" applyBorder="1" applyAlignment="1">
      <alignment horizontal="center"/>
    </xf>
    <xf numFmtId="2" fontId="2" fillId="5" borderId="28" xfId="0" applyNumberFormat="1" applyFont="1" applyFill="1" applyBorder="1" applyAlignment="1">
      <alignment horizontal="center"/>
    </xf>
    <xf numFmtId="0" fontId="18" fillId="6" borderId="20" xfId="0" applyFont="1" applyFill="1" applyBorder="1" applyAlignment="1">
      <alignment horizontal="center" vertical="center" textRotation="90"/>
    </xf>
    <xf numFmtId="0" fontId="2" fillId="6" borderId="9" xfId="0" applyFont="1" applyFill="1" applyBorder="1" applyAlignment="1">
      <alignment horizontal="center"/>
    </xf>
    <xf numFmtId="1" fontId="2" fillId="6" borderId="3" xfId="4" applyNumberFormat="1" applyFont="1" applyFill="1" applyBorder="1" applyAlignment="1">
      <alignment horizontal="left"/>
    </xf>
    <xf numFmtId="0" fontId="2" fillId="6" borderId="3" xfId="4" applyFont="1" applyFill="1" applyBorder="1" applyAlignment="1">
      <alignment horizontal="center"/>
    </xf>
    <xf numFmtId="164" fontId="2" fillId="6" borderId="3" xfId="4" applyNumberFormat="1" applyFont="1" applyFill="1" applyBorder="1" applyAlignment="1">
      <alignment horizontal="center"/>
    </xf>
    <xf numFmtId="2" fontId="2" fillId="6" borderId="3" xfId="4" applyNumberFormat="1" applyFont="1" applyFill="1" applyBorder="1" applyAlignment="1">
      <alignment horizontal="center"/>
    </xf>
    <xf numFmtId="2" fontId="2" fillId="6" borderId="24" xfId="4" applyNumberFormat="1" applyFont="1" applyFill="1" applyBorder="1" applyAlignment="1">
      <alignment horizontal="center"/>
    </xf>
    <xf numFmtId="0" fontId="18" fillId="6" borderId="21" xfId="0" applyFont="1" applyFill="1" applyBorder="1" applyAlignment="1">
      <alignment horizontal="center" vertical="center" textRotation="90"/>
    </xf>
    <xf numFmtId="2" fontId="2" fillId="6" borderId="25" xfId="4" applyNumberFormat="1" applyFont="1" applyFill="1" applyBorder="1" applyAlignment="1">
      <alignment horizontal="center"/>
    </xf>
    <xf numFmtId="2" fontId="2" fillId="6" borderId="25" xfId="0" applyNumberFormat="1" applyFont="1" applyFill="1" applyBorder="1" applyAlignment="1">
      <alignment horizontal="center"/>
    </xf>
    <xf numFmtId="0" fontId="18" fillId="6" borderId="22" xfId="0" applyFont="1" applyFill="1" applyBorder="1" applyAlignment="1">
      <alignment horizontal="center" vertical="center" textRotation="90"/>
    </xf>
    <xf numFmtId="0" fontId="2" fillId="6" borderId="26" xfId="0" applyFont="1" applyFill="1" applyBorder="1" applyAlignment="1">
      <alignment horizontal="center"/>
    </xf>
    <xf numFmtId="0" fontId="2" fillId="6" borderId="27" xfId="0" applyFont="1" applyFill="1" applyBorder="1" applyAlignment="1">
      <alignment horizontal="left"/>
    </xf>
    <xf numFmtId="0" fontId="2" fillId="6" borderId="27" xfId="0" applyFont="1" applyFill="1" applyBorder="1" applyAlignment="1">
      <alignment horizontal="center"/>
    </xf>
    <xf numFmtId="164" fontId="2" fillId="6" borderId="27" xfId="0" applyNumberFormat="1" applyFont="1" applyFill="1" applyBorder="1" applyAlignment="1">
      <alignment horizontal="center"/>
    </xf>
    <xf numFmtId="2" fontId="2" fillId="6" borderId="27" xfId="0" applyNumberFormat="1" applyFont="1" applyFill="1" applyBorder="1" applyAlignment="1">
      <alignment horizontal="center"/>
    </xf>
    <xf numFmtId="2" fontId="2" fillId="6" borderId="28" xfId="0" applyNumberFormat="1" applyFont="1" applyFill="1" applyBorder="1" applyAlignment="1">
      <alignment horizontal="center"/>
    </xf>
  </cellXfs>
  <cellStyles count="7">
    <cellStyle name="Comma" xfId="6" builtinId="3"/>
    <cellStyle name="Įprastas 2" xfId="4"/>
    <cellStyle name="Įprastas 6" xfId="2"/>
    <cellStyle name="Normal" xfId="0" builtinId="0"/>
    <cellStyle name="Paprastas 2" xfId="5"/>
    <cellStyle name="Paprastas 3" xfId="1"/>
    <cellStyle name="Paprastas 6" xfId="3"/>
  </cellStyles>
  <dxfs count="0"/>
  <tableStyles count="0" defaultTableStyle="TableStyleMedium9" defaultPivotStyle="PivotStyleLight16"/>
  <colors>
    <mruColors>
      <color rgb="FFFFCC99"/>
      <color rgb="FFFFCC00"/>
      <color rgb="FFFF9933"/>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39"/>
  <sheetViews>
    <sheetView tabSelected="1" zoomScale="75" zoomScaleNormal="75" workbookViewId="0">
      <pane ySplit="6" topLeftCell="A79" activePane="bottomLeft" state="frozen"/>
      <selection pane="bottomLeft" activeCell="R104" sqref="R104"/>
    </sheetView>
  </sheetViews>
  <sheetFormatPr defaultRowHeight="12.75"/>
  <cols>
    <col min="1" max="1" width="13" customWidth="1"/>
    <col min="2" max="2" width="4.140625" style="13" customWidth="1"/>
    <col min="3" max="3" width="36.7109375" style="14" customWidth="1"/>
    <col min="4" max="4" width="5" style="15" customWidth="1"/>
    <col min="5" max="5" width="6.42578125" style="15" customWidth="1"/>
    <col min="6" max="6" width="8.42578125" style="15" customWidth="1"/>
    <col min="7" max="7" width="8.5703125" style="15" customWidth="1"/>
    <col min="8" max="8" width="12" style="14" customWidth="1"/>
    <col min="9" max="9" width="9.140625" style="14"/>
    <col min="10" max="10" width="11" style="14" customWidth="1"/>
    <col min="11" max="11" width="13.42578125" style="14" customWidth="1"/>
    <col min="12" max="12" width="12.7109375" style="14" customWidth="1"/>
    <col min="13" max="13" width="10.5703125" style="15" customWidth="1"/>
    <col min="14" max="14" width="11.7109375" style="14" customWidth="1"/>
    <col min="15" max="15" width="11" style="14" customWidth="1"/>
    <col min="16" max="16" width="12.28515625" style="14" customWidth="1"/>
    <col min="17" max="17" width="14.7109375" style="15" customWidth="1"/>
    <col min="18" max="18" width="18.42578125" style="15" customWidth="1"/>
    <col min="19" max="19" width="18.7109375" style="15" customWidth="1"/>
    <col min="20" max="20" width="9.140625" style="14"/>
    <col min="21" max="21" width="10.140625" style="14" customWidth="1"/>
    <col min="22" max="22" width="11.85546875" style="14" customWidth="1"/>
  </cols>
  <sheetData>
    <row r="1" spans="1:22" ht="14.25">
      <c r="A1" s="34"/>
      <c r="B1" s="34"/>
      <c r="C1" s="34"/>
      <c r="D1" s="34"/>
      <c r="E1" s="34"/>
      <c r="F1" s="34"/>
      <c r="G1" s="16"/>
      <c r="H1" s="4"/>
      <c r="I1" s="5"/>
      <c r="J1" s="5"/>
      <c r="K1" s="5"/>
      <c r="L1" s="6"/>
      <c r="M1" s="18"/>
      <c r="N1" s="6"/>
      <c r="O1" s="6"/>
      <c r="P1" s="6"/>
      <c r="Q1" s="18"/>
      <c r="R1" s="18"/>
      <c r="S1" s="18"/>
      <c r="T1" s="3"/>
      <c r="U1" s="3"/>
      <c r="V1" s="3"/>
    </row>
    <row r="2" spans="1:22" ht="4.5" hidden="1" customHeight="1">
      <c r="A2" s="35"/>
      <c r="B2" s="35"/>
      <c r="C2" s="35"/>
      <c r="D2" s="35"/>
      <c r="E2" s="35"/>
      <c r="F2" s="35"/>
      <c r="G2" s="17"/>
      <c r="H2" s="8"/>
      <c r="I2" s="8"/>
      <c r="J2" s="8"/>
      <c r="K2" s="8"/>
      <c r="L2" s="8"/>
      <c r="M2" s="19"/>
      <c r="N2" s="8"/>
      <c r="O2" s="8"/>
      <c r="P2" s="8"/>
      <c r="Q2" s="19"/>
      <c r="R2" s="19"/>
      <c r="S2" s="19"/>
      <c r="T2" s="7"/>
      <c r="U2" s="7"/>
      <c r="V2" s="7"/>
    </row>
    <row r="3" spans="1:22" ht="28.5" customHeight="1" thickBot="1">
      <c r="A3" s="39" t="s">
        <v>672</v>
      </c>
      <c r="B3" s="39"/>
      <c r="C3" s="39"/>
      <c r="D3" s="39"/>
      <c r="E3" s="39"/>
      <c r="F3" s="39"/>
      <c r="G3" s="39"/>
      <c r="H3" s="39"/>
      <c r="I3" s="39"/>
      <c r="J3" s="39"/>
      <c r="K3" s="39"/>
      <c r="L3" s="39"/>
      <c r="M3" s="39"/>
      <c r="N3" s="39"/>
      <c r="O3" s="39"/>
      <c r="P3" s="39"/>
      <c r="Q3" s="39"/>
      <c r="R3" s="39"/>
      <c r="S3" s="39"/>
      <c r="T3" s="39"/>
      <c r="U3" s="39"/>
      <c r="V3" s="39"/>
    </row>
    <row r="4" spans="1:22" s="2" customFormat="1" ht="27.75" customHeight="1" thickBot="1">
      <c r="A4" s="36" t="s">
        <v>1</v>
      </c>
      <c r="B4" s="23" t="s">
        <v>0</v>
      </c>
      <c r="C4" s="25" t="s">
        <v>2</v>
      </c>
      <c r="D4" s="25" t="s">
        <v>3</v>
      </c>
      <c r="E4" s="25" t="s">
        <v>4</v>
      </c>
      <c r="F4" s="25" t="s">
        <v>9</v>
      </c>
      <c r="G4" s="21" t="s">
        <v>5</v>
      </c>
      <c r="H4" s="28" t="s">
        <v>19</v>
      </c>
      <c r="I4" s="29"/>
      <c r="J4" s="29"/>
      <c r="K4" s="29"/>
      <c r="L4" s="29"/>
      <c r="M4" s="29"/>
      <c r="N4" s="29"/>
      <c r="O4" s="29"/>
      <c r="P4" s="30"/>
      <c r="Q4" s="31" t="s">
        <v>20</v>
      </c>
      <c r="R4" s="32"/>
      <c r="S4" s="33"/>
      <c r="T4" s="21" t="s">
        <v>21</v>
      </c>
      <c r="U4" s="21" t="s">
        <v>22</v>
      </c>
      <c r="V4" s="40" t="s">
        <v>23</v>
      </c>
    </row>
    <row r="5" spans="1:22" ht="119.25" customHeight="1">
      <c r="A5" s="37"/>
      <c r="B5" s="24"/>
      <c r="C5" s="26"/>
      <c r="D5" s="26"/>
      <c r="E5" s="26"/>
      <c r="F5" s="26"/>
      <c r="G5" s="22"/>
      <c r="H5" s="9" t="s">
        <v>17</v>
      </c>
      <c r="I5" s="9" t="s">
        <v>24</v>
      </c>
      <c r="J5" s="9" t="s">
        <v>16</v>
      </c>
      <c r="K5" s="9" t="s">
        <v>15</v>
      </c>
      <c r="L5" s="9" t="s">
        <v>14</v>
      </c>
      <c r="M5" s="20" t="s">
        <v>13</v>
      </c>
      <c r="N5" s="9" t="s">
        <v>12</v>
      </c>
      <c r="O5" s="9" t="s">
        <v>18</v>
      </c>
      <c r="P5" s="9" t="s">
        <v>11</v>
      </c>
      <c r="Q5" s="10" t="s">
        <v>34</v>
      </c>
      <c r="R5" s="10" t="s">
        <v>35</v>
      </c>
      <c r="S5" s="10" t="s">
        <v>36</v>
      </c>
      <c r="T5" s="22"/>
      <c r="U5" s="22"/>
      <c r="V5" s="41"/>
    </row>
    <row r="6" spans="1:22" ht="13.5" thickBot="1">
      <c r="A6" s="38"/>
      <c r="B6" s="24"/>
      <c r="C6" s="27"/>
      <c r="D6" s="11" t="s">
        <v>6</v>
      </c>
      <c r="E6" s="11" t="s">
        <v>7</v>
      </c>
      <c r="F6" s="11" t="s">
        <v>37</v>
      </c>
      <c r="G6" s="11" t="s">
        <v>37</v>
      </c>
      <c r="H6" s="11" t="s">
        <v>8</v>
      </c>
      <c r="I6" s="11" t="s">
        <v>8</v>
      </c>
      <c r="J6" s="11" t="s">
        <v>8</v>
      </c>
      <c r="K6" s="11" t="s">
        <v>8</v>
      </c>
      <c r="L6" s="11" t="s">
        <v>8</v>
      </c>
      <c r="M6" s="11" t="s">
        <v>38</v>
      </c>
      <c r="N6" s="11" t="s">
        <v>8</v>
      </c>
      <c r="O6" s="11" t="s">
        <v>38</v>
      </c>
      <c r="P6" s="11" t="s">
        <v>8</v>
      </c>
      <c r="Q6" s="11" t="s">
        <v>10</v>
      </c>
      <c r="R6" s="11" t="s">
        <v>10</v>
      </c>
      <c r="S6" s="11" t="s">
        <v>10</v>
      </c>
      <c r="T6" s="11" t="s">
        <v>8</v>
      </c>
      <c r="U6" s="11" t="s">
        <v>8</v>
      </c>
      <c r="V6" s="12" t="s">
        <v>38</v>
      </c>
    </row>
    <row r="7" spans="1:22" ht="12.75" customHeight="1">
      <c r="A7" s="158" t="s">
        <v>39</v>
      </c>
      <c r="B7" s="42">
        <v>1</v>
      </c>
      <c r="C7" s="160" t="s">
        <v>96</v>
      </c>
      <c r="D7" s="161">
        <v>20</v>
      </c>
      <c r="E7" s="161">
        <v>2004</v>
      </c>
      <c r="F7" s="162">
        <v>1327.87</v>
      </c>
      <c r="G7" s="162">
        <v>1327.87</v>
      </c>
      <c r="H7" s="163">
        <v>2.61</v>
      </c>
      <c r="I7" s="163">
        <f>H7</f>
        <v>2.61</v>
      </c>
      <c r="J7" s="163">
        <v>1.2860199999999999</v>
      </c>
      <c r="K7" s="163">
        <f>I7-N7</f>
        <v>0.51900000000000013</v>
      </c>
      <c r="L7" s="163">
        <f>I7-P7</f>
        <v>0.6304829999999999</v>
      </c>
      <c r="M7" s="162">
        <v>41</v>
      </c>
      <c r="N7" s="163">
        <f>M7*0.051</f>
        <v>2.0909999999999997</v>
      </c>
      <c r="O7" s="162">
        <f>P7/0.05354</f>
        <v>36.972674635786326</v>
      </c>
      <c r="P7" s="163">
        <v>1.979517</v>
      </c>
      <c r="Q7" s="162">
        <f>J7*1000/D7</f>
        <v>64.301000000000002</v>
      </c>
      <c r="R7" s="162">
        <f>K7*1000/D7</f>
        <v>25.950000000000006</v>
      </c>
      <c r="S7" s="162">
        <f>L7*1000/D7</f>
        <v>31.524149999999999</v>
      </c>
      <c r="T7" s="163">
        <f>L7-J7</f>
        <v>-0.65553700000000004</v>
      </c>
      <c r="U7" s="163">
        <f>N7-P7</f>
        <v>0.11148299999999978</v>
      </c>
      <c r="V7" s="164">
        <f>1.05*O7-M7</f>
        <v>-2.1786916324243535</v>
      </c>
    </row>
    <row r="8" spans="1:22" ht="12.75" customHeight="1">
      <c r="A8" s="159"/>
      <c r="B8" s="47">
        <v>2</v>
      </c>
      <c r="C8" s="43" t="s">
        <v>249</v>
      </c>
      <c r="D8" s="44">
        <v>12</v>
      </c>
      <c r="E8" s="44">
        <v>1963</v>
      </c>
      <c r="F8" s="45">
        <v>532.45000000000005</v>
      </c>
      <c r="G8" s="45">
        <v>532.45000000000005</v>
      </c>
      <c r="H8" s="48">
        <v>0.91</v>
      </c>
      <c r="I8" s="48">
        <v>0.91</v>
      </c>
      <c r="J8" s="46">
        <v>0.91</v>
      </c>
      <c r="K8" s="46">
        <f>I8-N8</f>
        <v>0.40177000000000007</v>
      </c>
      <c r="L8" s="46">
        <f>I8-P8</f>
        <v>0.38014999999999999</v>
      </c>
      <c r="M8" s="45">
        <v>9</v>
      </c>
      <c r="N8" s="46">
        <v>0.50822999999999996</v>
      </c>
      <c r="O8" s="45">
        <v>9.3829999999999991</v>
      </c>
      <c r="P8" s="46">
        <v>0.52985000000000004</v>
      </c>
      <c r="Q8" s="45">
        <f>J8*1000/D8</f>
        <v>75.833333333333329</v>
      </c>
      <c r="R8" s="45">
        <f>K8*1000/D8</f>
        <v>33.480833333333344</v>
      </c>
      <c r="S8" s="45">
        <f>L8*1000/D8</f>
        <v>31.679166666666664</v>
      </c>
      <c r="T8" s="46">
        <f>L8-J8</f>
        <v>-0.52985000000000004</v>
      </c>
      <c r="U8" s="46">
        <f>N8-P8</f>
        <v>-2.1620000000000084E-2</v>
      </c>
      <c r="V8" s="165">
        <f>O8-M8</f>
        <v>0.38299999999999912</v>
      </c>
    </row>
    <row r="9" spans="1:22">
      <c r="A9" s="159"/>
      <c r="B9" s="47">
        <v>3</v>
      </c>
      <c r="C9" s="43" t="s">
        <v>248</v>
      </c>
      <c r="D9" s="44">
        <v>12</v>
      </c>
      <c r="E9" s="44">
        <v>1962</v>
      </c>
      <c r="F9" s="45">
        <v>533.70000000000005</v>
      </c>
      <c r="G9" s="45">
        <v>533.70000000000005</v>
      </c>
      <c r="H9" s="48">
        <v>1.04</v>
      </c>
      <c r="I9" s="48">
        <v>1.04</v>
      </c>
      <c r="J9" s="46">
        <v>1.04</v>
      </c>
      <c r="K9" s="46">
        <f>I9-N9</f>
        <v>0.59400000000000008</v>
      </c>
      <c r="L9" s="46">
        <f>I9-P9</f>
        <v>0.37592000000000003</v>
      </c>
      <c r="M9" s="45">
        <v>7.9</v>
      </c>
      <c r="N9" s="46">
        <v>0.44600000000000001</v>
      </c>
      <c r="O9" s="45">
        <v>11.76</v>
      </c>
      <c r="P9" s="46">
        <v>0.66408</v>
      </c>
      <c r="Q9" s="45">
        <f>J9*1000/D9</f>
        <v>86.666666666666671</v>
      </c>
      <c r="R9" s="45">
        <f>K9*1000/D9</f>
        <v>49.500000000000007</v>
      </c>
      <c r="S9" s="45">
        <f>L9*1000/D9</f>
        <v>31.326666666666668</v>
      </c>
      <c r="T9" s="46">
        <f>L9-J9</f>
        <v>-0.66408</v>
      </c>
      <c r="U9" s="46">
        <f>N9-P9</f>
        <v>-0.21808</v>
      </c>
      <c r="V9" s="165">
        <f>O9-M9</f>
        <v>3.8599999999999994</v>
      </c>
    </row>
    <row r="10" spans="1:22">
      <c r="A10" s="159"/>
      <c r="B10" s="47">
        <v>4</v>
      </c>
      <c r="C10" s="43" t="s">
        <v>250</v>
      </c>
      <c r="D10" s="44">
        <v>55</v>
      </c>
      <c r="E10" s="44">
        <v>1966</v>
      </c>
      <c r="F10" s="45">
        <v>2564.02</v>
      </c>
      <c r="G10" s="45">
        <v>2564.02</v>
      </c>
      <c r="H10" s="48">
        <v>4.78</v>
      </c>
      <c r="I10" s="48">
        <v>4.78</v>
      </c>
      <c r="J10" s="46">
        <v>4.78</v>
      </c>
      <c r="K10" s="46">
        <f>I10-N10</f>
        <v>1.9565000000000001</v>
      </c>
      <c r="L10" s="46">
        <f>I10-P10</f>
        <v>1.2383000000000002</v>
      </c>
      <c r="M10" s="45">
        <v>51</v>
      </c>
      <c r="N10" s="46">
        <v>2.8235000000000001</v>
      </c>
      <c r="O10" s="45">
        <v>62.72</v>
      </c>
      <c r="P10" s="46">
        <v>3.5417000000000001</v>
      </c>
      <c r="Q10" s="45">
        <f>J10*1000/D10</f>
        <v>86.909090909090907</v>
      </c>
      <c r="R10" s="45">
        <f>K10*1000/D10</f>
        <v>35.572727272727278</v>
      </c>
      <c r="S10" s="45">
        <f>L10*1000/D10</f>
        <v>22.514545454545459</v>
      </c>
      <c r="T10" s="46">
        <f>L10-J10</f>
        <v>-3.5417000000000001</v>
      </c>
      <c r="U10" s="46">
        <f>N10-P10</f>
        <v>-0.71819999999999995</v>
      </c>
      <c r="V10" s="165">
        <f>O10-M10</f>
        <v>11.719999999999999</v>
      </c>
    </row>
    <row r="11" spans="1:22" ht="12.75" customHeight="1">
      <c r="A11" s="159"/>
      <c r="B11" s="47">
        <v>5</v>
      </c>
      <c r="C11" s="43" t="s">
        <v>245</v>
      </c>
      <c r="D11" s="44">
        <v>50</v>
      </c>
      <c r="E11" s="44">
        <v>1978</v>
      </c>
      <c r="F11" s="45">
        <v>2590.16</v>
      </c>
      <c r="G11" s="45">
        <v>2590.16</v>
      </c>
      <c r="H11" s="46">
        <v>4.49</v>
      </c>
      <c r="I11" s="46">
        <v>4.49</v>
      </c>
      <c r="J11" s="46">
        <v>4.49</v>
      </c>
      <c r="K11" s="46">
        <f>I11-N11</f>
        <v>1.7870000000000004</v>
      </c>
      <c r="L11" s="46">
        <f>I11-P11</f>
        <v>1.8303500000000001</v>
      </c>
      <c r="M11" s="45">
        <v>53</v>
      </c>
      <c r="N11" s="46">
        <v>2.7029999999999998</v>
      </c>
      <c r="O11" s="45">
        <v>52.15</v>
      </c>
      <c r="P11" s="46">
        <v>2.6596500000000001</v>
      </c>
      <c r="Q11" s="45">
        <f>J11*1000/D11</f>
        <v>89.8</v>
      </c>
      <c r="R11" s="45">
        <f>K11*1000/D11</f>
        <v>35.740000000000009</v>
      </c>
      <c r="S11" s="45">
        <f>L11*1000/D11</f>
        <v>36.606999999999999</v>
      </c>
      <c r="T11" s="46">
        <f>L11-J11</f>
        <v>-2.6596500000000001</v>
      </c>
      <c r="U11" s="46">
        <f>N11-P11</f>
        <v>4.3349999999999778E-2</v>
      </c>
      <c r="V11" s="165">
        <f>O11-M11</f>
        <v>-0.85000000000000142</v>
      </c>
    </row>
    <row r="12" spans="1:22" ht="12.75" customHeight="1">
      <c r="A12" s="159"/>
      <c r="B12" s="47">
        <v>6</v>
      </c>
      <c r="C12" s="49" t="s">
        <v>382</v>
      </c>
      <c r="D12" s="44">
        <v>12</v>
      </c>
      <c r="E12" s="44" t="s">
        <v>159</v>
      </c>
      <c r="F12" s="45"/>
      <c r="G12" s="45">
        <v>691.43</v>
      </c>
      <c r="H12" s="46">
        <v>1.5049999999999999</v>
      </c>
      <c r="I12" s="46">
        <f>H12</f>
        <v>1.5049999999999999</v>
      </c>
      <c r="J12" s="46">
        <v>1.0880000000000001</v>
      </c>
      <c r="K12" s="46">
        <f>I12-N12</f>
        <v>0.74</v>
      </c>
      <c r="L12" s="46">
        <f>I12-P12</f>
        <v>0.68899999999999995</v>
      </c>
      <c r="M12" s="45">
        <v>15</v>
      </c>
      <c r="N12" s="46">
        <f>M12*0.051</f>
        <v>0.7649999999999999</v>
      </c>
      <c r="O12" s="45">
        <v>16</v>
      </c>
      <c r="P12" s="46">
        <f>O12*0.051</f>
        <v>0.81599999999999995</v>
      </c>
      <c r="Q12" s="45">
        <f>J12*1000/D12</f>
        <v>90.666666666666671</v>
      </c>
      <c r="R12" s="45">
        <f>K12*1000/D12</f>
        <v>61.666666666666664</v>
      </c>
      <c r="S12" s="45">
        <f>L12*1000/D12</f>
        <v>57.416666666666664</v>
      </c>
      <c r="T12" s="46">
        <f>L12-J12</f>
        <v>-0.39900000000000013</v>
      </c>
      <c r="U12" s="46">
        <f>N12-P12</f>
        <v>-5.1000000000000045E-2</v>
      </c>
      <c r="V12" s="165">
        <f>O12-M12</f>
        <v>1</v>
      </c>
    </row>
    <row r="13" spans="1:22" ht="12.75" customHeight="1">
      <c r="A13" s="159"/>
      <c r="B13" s="47">
        <v>7</v>
      </c>
      <c r="C13" s="50" t="s">
        <v>451</v>
      </c>
      <c r="D13" s="44">
        <v>41</v>
      </c>
      <c r="E13" s="44">
        <v>1981</v>
      </c>
      <c r="F13" s="45"/>
      <c r="G13" s="45">
        <v>2246.86</v>
      </c>
      <c r="H13" s="46">
        <v>5.5309999999999997</v>
      </c>
      <c r="I13" s="46">
        <f>H13</f>
        <v>5.5309999999999997</v>
      </c>
      <c r="J13" s="46">
        <v>3.7909999999999999</v>
      </c>
      <c r="K13" s="46">
        <f>I13-N13</f>
        <v>2.9809999999999999</v>
      </c>
      <c r="L13" s="46">
        <f>I13-P13</f>
        <v>1.7279300000000002</v>
      </c>
      <c r="M13" s="45">
        <v>50</v>
      </c>
      <c r="N13" s="46">
        <f>M13*0.051</f>
        <v>2.5499999999999998</v>
      </c>
      <c r="O13" s="45">
        <v>74.569999999999993</v>
      </c>
      <c r="P13" s="46">
        <f>O13*0.051</f>
        <v>3.8030699999999995</v>
      </c>
      <c r="Q13" s="45">
        <f>J13*1000/D13</f>
        <v>92.463414634146346</v>
      </c>
      <c r="R13" s="45">
        <f>K13*1000/D13</f>
        <v>72.707317073170728</v>
      </c>
      <c r="S13" s="45">
        <f>L13*1000/D13</f>
        <v>42.144634146341474</v>
      </c>
      <c r="T13" s="46">
        <f>L13-J13</f>
        <v>-2.0630699999999997</v>
      </c>
      <c r="U13" s="46">
        <f>N13-P13</f>
        <v>-1.2530699999999997</v>
      </c>
      <c r="V13" s="165">
        <f>O13-M13</f>
        <v>24.569999999999993</v>
      </c>
    </row>
    <row r="14" spans="1:22" ht="12.75" customHeight="1">
      <c r="A14" s="159"/>
      <c r="B14" s="47">
        <v>8</v>
      </c>
      <c r="C14" s="49" t="s">
        <v>378</v>
      </c>
      <c r="D14" s="44">
        <v>22</v>
      </c>
      <c r="E14" s="44" t="s">
        <v>159</v>
      </c>
      <c r="F14" s="45"/>
      <c r="G14" s="45">
        <v>1164.78</v>
      </c>
      <c r="H14" s="46">
        <v>2.59</v>
      </c>
      <c r="I14" s="46">
        <f>H14</f>
        <v>2.59</v>
      </c>
      <c r="J14" s="46">
        <v>2.0350000000000001</v>
      </c>
      <c r="K14" s="46">
        <f>I14-N14</f>
        <v>1.111</v>
      </c>
      <c r="L14" s="46">
        <f>I14-P14</f>
        <v>1.1619999999999999</v>
      </c>
      <c r="M14" s="45">
        <v>29</v>
      </c>
      <c r="N14" s="46">
        <f>M14*0.051</f>
        <v>1.4789999999999999</v>
      </c>
      <c r="O14" s="45">
        <v>28</v>
      </c>
      <c r="P14" s="46">
        <f>O14*0.051</f>
        <v>1.4279999999999999</v>
      </c>
      <c r="Q14" s="45">
        <f>J14*1000/D14</f>
        <v>92.500000000000014</v>
      </c>
      <c r="R14" s="45">
        <f>K14*1000/D14</f>
        <v>50.5</v>
      </c>
      <c r="S14" s="45">
        <f>L14*1000/D14</f>
        <v>52.81818181818182</v>
      </c>
      <c r="T14" s="46">
        <f>L14-J14</f>
        <v>-0.87300000000000022</v>
      </c>
      <c r="U14" s="46">
        <f>N14-P14</f>
        <v>5.0999999999999934E-2</v>
      </c>
      <c r="V14" s="165">
        <f>O14-M14</f>
        <v>-1</v>
      </c>
    </row>
    <row r="15" spans="1:22" ht="12.75" customHeight="1">
      <c r="A15" s="159"/>
      <c r="B15" s="47">
        <v>10</v>
      </c>
      <c r="C15" s="50" t="s">
        <v>452</v>
      </c>
      <c r="D15" s="44">
        <v>40</v>
      </c>
      <c r="E15" s="44">
        <v>1980</v>
      </c>
      <c r="F15" s="45"/>
      <c r="G15" s="45">
        <v>2217.15</v>
      </c>
      <c r="H15" s="46">
        <v>6</v>
      </c>
      <c r="I15" s="46">
        <f>H15</f>
        <v>6</v>
      </c>
      <c r="J15" s="46">
        <v>3.7850000000000001</v>
      </c>
      <c r="K15" s="46">
        <f>I15-N15</f>
        <v>3.1950000000000003</v>
      </c>
      <c r="L15" s="46">
        <f>I15-P15</f>
        <v>2.6085000000000003</v>
      </c>
      <c r="M15" s="45">
        <v>55</v>
      </c>
      <c r="N15" s="46">
        <f>M15*0.051</f>
        <v>2.8049999999999997</v>
      </c>
      <c r="O15" s="45">
        <v>66.5</v>
      </c>
      <c r="P15" s="46">
        <f>O15*0.051</f>
        <v>3.3914999999999997</v>
      </c>
      <c r="Q15" s="45">
        <f>J15*1000/D15</f>
        <v>94.625</v>
      </c>
      <c r="R15" s="45">
        <f>K15*1000/D15</f>
        <v>79.875000000000014</v>
      </c>
      <c r="S15" s="45">
        <f>L15*1000/D15</f>
        <v>65.212500000000006</v>
      </c>
      <c r="T15" s="46">
        <f>L15-J15</f>
        <v>-1.1764999999999999</v>
      </c>
      <c r="U15" s="46">
        <f>N15-P15</f>
        <v>-0.58650000000000002</v>
      </c>
      <c r="V15" s="165">
        <f>O15-M15</f>
        <v>11.5</v>
      </c>
    </row>
    <row r="16" spans="1:22" ht="12.75" customHeight="1">
      <c r="A16" s="159"/>
      <c r="B16" s="47">
        <v>12</v>
      </c>
      <c r="C16" s="50" t="s">
        <v>453</v>
      </c>
      <c r="D16" s="52">
        <v>40</v>
      </c>
      <c r="E16" s="44">
        <v>1982</v>
      </c>
      <c r="F16" s="45"/>
      <c r="G16" s="45">
        <v>2240.39</v>
      </c>
      <c r="H16" s="46">
        <v>6.8179999999999996</v>
      </c>
      <c r="I16" s="46">
        <f>H16</f>
        <v>6.8179999999999996</v>
      </c>
      <c r="J16" s="46">
        <v>3.7850000000000001</v>
      </c>
      <c r="K16" s="46">
        <f>I16-N16</f>
        <v>3.452</v>
      </c>
      <c r="L16" s="46">
        <f>I16-P16</f>
        <v>3.3744800000000001</v>
      </c>
      <c r="M16" s="45">
        <v>66</v>
      </c>
      <c r="N16" s="46">
        <f>M16*0.051</f>
        <v>3.3659999999999997</v>
      </c>
      <c r="O16" s="45">
        <v>67.52</v>
      </c>
      <c r="P16" s="46">
        <f>O16*0.051</f>
        <v>3.4435199999999995</v>
      </c>
      <c r="Q16" s="45">
        <f>J16*1000/D16</f>
        <v>94.625</v>
      </c>
      <c r="R16" s="45">
        <f>K16*1000/D16</f>
        <v>86.3</v>
      </c>
      <c r="S16" s="45">
        <f>L16*1000/D16</f>
        <v>84.361999999999995</v>
      </c>
      <c r="T16" s="46">
        <f>L16-J16</f>
        <v>-0.41052</v>
      </c>
      <c r="U16" s="46">
        <f>N16-P16</f>
        <v>-7.7519999999999811E-2</v>
      </c>
      <c r="V16" s="165">
        <f>O16-M16</f>
        <v>1.519999999999996</v>
      </c>
    </row>
    <row r="17" spans="1:22" ht="12.75" customHeight="1">
      <c r="A17" s="159"/>
      <c r="B17" s="47">
        <v>13</v>
      </c>
      <c r="C17" s="49" t="s">
        <v>380</v>
      </c>
      <c r="D17" s="44">
        <v>20</v>
      </c>
      <c r="E17" s="44" t="s">
        <v>159</v>
      </c>
      <c r="F17" s="45"/>
      <c r="G17" s="45">
        <v>1070.76</v>
      </c>
      <c r="H17" s="46">
        <v>2.58</v>
      </c>
      <c r="I17" s="46">
        <f>H17</f>
        <v>2.58</v>
      </c>
      <c r="J17" s="46">
        <v>1.893</v>
      </c>
      <c r="K17" s="46">
        <f>I17-N17</f>
        <v>1.1520000000000001</v>
      </c>
      <c r="L17" s="46">
        <f>I17-P17</f>
        <v>1.3560000000000001</v>
      </c>
      <c r="M17" s="45">
        <v>28</v>
      </c>
      <c r="N17" s="46">
        <f>M17*0.051</f>
        <v>1.4279999999999999</v>
      </c>
      <c r="O17" s="45">
        <v>24</v>
      </c>
      <c r="P17" s="46">
        <f>O17*0.051</f>
        <v>1.224</v>
      </c>
      <c r="Q17" s="45">
        <f>J17*1000/D17</f>
        <v>94.65</v>
      </c>
      <c r="R17" s="45">
        <f>K17*1000/D17</f>
        <v>57.600000000000009</v>
      </c>
      <c r="S17" s="45">
        <f>L17*1000/D17</f>
        <v>67.8</v>
      </c>
      <c r="T17" s="46">
        <f>L17-J17</f>
        <v>-0.53699999999999992</v>
      </c>
      <c r="U17" s="46">
        <f>N17-P17</f>
        <v>0.20399999999999996</v>
      </c>
      <c r="V17" s="165">
        <f>O17-M17</f>
        <v>-4</v>
      </c>
    </row>
    <row r="18" spans="1:22" ht="12.75" customHeight="1">
      <c r="A18" s="159"/>
      <c r="B18" s="47">
        <v>14</v>
      </c>
      <c r="C18" s="49" t="s">
        <v>379</v>
      </c>
      <c r="D18" s="44">
        <v>12</v>
      </c>
      <c r="E18" s="44" t="s">
        <v>159</v>
      </c>
      <c r="F18" s="45"/>
      <c r="G18" s="45">
        <v>694.85</v>
      </c>
      <c r="H18" s="46">
        <v>1.3859999999999999</v>
      </c>
      <c r="I18" s="46">
        <f>H18</f>
        <v>1.3859999999999999</v>
      </c>
      <c r="J18" s="46">
        <v>1.1359999999999999</v>
      </c>
      <c r="K18" s="46">
        <f>I18-N18</f>
        <v>0.67199999999999993</v>
      </c>
      <c r="L18" s="46">
        <f>I18-P18</f>
        <v>0.41699999999999993</v>
      </c>
      <c r="M18" s="45">
        <v>14</v>
      </c>
      <c r="N18" s="46">
        <f>M18*0.051</f>
        <v>0.71399999999999997</v>
      </c>
      <c r="O18" s="45">
        <v>19</v>
      </c>
      <c r="P18" s="46">
        <f>O18*0.051</f>
        <v>0.96899999999999997</v>
      </c>
      <c r="Q18" s="45">
        <f>J18*1000/D18</f>
        <v>94.666666666666671</v>
      </c>
      <c r="R18" s="45">
        <f>K18*1000/D18</f>
        <v>55.999999999999993</v>
      </c>
      <c r="S18" s="45">
        <f>L18*1000/D18</f>
        <v>34.749999999999993</v>
      </c>
      <c r="T18" s="46">
        <f>L18-J18</f>
        <v>-0.71899999999999997</v>
      </c>
      <c r="U18" s="46">
        <f>N18-P18</f>
        <v>-0.255</v>
      </c>
      <c r="V18" s="165">
        <f>O18-M18</f>
        <v>5</v>
      </c>
    </row>
    <row r="19" spans="1:22" ht="12.75" customHeight="1">
      <c r="A19" s="159"/>
      <c r="B19" s="47">
        <v>15</v>
      </c>
      <c r="C19" s="53" t="s">
        <v>661</v>
      </c>
      <c r="D19" s="54">
        <v>22</v>
      </c>
      <c r="E19" s="54">
        <v>1994</v>
      </c>
      <c r="F19" s="55">
        <v>1162.77</v>
      </c>
      <c r="G19" s="55">
        <v>1162.77</v>
      </c>
      <c r="H19" s="56">
        <v>3.95</v>
      </c>
      <c r="I19" s="56">
        <f>H19</f>
        <v>3.95</v>
      </c>
      <c r="J19" s="56">
        <v>2.125883</v>
      </c>
      <c r="K19" s="56">
        <f>I19-N19</f>
        <v>1.9100000000000001</v>
      </c>
      <c r="L19" s="56">
        <f>I19-P19</f>
        <v>1.8407930000000006</v>
      </c>
      <c r="M19" s="55">
        <v>40</v>
      </c>
      <c r="N19" s="56">
        <f>M19*0.051</f>
        <v>2.04</v>
      </c>
      <c r="O19" s="55">
        <v>41.356999999999999</v>
      </c>
      <c r="P19" s="56">
        <f>O19*0.051</f>
        <v>2.1092069999999996</v>
      </c>
      <c r="Q19" s="55">
        <f>J19*1000/D19</f>
        <v>96.631045454545443</v>
      </c>
      <c r="R19" s="55">
        <f>K19*1000/D19</f>
        <v>86.818181818181827</v>
      </c>
      <c r="S19" s="55">
        <f>L19*1000/D19</f>
        <v>83.672409090909113</v>
      </c>
      <c r="T19" s="56">
        <f>L19-J19</f>
        <v>-0.2850899999999994</v>
      </c>
      <c r="U19" s="56">
        <f>N19-P19</f>
        <v>-6.9206999999999574E-2</v>
      </c>
      <c r="V19" s="166">
        <f>O19-M19</f>
        <v>1.3569999999999993</v>
      </c>
    </row>
    <row r="20" spans="1:22" ht="12.75" customHeight="1">
      <c r="A20" s="159"/>
      <c r="B20" s="47">
        <v>16</v>
      </c>
      <c r="C20" s="43" t="s">
        <v>247</v>
      </c>
      <c r="D20" s="44">
        <v>12</v>
      </c>
      <c r="E20" s="44">
        <v>1962</v>
      </c>
      <c r="F20" s="45">
        <v>528.27</v>
      </c>
      <c r="G20" s="45">
        <v>528.27</v>
      </c>
      <c r="H20" s="48">
        <v>1.1599999999999999</v>
      </c>
      <c r="I20" s="48">
        <v>1.1599999999999999</v>
      </c>
      <c r="J20" s="46">
        <v>1.1599999999999999</v>
      </c>
      <c r="K20" s="46">
        <f>I20-N20</f>
        <v>0.48223999999999989</v>
      </c>
      <c r="L20" s="46">
        <f>I20-P20</f>
        <v>0.48800999999999994</v>
      </c>
      <c r="M20" s="45">
        <v>12</v>
      </c>
      <c r="N20" s="46">
        <v>0.67776000000000003</v>
      </c>
      <c r="O20" s="45">
        <v>11.9</v>
      </c>
      <c r="P20" s="46">
        <v>0.67198999999999998</v>
      </c>
      <c r="Q20" s="45">
        <f>J20*1000/D20</f>
        <v>96.666666666666671</v>
      </c>
      <c r="R20" s="45">
        <f>K20*1000/D20</f>
        <v>40.18666666666666</v>
      </c>
      <c r="S20" s="45">
        <f>L20*1000/D20</f>
        <v>40.667499999999997</v>
      </c>
      <c r="T20" s="46">
        <f>L20-J20</f>
        <v>-0.67198999999999998</v>
      </c>
      <c r="U20" s="46">
        <f>N20-P20</f>
        <v>5.7700000000000529E-3</v>
      </c>
      <c r="V20" s="165">
        <f>O20-M20</f>
        <v>-9.9999999999999645E-2</v>
      </c>
    </row>
    <row r="21" spans="1:22" ht="12.75" customHeight="1">
      <c r="A21" s="159"/>
      <c r="B21" s="47">
        <v>17</v>
      </c>
      <c r="C21" s="43" t="s">
        <v>246</v>
      </c>
      <c r="D21" s="44">
        <v>12</v>
      </c>
      <c r="E21" s="44">
        <v>1962</v>
      </c>
      <c r="F21" s="45">
        <v>533.5</v>
      </c>
      <c r="G21" s="45">
        <v>533.5</v>
      </c>
      <c r="H21" s="46">
        <v>1.22</v>
      </c>
      <c r="I21" s="46">
        <v>1.22</v>
      </c>
      <c r="J21" s="46">
        <v>1.22</v>
      </c>
      <c r="K21" s="46">
        <f>I21-N21</f>
        <v>0.57629999999999992</v>
      </c>
      <c r="L21" s="46">
        <f>I21-P21</f>
        <v>0.54349999999999998</v>
      </c>
      <c r="M21" s="45">
        <v>11.4</v>
      </c>
      <c r="N21" s="46">
        <v>0.64370000000000005</v>
      </c>
      <c r="O21" s="45">
        <v>11.98</v>
      </c>
      <c r="P21" s="46">
        <v>0.67649999999999999</v>
      </c>
      <c r="Q21" s="45">
        <f>J21*1000/D21</f>
        <v>101.66666666666667</v>
      </c>
      <c r="R21" s="45">
        <f>K21*1000/D21</f>
        <v>48.024999999999999</v>
      </c>
      <c r="S21" s="45">
        <f>L21*1000/D21</f>
        <v>45.291666666666664</v>
      </c>
      <c r="T21" s="46">
        <f>L21-J21</f>
        <v>-0.67649999999999999</v>
      </c>
      <c r="U21" s="46">
        <f>N21-P21</f>
        <v>-3.279999999999994E-2</v>
      </c>
      <c r="V21" s="165">
        <f>O21-M21</f>
        <v>0.58000000000000007</v>
      </c>
    </row>
    <row r="22" spans="1:22" ht="12.75" customHeight="1">
      <c r="A22" s="159"/>
      <c r="B22" s="47">
        <v>18</v>
      </c>
      <c r="C22" s="53" t="s">
        <v>653</v>
      </c>
      <c r="D22" s="54">
        <v>101</v>
      </c>
      <c r="E22" s="54">
        <v>1968</v>
      </c>
      <c r="F22" s="55">
        <v>4482.08</v>
      </c>
      <c r="G22" s="55">
        <v>4482.08</v>
      </c>
      <c r="H22" s="56">
        <v>17.515000000000001</v>
      </c>
      <c r="I22" s="56">
        <f>H22</f>
        <v>17.515000000000001</v>
      </c>
      <c r="J22" s="56">
        <v>11.027784</v>
      </c>
      <c r="K22" s="56">
        <f>I22-N22</f>
        <v>9.3040000000000003</v>
      </c>
      <c r="L22" s="56">
        <f>I22-P22</f>
        <v>8.8858000000000015</v>
      </c>
      <c r="M22" s="55">
        <v>161</v>
      </c>
      <c r="N22" s="56">
        <f>M22*0.051</f>
        <v>8.2110000000000003</v>
      </c>
      <c r="O22" s="55">
        <v>169.2</v>
      </c>
      <c r="P22" s="56">
        <f>O22*0.051</f>
        <v>8.6291999999999991</v>
      </c>
      <c r="Q22" s="55">
        <f>J22*1000/D22</f>
        <v>109.18598019801979</v>
      </c>
      <c r="R22" s="55">
        <f>K22*1000/D22</f>
        <v>92.118811881188122</v>
      </c>
      <c r="S22" s="55">
        <f>L22*1000/D22</f>
        <v>87.978217821782195</v>
      </c>
      <c r="T22" s="56">
        <f>L22-J22</f>
        <v>-2.141983999999999</v>
      </c>
      <c r="U22" s="56">
        <f>N22-P22</f>
        <v>-0.41819999999999879</v>
      </c>
      <c r="V22" s="166">
        <f>O22-M22</f>
        <v>8.1999999999999886</v>
      </c>
    </row>
    <row r="23" spans="1:22">
      <c r="A23" s="159"/>
      <c r="B23" s="47">
        <v>19</v>
      </c>
      <c r="C23" s="53" t="s">
        <v>654</v>
      </c>
      <c r="D23" s="54">
        <v>80</v>
      </c>
      <c r="E23" s="54">
        <v>1964</v>
      </c>
      <c r="F23" s="55">
        <v>3830.86</v>
      </c>
      <c r="G23" s="55">
        <v>3830.86</v>
      </c>
      <c r="H23" s="56">
        <v>14.476000000000001</v>
      </c>
      <c r="I23" s="56">
        <f>H23</f>
        <v>14.476000000000001</v>
      </c>
      <c r="J23" s="56">
        <v>8.8303030000000007</v>
      </c>
      <c r="K23" s="56">
        <f>I23-N23</f>
        <v>7.0300000000000011</v>
      </c>
      <c r="L23" s="56">
        <f>I23-P23</f>
        <v>7.7695000000000016</v>
      </c>
      <c r="M23" s="55">
        <v>146</v>
      </c>
      <c r="N23" s="56">
        <f>M23*0.051</f>
        <v>7.4459999999999997</v>
      </c>
      <c r="O23" s="55">
        <v>131.5</v>
      </c>
      <c r="P23" s="56">
        <f>O23*0.051</f>
        <v>6.7064999999999992</v>
      </c>
      <c r="Q23" s="55">
        <f>J23*1000/D23</f>
        <v>110.3787875</v>
      </c>
      <c r="R23" s="55">
        <f>K23*1000/D23</f>
        <v>87.875000000000014</v>
      </c>
      <c r="S23" s="55">
        <f>L23*1000/D23</f>
        <v>97.11875000000002</v>
      </c>
      <c r="T23" s="56">
        <f>L23-J23</f>
        <v>-1.0608029999999991</v>
      </c>
      <c r="U23" s="56">
        <f>N23-P23</f>
        <v>0.73950000000000049</v>
      </c>
      <c r="V23" s="166">
        <f>O23-M23</f>
        <v>-14.5</v>
      </c>
    </row>
    <row r="24" spans="1:22">
      <c r="A24" s="159"/>
      <c r="B24" s="47">
        <v>20</v>
      </c>
      <c r="C24" s="43" t="s">
        <v>252</v>
      </c>
      <c r="D24" s="44">
        <v>24</v>
      </c>
      <c r="E24" s="44">
        <v>1991</v>
      </c>
      <c r="F24" s="45">
        <v>1163.97</v>
      </c>
      <c r="G24" s="45">
        <v>1163.97</v>
      </c>
      <c r="H24" s="46">
        <v>2.65</v>
      </c>
      <c r="I24" s="46">
        <v>2.65</v>
      </c>
      <c r="J24" s="46">
        <v>2.65</v>
      </c>
      <c r="K24" s="46">
        <f>I24-N24</f>
        <v>1.579</v>
      </c>
      <c r="L24" s="46">
        <f>I24-P24</f>
        <v>1.4367099999999999</v>
      </c>
      <c r="M24" s="45">
        <v>21</v>
      </c>
      <c r="N24" s="46">
        <v>1.071</v>
      </c>
      <c r="O24" s="45">
        <v>23.79</v>
      </c>
      <c r="P24" s="46">
        <v>1.21329</v>
      </c>
      <c r="Q24" s="45">
        <f>J24*1000/D24</f>
        <v>110.41666666666667</v>
      </c>
      <c r="R24" s="45">
        <f>K24*1000/D24</f>
        <v>65.791666666666671</v>
      </c>
      <c r="S24" s="45">
        <f>L24*1000/D24</f>
        <v>59.862916666666671</v>
      </c>
      <c r="T24" s="46">
        <f>L24-J24</f>
        <v>-1.21329</v>
      </c>
      <c r="U24" s="46">
        <f>N24-P24</f>
        <v>-0.14229000000000003</v>
      </c>
      <c r="V24" s="165">
        <f>O24-M24</f>
        <v>2.7899999999999991</v>
      </c>
    </row>
    <row r="25" spans="1:22">
      <c r="A25" s="159"/>
      <c r="B25" s="47">
        <v>21</v>
      </c>
      <c r="C25" s="49" t="s">
        <v>304</v>
      </c>
      <c r="D25" s="44">
        <v>23</v>
      </c>
      <c r="E25" s="44">
        <v>1978</v>
      </c>
      <c r="F25" s="45">
        <v>1153.8699999999999</v>
      </c>
      <c r="G25" s="45">
        <f>F25</f>
        <v>1153.8699999999999</v>
      </c>
      <c r="H25" s="46">
        <v>3.8940000000000001</v>
      </c>
      <c r="I25" s="46">
        <v>1.73888</v>
      </c>
      <c r="J25" s="46">
        <v>2.56</v>
      </c>
      <c r="K25" s="46">
        <f>I25-N25</f>
        <v>0.46388000000000007</v>
      </c>
      <c r="L25" s="46">
        <f>I25-P25</f>
        <v>0.10688000000000009</v>
      </c>
      <c r="M25" s="45">
        <v>25</v>
      </c>
      <c r="N25" s="46">
        <f>M25*0.051</f>
        <v>1.2749999999999999</v>
      </c>
      <c r="O25" s="45">
        <v>32</v>
      </c>
      <c r="P25" s="46">
        <f>O25*0.051</f>
        <v>1.6319999999999999</v>
      </c>
      <c r="Q25" s="45">
        <f>J25*1000/D25</f>
        <v>111.30434782608695</v>
      </c>
      <c r="R25" s="45">
        <f>K25*1000/D25</f>
        <v>20.168695652173916</v>
      </c>
      <c r="S25" s="45">
        <f>L25*1000/D25</f>
        <v>4.646956521739134</v>
      </c>
      <c r="T25" s="46">
        <f>L25-J25</f>
        <v>-2.4531200000000002</v>
      </c>
      <c r="U25" s="46">
        <f>N25-P25</f>
        <v>-0.35699999999999998</v>
      </c>
      <c r="V25" s="165">
        <f>O25-M25</f>
        <v>7</v>
      </c>
    </row>
    <row r="26" spans="1:22">
      <c r="A26" s="159"/>
      <c r="B26" s="47">
        <v>22</v>
      </c>
      <c r="C26" s="53" t="s">
        <v>657</v>
      </c>
      <c r="D26" s="54">
        <v>101</v>
      </c>
      <c r="E26" s="54">
        <v>1966</v>
      </c>
      <c r="F26" s="55">
        <v>4481.51</v>
      </c>
      <c r="G26" s="55">
        <v>4481.51</v>
      </c>
      <c r="H26" s="56">
        <v>19.974299999999999</v>
      </c>
      <c r="I26" s="56">
        <f>H26</f>
        <v>19.974299999999999</v>
      </c>
      <c r="J26" s="56">
        <v>12.008106</v>
      </c>
      <c r="K26" s="56">
        <f>I26-N26</f>
        <v>10.2333</v>
      </c>
      <c r="L26" s="56">
        <f>I26-P26</f>
        <v>11.11917</v>
      </c>
      <c r="M26" s="55">
        <v>191</v>
      </c>
      <c r="N26" s="56">
        <f>M26*0.051</f>
        <v>9.7409999999999997</v>
      </c>
      <c r="O26" s="55">
        <v>173.63</v>
      </c>
      <c r="P26" s="56">
        <f>O26*0.051</f>
        <v>8.8551299999999991</v>
      </c>
      <c r="Q26" s="55">
        <f>J26*1000/D26</f>
        <v>118.89213861386138</v>
      </c>
      <c r="R26" s="55">
        <f>K26*1000/D26</f>
        <v>101.31980198019801</v>
      </c>
      <c r="S26" s="55">
        <f>L26*1000/D26</f>
        <v>110.09079207920792</v>
      </c>
      <c r="T26" s="56">
        <f>L26-J26</f>
        <v>-0.88893599999999928</v>
      </c>
      <c r="U26" s="56">
        <f>N26-P26</f>
        <v>0.8858700000000006</v>
      </c>
      <c r="V26" s="166">
        <f>O26-M26</f>
        <v>-17.370000000000005</v>
      </c>
    </row>
    <row r="27" spans="1:22">
      <c r="A27" s="159"/>
      <c r="B27" s="47">
        <v>23</v>
      </c>
      <c r="C27" s="43" t="s">
        <v>235</v>
      </c>
      <c r="D27" s="44">
        <v>30</v>
      </c>
      <c r="E27" s="44">
        <v>2000</v>
      </c>
      <c r="F27" s="45">
        <v>1411.56</v>
      </c>
      <c r="G27" s="45">
        <v>1411.56</v>
      </c>
      <c r="H27" s="46">
        <v>3.8</v>
      </c>
      <c r="I27" s="46">
        <v>3.8</v>
      </c>
      <c r="J27" s="46">
        <v>3.8</v>
      </c>
      <c r="K27" s="46">
        <f>I27-N27</f>
        <v>1.5979999999999999</v>
      </c>
      <c r="L27" s="46">
        <f>I27-P27</f>
        <v>2.3149999999999995</v>
      </c>
      <c r="M27" s="45">
        <v>39</v>
      </c>
      <c r="N27" s="46">
        <v>2.202</v>
      </c>
      <c r="O27" s="45">
        <v>26.3</v>
      </c>
      <c r="P27" s="46">
        <v>1.4850000000000001</v>
      </c>
      <c r="Q27" s="45">
        <f>J27*1000/D27</f>
        <v>126.66666666666667</v>
      </c>
      <c r="R27" s="45">
        <f>K27*1000/D27</f>
        <v>53.266666666666659</v>
      </c>
      <c r="S27" s="45">
        <f>L27*1000/D27</f>
        <v>77.166666666666657</v>
      </c>
      <c r="T27" s="46">
        <f>L27-J27</f>
        <v>-1.4850000000000003</v>
      </c>
      <c r="U27" s="46">
        <f>N27-P27</f>
        <v>0.71699999999999986</v>
      </c>
      <c r="V27" s="165">
        <f>O27-M27</f>
        <v>-12.7</v>
      </c>
    </row>
    <row r="28" spans="1:22" ht="12.75" customHeight="1">
      <c r="A28" s="159"/>
      <c r="B28" s="47">
        <v>24</v>
      </c>
      <c r="C28" s="53" t="s">
        <v>651</v>
      </c>
      <c r="D28" s="54">
        <v>54</v>
      </c>
      <c r="E28" s="54">
        <v>1992</v>
      </c>
      <c r="F28" s="55">
        <v>2632.94</v>
      </c>
      <c r="G28" s="55">
        <v>2632.94</v>
      </c>
      <c r="H28" s="56">
        <v>11.723000000000001</v>
      </c>
      <c r="I28" s="56">
        <f>H28</f>
        <v>11.723000000000001</v>
      </c>
      <c r="J28" s="56">
        <v>6.8442299999999996</v>
      </c>
      <c r="K28" s="56">
        <f>I28-N28</f>
        <v>5.9090000000000007</v>
      </c>
      <c r="L28" s="56">
        <f>I28-P28</f>
        <v>6.6704300000000014</v>
      </c>
      <c r="M28" s="55">
        <v>114</v>
      </c>
      <c r="N28" s="56">
        <f>M28*0.051</f>
        <v>5.8140000000000001</v>
      </c>
      <c r="O28" s="55">
        <v>99.07</v>
      </c>
      <c r="P28" s="56">
        <f>O28*0.051</f>
        <v>5.0525699999999993</v>
      </c>
      <c r="Q28" s="55">
        <f>J28*1000/D28</f>
        <v>126.74499999999999</v>
      </c>
      <c r="R28" s="55">
        <f>K28*1000/D28</f>
        <v>109.42592592592594</v>
      </c>
      <c r="S28" s="55">
        <f>L28*1000/D28</f>
        <v>123.5264814814815</v>
      </c>
      <c r="T28" s="56">
        <f>L28-J28</f>
        <v>-0.17379999999999818</v>
      </c>
      <c r="U28" s="56">
        <f>N28-P28</f>
        <v>0.76143000000000072</v>
      </c>
      <c r="V28" s="166">
        <f>O28-M28</f>
        <v>-14.930000000000007</v>
      </c>
    </row>
    <row r="29" spans="1:22" ht="12.75" customHeight="1">
      <c r="A29" s="159"/>
      <c r="B29" s="47">
        <v>25</v>
      </c>
      <c r="C29" s="43" t="s">
        <v>254</v>
      </c>
      <c r="D29" s="44">
        <v>48</v>
      </c>
      <c r="E29" s="44">
        <v>1975</v>
      </c>
      <c r="F29" s="45">
        <v>2485.16</v>
      </c>
      <c r="G29" s="45">
        <v>2485.16</v>
      </c>
      <c r="H29" s="46">
        <v>6.3536169999999998</v>
      </c>
      <c r="I29" s="46">
        <v>6.3536169999999998</v>
      </c>
      <c r="J29" s="46">
        <v>6.3536169999999998</v>
      </c>
      <c r="K29" s="46">
        <f>I29-N29</f>
        <v>3.8690169999999999</v>
      </c>
      <c r="L29" s="46">
        <f>I29-P29</f>
        <v>3.9819169999999997</v>
      </c>
      <c r="M29" s="45">
        <v>44</v>
      </c>
      <c r="N29" s="46">
        <v>2.4845999999999999</v>
      </c>
      <c r="O29" s="45">
        <v>42</v>
      </c>
      <c r="P29" s="46">
        <v>2.3717000000000001</v>
      </c>
      <c r="Q29" s="45">
        <f>J29*1000/D29</f>
        <v>132.36702083333333</v>
      </c>
      <c r="R29" s="45">
        <f>K29*1000/D29</f>
        <v>80.604520833333325</v>
      </c>
      <c r="S29" s="45">
        <f>L29*1000/D29</f>
        <v>82.956604166666665</v>
      </c>
      <c r="T29" s="46">
        <f>L29-J29</f>
        <v>-2.3717000000000001</v>
      </c>
      <c r="U29" s="46">
        <f>N29-P29</f>
        <v>0.11289999999999978</v>
      </c>
      <c r="V29" s="165">
        <f>O29-M29</f>
        <v>-2</v>
      </c>
    </row>
    <row r="30" spans="1:22" ht="12.75" customHeight="1">
      <c r="A30" s="159"/>
      <c r="B30" s="47">
        <v>26</v>
      </c>
      <c r="C30" s="43" t="s">
        <v>107</v>
      </c>
      <c r="D30" s="44">
        <v>49</v>
      </c>
      <c r="E30" s="44">
        <v>1978</v>
      </c>
      <c r="F30" s="45">
        <v>2184.9299999999998</v>
      </c>
      <c r="G30" s="45">
        <v>2184.9299999999998</v>
      </c>
      <c r="H30" s="46">
        <v>9.74</v>
      </c>
      <c r="I30" s="46">
        <f>H30</f>
        <v>9.74</v>
      </c>
      <c r="J30" s="46">
        <v>6.5032199999999998</v>
      </c>
      <c r="K30" s="46">
        <f>I30-N30</f>
        <v>6.0170000000000003</v>
      </c>
      <c r="L30" s="46">
        <f>I30-P30</f>
        <v>6.0643720000000005</v>
      </c>
      <c r="M30" s="45">
        <v>73</v>
      </c>
      <c r="N30" s="46">
        <f>M30*0.051</f>
        <v>3.7229999999999999</v>
      </c>
      <c r="O30" s="45">
        <f>P30/0.05354</f>
        <v>68.651998505790075</v>
      </c>
      <c r="P30" s="46">
        <v>3.6756280000000001</v>
      </c>
      <c r="Q30" s="45">
        <f>J30*1000/D30</f>
        <v>132.71877551020407</v>
      </c>
      <c r="R30" s="45">
        <f>K30*1000/D30</f>
        <v>122.79591836734694</v>
      </c>
      <c r="S30" s="45">
        <f>L30*1000/D30</f>
        <v>123.76269387755103</v>
      </c>
      <c r="T30" s="46">
        <f>L30-J30</f>
        <v>-0.43884799999999924</v>
      </c>
      <c r="U30" s="46">
        <f>N30-P30</f>
        <v>4.7371999999999748E-2</v>
      </c>
      <c r="V30" s="165">
        <f>1.05*O30-M30</f>
        <v>-0.9154015689204158</v>
      </c>
    </row>
    <row r="31" spans="1:22">
      <c r="A31" s="159"/>
      <c r="B31" s="47">
        <v>27</v>
      </c>
      <c r="C31" s="53" t="s">
        <v>660</v>
      </c>
      <c r="D31" s="54">
        <v>100</v>
      </c>
      <c r="E31" s="54">
        <v>1973</v>
      </c>
      <c r="F31" s="55">
        <v>4362.3100000000004</v>
      </c>
      <c r="G31" s="55">
        <v>4362.3100000000004</v>
      </c>
      <c r="H31" s="56">
        <v>21.111999999999998</v>
      </c>
      <c r="I31" s="56">
        <f>H31</f>
        <v>21.111999999999998</v>
      </c>
      <c r="J31" s="56">
        <v>13.355848</v>
      </c>
      <c r="K31" s="56">
        <f>I31-N31</f>
        <v>13.308999999999997</v>
      </c>
      <c r="L31" s="56">
        <f>I31-P31</f>
        <v>12.567306999999998</v>
      </c>
      <c r="M31" s="55">
        <v>153</v>
      </c>
      <c r="N31" s="56">
        <f>M31*0.051</f>
        <v>7.8029999999999999</v>
      </c>
      <c r="O31" s="55">
        <v>167.54300000000001</v>
      </c>
      <c r="P31" s="56">
        <f>O31*0.051</f>
        <v>8.5446930000000005</v>
      </c>
      <c r="Q31" s="55">
        <f>J31*1000/D31</f>
        <v>133.55848</v>
      </c>
      <c r="R31" s="55">
        <f>K31*1000/D31</f>
        <v>133.08999999999997</v>
      </c>
      <c r="S31" s="55">
        <f>L31*1000/D31</f>
        <v>125.67306999999997</v>
      </c>
      <c r="T31" s="56">
        <f>L31-J31</f>
        <v>-0.78854100000000216</v>
      </c>
      <c r="U31" s="56">
        <f>N31-P31</f>
        <v>-0.7416930000000006</v>
      </c>
      <c r="V31" s="166">
        <f>O31-M31</f>
        <v>14.543000000000006</v>
      </c>
    </row>
    <row r="32" spans="1:22">
      <c r="A32" s="159"/>
      <c r="B32" s="47">
        <v>28</v>
      </c>
      <c r="C32" s="43" t="s">
        <v>251</v>
      </c>
      <c r="D32" s="44">
        <v>58</v>
      </c>
      <c r="E32" s="44">
        <v>1986</v>
      </c>
      <c r="F32" s="45">
        <v>3808.22</v>
      </c>
      <c r="G32" s="45">
        <v>3808.22</v>
      </c>
      <c r="H32" s="48">
        <v>7.79</v>
      </c>
      <c r="I32" s="48">
        <v>7.79</v>
      </c>
      <c r="J32" s="46">
        <v>7.79</v>
      </c>
      <c r="K32" s="46">
        <f>I32-N32</f>
        <v>3.4983000000000004</v>
      </c>
      <c r="L32" s="46">
        <f>I32-P32</f>
        <v>3.3532000000000002</v>
      </c>
      <c r="M32" s="45">
        <v>76</v>
      </c>
      <c r="N32" s="46">
        <v>4.2916999999999996</v>
      </c>
      <c r="O32" s="45">
        <v>78.569999999999993</v>
      </c>
      <c r="P32" s="46">
        <v>4.4367999999999999</v>
      </c>
      <c r="Q32" s="45">
        <f>J32*1000/D32</f>
        <v>134.31034482758622</v>
      </c>
      <c r="R32" s="45">
        <f>K32*1000/D32</f>
        <v>60.315517241379311</v>
      </c>
      <c r="S32" s="45">
        <f>L32*1000/D32</f>
        <v>57.813793103448283</v>
      </c>
      <c r="T32" s="46">
        <f>L32-J32</f>
        <v>-4.4367999999999999</v>
      </c>
      <c r="U32" s="46">
        <f>N32-P32</f>
        <v>-0.14510000000000023</v>
      </c>
      <c r="V32" s="165">
        <f>O32-M32</f>
        <v>2.5699999999999932</v>
      </c>
    </row>
    <row r="33" spans="1:22" ht="12.75" customHeight="1">
      <c r="A33" s="159"/>
      <c r="B33" s="47">
        <v>29</v>
      </c>
      <c r="C33" s="43" t="s">
        <v>260</v>
      </c>
      <c r="D33" s="44">
        <v>100</v>
      </c>
      <c r="E33" s="44">
        <v>1973</v>
      </c>
      <c r="F33" s="45">
        <v>3676.85</v>
      </c>
      <c r="G33" s="45">
        <v>3676.85</v>
      </c>
      <c r="H33" s="46">
        <v>13.574159999999999</v>
      </c>
      <c r="I33" s="46">
        <v>13.574159999999999</v>
      </c>
      <c r="J33" s="46">
        <v>13.574159999999999</v>
      </c>
      <c r="K33" s="46">
        <f>I33-N33</f>
        <v>9.2261600000000001</v>
      </c>
      <c r="L33" s="46">
        <f>I33-P33</f>
        <v>8.7742599999999982</v>
      </c>
      <c r="M33" s="45">
        <v>77</v>
      </c>
      <c r="N33" s="46">
        <v>4.3479999999999999</v>
      </c>
      <c r="O33" s="45">
        <v>85</v>
      </c>
      <c r="P33" s="46">
        <v>4.7999000000000001</v>
      </c>
      <c r="Q33" s="45">
        <f>J33*1000/D33</f>
        <v>135.74160000000001</v>
      </c>
      <c r="R33" s="45">
        <f>K33*1000/D33</f>
        <v>92.261600000000001</v>
      </c>
      <c r="S33" s="45">
        <f>L33*1000/D33</f>
        <v>87.742599999999982</v>
      </c>
      <c r="T33" s="46">
        <f>L33-J33</f>
        <v>-4.7999000000000009</v>
      </c>
      <c r="U33" s="46">
        <f>N33-P33</f>
        <v>-0.45190000000000019</v>
      </c>
      <c r="V33" s="165">
        <f>O33-M33</f>
        <v>8</v>
      </c>
    </row>
    <row r="34" spans="1:22" ht="12.75" customHeight="1">
      <c r="A34" s="159"/>
      <c r="B34" s="47">
        <v>30</v>
      </c>
      <c r="C34" s="49" t="s">
        <v>462</v>
      </c>
      <c r="D34" s="44">
        <v>40</v>
      </c>
      <c r="E34" s="44">
        <v>1976</v>
      </c>
      <c r="F34" s="45"/>
      <c r="G34" s="45">
        <v>2250.59</v>
      </c>
      <c r="H34" s="46">
        <v>7.0460000000000003</v>
      </c>
      <c r="I34" s="46">
        <f>H34</f>
        <v>7.0460000000000003</v>
      </c>
      <c r="J34" s="46">
        <v>5.444</v>
      </c>
      <c r="K34" s="46">
        <f>I34-N34</f>
        <v>3.6800000000000006</v>
      </c>
      <c r="L34" s="46">
        <f>I34-P34</f>
        <v>3.5310800000000002</v>
      </c>
      <c r="M34" s="45">
        <v>66</v>
      </c>
      <c r="N34" s="46">
        <f>M34*0.051</f>
        <v>3.3659999999999997</v>
      </c>
      <c r="O34" s="45">
        <v>68.92</v>
      </c>
      <c r="P34" s="46">
        <f>O34*0.051</f>
        <v>3.51492</v>
      </c>
      <c r="Q34" s="45">
        <f>J34*1000/D34</f>
        <v>136.1</v>
      </c>
      <c r="R34" s="45">
        <f>K34*1000/D34</f>
        <v>92.000000000000014</v>
      </c>
      <c r="S34" s="45">
        <f>L34*1000/D34</f>
        <v>88.277000000000015</v>
      </c>
      <c r="T34" s="46">
        <f>L34-J34</f>
        <v>-1.9129199999999997</v>
      </c>
      <c r="U34" s="46">
        <f>N34-P34</f>
        <v>-0.14892000000000039</v>
      </c>
      <c r="V34" s="165">
        <f>O34-M34</f>
        <v>2.9200000000000017</v>
      </c>
    </row>
    <row r="35" spans="1:22" ht="12.75" customHeight="1">
      <c r="A35" s="159"/>
      <c r="B35" s="47">
        <v>31</v>
      </c>
      <c r="C35" s="58" t="s">
        <v>202</v>
      </c>
      <c r="D35" s="59">
        <v>24</v>
      </c>
      <c r="E35" s="60" t="s">
        <v>159</v>
      </c>
      <c r="F35" s="61">
        <v>884.66</v>
      </c>
      <c r="G35" s="72">
        <v>884.66</v>
      </c>
      <c r="H35" s="73">
        <v>4.5199999999999996</v>
      </c>
      <c r="I35" s="63">
        <f>H35</f>
        <v>4.5199999999999996</v>
      </c>
      <c r="J35" s="63">
        <v>3.27</v>
      </c>
      <c r="K35" s="46">
        <f>I35-N35</f>
        <v>2.7544999999999993</v>
      </c>
      <c r="L35" s="46">
        <f>I35-P35</f>
        <v>2.4746949999999996</v>
      </c>
      <c r="M35" s="74">
        <v>33</v>
      </c>
      <c r="N35" s="63">
        <f>M35*0.0535</f>
        <v>1.7655000000000001</v>
      </c>
      <c r="O35" s="74">
        <v>38.229999999999997</v>
      </c>
      <c r="P35" s="63">
        <f>O35*0.0535</f>
        <v>2.0453049999999999</v>
      </c>
      <c r="Q35" s="45">
        <f>J35*1000/D35</f>
        <v>136.25</v>
      </c>
      <c r="R35" s="45">
        <f>K35*1000/D35</f>
        <v>114.7708333333333</v>
      </c>
      <c r="S35" s="45">
        <f>L35*1000/D35</f>
        <v>103.11229166666665</v>
      </c>
      <c r="T35" s="46">
        <f>L35-J35</f>
        <v>-0.79530500000000037</v>
      </c>
      <c r="U35" s="46">
        <f>N35-P35</f>
        <v>-0.27980499999999986</v>
      </c>
      <c r="V35" s="165">
        <f>O35-M35</f>
        <v>5.2299999999999969</v>
      </c>
    </row>
    <row r="36" spans="1:22" ht="12.75" customHeight="1">
      <c r="A36" s="159"/>
      <c r="B36" s="47">
        <v>32</v>
      </c>
      <c r="C36" s="53" t="s">
        <v>649</v>
      </c>
      <c r="D36" s="54">
        <v>55</v>
      </c>
      <c r="E36" s="54">
        <v>1993</v>
      </c>
      <c r="F36" s="55">
        <v>3524.86</v>
      </c>
      <c r="G36" s="55">
        <v>3524.86</v>
      </c>
      <c r="H36" s="56">
        <v>14.506</v>
      </c>
      <c r="I36" s="56">
        <f>H36</f>
        <v>14.506</v>
      </c>
      <c r="J36" s="56">
        <v>7.5190140000000003</v>
      </c>
      <c r="K36" s="56">
        <f>I36-N36</f>
        <v>7.4680000000000009</v>
      </c>
      <c r="L36" s="56">
        <f>I36-P36</f>
        <v>6.1930000000000014</v>
      </c>
      <c r="M36" s="55">
        <v>138</v>
      </c>
      <c r="N36" s="56">
        <f>M36*0.051</f>
        <v>7.0379999999999994</v>
      </c>
      <c r="O36" s="55">
        <v>163</v>
      </c>
      <c r="P36" s="56">
        <f>O36*0.051</f>
        <v>8.3129999999999988</v>
      </c>
      <c r="Q36" s="55">
        <f>J36*1000/D36</f>
        <v>136.70934545454546</v>
      </c>
      <c r="R36" s="55">
        <f>K36*1000/D36</f>
        <v>135.78181818181821</v>
      </c>
      <c r="S36" s="55">
        <f>L36*1000/D36</f>
        <v>112.60000000000004</v>
      </c>
      <c r="T36" s="56">
        <f>L36-J36</f>
        <v>-1.3260139999999989</v>
      </c>
      <c r="U36" s="56">
        <f>N36-P36</f>
        <v>-1.2749999999999995</v>
      </c>
      <c r="V36" s="166">
        <f>O36-M36</f>
        <v>25</v>
      </c>
    </row>
    <row r="37" spans="1:22" ht="12.75" customHeight="1">
      <c r="A37" s="159"/>
      <c r="B37" s="47">
        <v>33</v>
      </c>
      <c r="C37" s="43" t="s">
        <v>321</v>
      </c>
      <c r="D37" s="44">
        <v>39</v>
      </c>
      <c r="E37" s="44">
        <v>1992</v>
      </c>
      <c r="F37" s="45">
        <v>2279.7199999999998</v>
      </c>
      <c r="G37" s="45">
        <v>2279.7199999999998</v>
      </c>
      <c r="H37" s="46">
        <v>8.6180000000000003</v>
      </c>
      <c r="I37" s="46">
        <f>H37</f>
        <v>8.6180000000000003</v>
      </c>
      <c r="J37" s="46">
        <v>5.3330000000000002</v>
      </c>
      <c r="K37" s="46">
        <f>I37-N37</f>
        <v>4.1300000000000008</v>
      </c>
      <c r="L37" s="46">
        <f>I37-P37</f>
        <v>4.3340000000000005</v>
      </c>
      <c r="M37" s="45">
        <v>88</v>
      </c>
      <c r="N37" s="46">
        <f>M37*0.051</f>
        <v>4.4879999999999995</v>
      </c>
      <c r="O37" s="45">
        <v>84</v>
      </c>
      <c r="P37" s="46">
        <f>O37*0.051</f>
        <v>4.2839999999999998</v>
      </c>
      <c r="Q37" s="45">
        <v>136.767</v>
      </c>
      <c r="R37" s="45">
        <f>K37*1000/D37</f>
        <v>105.89743589743593</v>
      </c>
      <c r="S37" s="45">
        <f>L37*1000/D37</f>
        <v>111.12820512820515</v>
      </c>
      <c r="T37" s="46">
        <f>L37-J37</f>
        <v>-0.99899999999999967</v>
      </c>
      <c r="U37" s="46">
        <f>N37-P37</f>
        <v>0.20399999999999974</v>
      </c>
      <c r="V37" s="165">
        <f>O37-M37</f>
        <v>-4</v>
      </c>
    </row>
    <row r="38" spans="1:22" ht="12.75" customHeight="1">
      <c r="A38" s="159"/>
      <c r="B38" s="47">
        <v>34</v>
      </c>
      <c r="C38" s="43" t="s">
        <v>323</v>
      </c>
      <c r="D38" s="44">
        <v>25</v>
      </c>
      <c r="E38" s="44">
        <v>1976</v>
      </c>
      <c r="F38" s="45">
        <v>1329.94</v>
      </c>
      <c r="G38" s="45">
        <v>1329.94</v>
      </c>
      <c r="H38" s="46">
        <v>4.5890000000000004</v>
      </c>
      <c r="I38" s="46">
        <f>H38</f>
        <v>4.5890000000000004</v>
      </c>
      <c r="J38" s="46">
        <v>3.419</v>
      </c>
      <c r="K38" s="46">
        <f>I38-N38</f>
        <v>3.1610000000000005</v>
      </c>
      <c r="L38" s="46">
        <f>I38-P38</f>
        <v>2.8040000000000003</v>
      </c>
      <c r="M38" s="45">
        <v>28</v>
      </c>
      <c r="N38" s="46">
        <f>M38*0.051</f>
        <v>1.4279999999999999</v>
      </c>
      <c r="O38" s="45">
        <v>35</v>
      </c>
      <c r="P38" s="46">
        <f>O38*0.051</f>
        <v>1.7849999999999999</v>
      </c>
      <c r="Q38" s="45">
        <v>136.767</v>
      </c>
      <c r="R38" s="45">
        <f>K38*1000/D38</f>
        <v>126.44000000000001</v>
      </c>
      <c r="S38" s="45">
        <f>L38*1000/D38</f>
        <v>112.16000000000003</v>
      </c>
      <c r="T38" s="46">
        <f>L38-J38</f>
        <v>-0.61499999999999977</v>
      </c>
      <c r="U38" s="46">
        <f>N38-P38</f>
        <v>-0.35699999999999998</v>
      </c>
      <c r="V38" s="165">
        <f>O38-M38</f>
        <v>7</v>
      </c>
    </row>
    <row r="39" spans="1:22" ht="12.75" customHeight="1">
      <c r="A39" s="159"/>
      <c r="B39" s="47">
        <v>35</v>
      </c>
      <c r="C39" s="43" t="s">
        <v>326</v>
      </c>
      <c r="D39" s="44">
        <v>40</v>
      </c>
      <c r="E39" s="44">
        <v>1993</v>
      </c>
      <c r="F39" s="45">
        <v>2173.48</v>
      </c>
      <c r="G39" s="45">
        <v>2173.48</v>
      </c>
      <c r="H39" s="46">
        <v>6.1849999999999996</v>
      </c>
      <c r="I39" s="46">
        <f>H39</f>
        <v>6.1849999999999996</v>
      </c>
      <c r="J39" s="46">
        <v>5.47</v>
      </c>
      <c r="K39" s="46">
        <f>I39-N39</f>
        <v>3.4819999999999998</v>
      </c>
      <c r="L39" s="46">
        <f>I39-P39</f>
        <v>3.6859999999999999</v>
      </c>
      <c r="M39" s="45">
        <v>53</v>
      </c>
      <c r="N39" s="46">
        <f>M39*0.051</f>
        <v>2.7029999999999998</v>
      </c>
      <c r="O39" s="45">
        <v>49</v>
      </c>
      <c r="P39" s="46">
        <f>O39*0.051</f>
        <v>2.4989999999999997</v>
      </c>
      <c r="Q39" s="45">
        <v>136.767</v>
      </c>
      <c r="R39" s="45">
        <f>K39*1000/D39</f>
        <v>87.049999999999983</v>
      </c>
      <c r="S39" s="45">
        <f>L39*1000/D39</f>
        <v>92.15</v>
      </c>
      <c r="T39" s="46">
        <f>L39-J39</f>
        <v>-1.7839999999999998</v>
      </c>
      <c r="U39" s="46">
        <f>N39-P39</f>
        <v>0.20400000000000018</v>
      </c>
      <c r="V39" s="165">
        <f>O39-M39</f>
        <v>-4</v>
      </c>
    </row>
    <row r="40" spans="1:22" ht="12.75" customHeight="1">
      <c r="A40" s="159"/>
      <c r="B40" s="47">
        <v>36</v>
      </c>
      <c r="C40" s="43" t="s">
        <v>329</v>
      </c>
      <c r="D40" s="44">
        <v>8</v>
      </c>
      <c r="E40" s="44">
        <v>1962</v>
      </c>
      <c r="F40" s="45">
        <v>349.92</v>
      </c>
      <c r="G40" s="45">
        <v>349.92</v>
      </c>
      <c r="H40" s="46">
        <v>1.47</v>
      </c>
      <c r="I40" s="46">
        <f>H40</f>
        <v>1.47</v>
      </c>
      <c r="J40" s="46">
        <v>1.0940000000000001</v>
      </c>
      <c r="K40" s="46">
        <f>I40-N40</f>
        <v>0.85799999999999998</v>
      </c>
      <c r="L40" s="46">
        <f>I40-P40</f>
        <v>0.90900000000000003</v>
      </c>
      <c r="M40" s="45">
        <v>12</v>
      </c>
      <c r="N40" s="46">
        <f>M40*0.051</f>
        <v>0.61199999999999999</v>
      </c>
      <c r="O40" s="45">
        <v>11</v>
      </c>
      <c r="P40" s="46">
        <f>O40*0.051</f>
        <v>0.56099999999999994</v>
      </c>
      <c r="Q40" s="45">
        <v>136.767</v>
      </c>
      <c r="R40" s="45">
        <f>K40*1000/D40</f>
        <v>107.25</v>
      </c>
      <c r="S40" s="45">
        <f>L40*1000/D40</f>
        <v>113.625</v>
      </c>
      <c r="T40" s="46">
        <f>L40-J40</f>
        <v>-0.18500000000000005</v>
      </c>
      <c r="U40" s="46">
        <f>N40-P40</f>
        <v>5.1000000000000045E-2</v>
      </c>
      <c r="V40" s="165">
        <f>O40-M40</f>
        <v>-1</v>
      </c>
    </row>
    <row r="41" spans="1:22" ht="12.75" customHeight="1">
      <c r="A41" s="159"/>
      <c r="B41" s="47">
        <v>37</v>
      </c>
      <c r="C41" s="43" t="s">
        <v>330</v>
      </c>
      <c r="D41" s="44">
        <v>50</v>
      </c>
      <c r="E41" s="44">
        <v>1989</v>
      </c>
      <c r="F41" s="45">
        <v>2004.14</v>
      </c>
      <c r="G41" s="45">
        <v>2004.14</v>
      </c>
      <c r="H41" s="46">
        <v>8.3000000000000007</v>
      </c>
      <c r="I41" s="46">
        <f>H41</f>
        <v>8.3000000000000007</v>
      </c>
      <c r="J41" s="46">
        <v>6.8380000000000001</v>
      </c>
      <c r="K41" s="46">
        <f>I41-N41</f>
        <v>5.1890000000000009</v>
      </c>
      <c r="L41" s="46">
        <f>I41-P41</f>
        <v>5.7438800000000008</v>
      </c>
      <c r="M41" s="45">
        <v>61</v>
      </c>
      <c r="N41" s="46">
        <f>M41*0.051</f>
        <v>3.1109999999999998</v>
      </c>
      <c r="O41" s="45">
        <v>50.12</v>
      </c>
      <c r="P41" s="46">
        <f>O41*0.051</f>
        <v>2.5561199999999995</v>
      </c>
      <c r="Q41" s="45">
        <v>136.767</v>
      </c>
      <c r="R41" s="45">
        <f>K41*1000/D41</f>
        <v>103.78000000000002</v>
      </c>
      <c r="S41" s="45">
        <f>L41*1000/D41</f>
        <v>114.87760000000002</v>
      </c>
      <c r="T41" s="46">
        <f>L41-J41</f>
        <v>-1.0941199999999993</v>
      </c>
      <c r="U41" s="46">
        <f>N41-P41</f>
        <v>0.55488000000000026</v>
      </c>
      <c r="V41" s="165">
        <f>O41-M41</f>
        <v>-10.880000000000003</v>
      </c>
    </row>
    <row r="42" spans="1:22" ht="12.75" customHeight="1">
      <c r="A42" s="159"/>
      <c r="B42" s="47">
        <v>38</v>
      </c>
      <c r="C42" s="43" t="s">
        <v>331</v>
      </c>
      <c r="D42" s="44">
        <v>12</v>
      </c>
      <c r="E42" s="44">
        <v>1962</v>
      </c>
      <c r="F42" s="45">
        <v>540.85</v>
      </c>
      <c r="G42" s="45">
        <v>540.85</v>
      </c>
      <c r="H42" s="46">
        <v>2</v>
      </c>
      <c r="I42" s="46">
        <f>H42</f>
        <v>2</v>
      </c>
      <c r="J42" s="46">
        <v>1.641</v>
      </c>
      <c r="K42" s="46">
        <f>I42-N42</f>
        <v>1.5920000000000001</v>
      </c>
      <c r="L42" s="46">
        <f>I42-P42</f>
        <v>1.133</v>
      </c>
      <c r="M42" s="45">
        <v>8</v>
      </c>
      <c r="N42" s="46">
        <f>M42*0.051</f>
        <v>0.40799999999999997</v>
      </c>
      <c r="O42" s="45">
        <v>17</v>
      </c>
      <c r="P42" s="46">
        <f>O42*0.051</f>
        <v>0.86699999999999999</v>
      </c>
      <c r="Q42" s="45">
        <v>136.767</v>
      </c>
      <c r="R42" s="45">
        <f>K42*1000/D42</f>
        <v>132.66666666666666</v>
      </c>
      <c r="S42" s="45">
        <f>L42*1000/D42</f>
        <v>94.416666666666671</v>
      </c>
      <c r="T42" s="46">
        <f>L42-J42</f>
        <v>-0.50800000000000001</v>
      </c>
      <c r="U42" s="46">
        <f>N42-P42</f>
        <v>-0.45900000000000002</v>
      </c>
      <c r="V42" s="165">
        <f>O42-M42</f>
        <v>9</v>
      </c>
    </row>
    <row r="43" spans="1:22" ht="12.75" customHeight="1">
      <c r="A43" s="159"/>
      <c r="B43" s="47">
        <v>39</v>
      </c>
      <c r="C43" s="58" t="s">
        <v>213</v>
      </c>
      <c r="D43" s="59">
        <v>51</v>
      </c>
      <c r="E43" s="65" t="s">
        <v>194</v>
      </c>
      <c r="F43" s="61">
        <v>2601.77</v>
      </c>
      <c r="G43" s="72">
        <v>2601.77</v>
      </c>
      <c r="H43" s="73">
        <v>11.16</v>
      </c>
      <c r="I43" s="63">
        <f>H43</f>
        <v>11.16</v>
      </c>
      <c r="J43" s="63">
        <v>7.03</v>
      </c>
      <c r="K43" s="46">
        <f>I43-N43</f>
        <v>6.5055000000000005</v>
      </c>
      <c r="L43" s="46">
        <f>I43-P43</f>
        <v>6.1160199999999998</v>
      </c>
      <c r="M43" s="74">
        <v>87</v>
      </c>
      <c r="N43" s="63">
        <f>M43*0.0535</f>
        <v>4.6544999999999996</v>
      </c>
      <c r="O43" s="74">
        <v>94.28</v>
      </c>
      <c r="P43" s="63">
        <f>O43*0.0535</f>
        <v>5.0439800000000004</v>
      </c>
      <c r="Q43" s="45">
        <f>J43*1000/D43</f>
        <v>137.84313725490196</v>
      </c>
      <c r="R43" s="45">
        <f>K43*1000/D43</f>
        <v>127.55882352941178</v>
      </c>
      <c r="S43" s="45">
        <f>L43*1000/D43</f>
        <v>119.92196078431371</v>
      </c>
      <c r="T43" s="46">
        <f>L43-J43</f>
        <v>-0.91398000000000046</v>
      </c>
      <c r="U43" s="46">
        <f>N43-P43</f>
        <v>-0.38948000000000071</v>
      </c>
      <c r="V43" s="165">
        <f>O43-M43</f>
        <v>7.2800000000000011</v>
      </c>
    </row>
    <row r="44" spans="1:22" ht="12.75" customHeight="1">
      <c r="A44" s="159"/>
      <c r="B44" s="47">
        <v>40</v>
      </c>
      <c r="C44" s="58" t="s">
        <v>204</v>
      </c>
      <c r="D44" s="59">
        <v>102</v>
      </c>
      <c r="E44" s="60" t="s">
        <v>159</v>
      </c>
      <c r="F44" s="61">
        <v>4436.9799999999996</v>
      </c>
      <c r="G44" s="72">
        <v>4436.9799999999996</v>
      </c>
      <c r="H44" s="73">
        <v>18.18</v>
      </c>
      <c r="I44" s="63">
        <f>H44</f>
        <v>18.18</v>
      </c>
      <c r="J44" s="63">
        <v>14.1</v>
      </c>
      <c r="K44" s="46">
        <f>I44-N44</f>
        <v>10.3155</v>
      </c>
      <c r="L44" s="46">
        <f>I44-P44</f>
        <v>10.8398</v>
      </c>
      <c r="M44" s="74">
        <v>147</v>
      </c>
      <c r="N44" s="63">
        <f>M44*0.0535</f>
        <v>7.8644999999999996</v>
      </c>
      <c r="O44" s="74">
        <v>137.19999999999999</v>
      </c>
      <c r="P44" s="63">
        <f>O44*0.0535</f>
        <v>7.3401999999999994</v>
      </c>
      <c r="Q44" s="45">
        <f>J44*1000/D44</f>
        <v>138.23529411764707</v>
      </c>
      <c r="R44" s="45">
        <f>K44*1000/D44</f>
        <v>101.13235294117646</v>
      </c>
      <c r="S44" s="45">
        <f>L44*1000/D44</f>
        <v>106.27254901960785</v>
      </c>
      <c r="T44" s="46">
        <f>L44-J44</f>
        <v>-3.2601999999999993</v>
      </c>
      <c r="U44" s="46">
        <f>N44-P44</f>
        <v>0.52430000000000021</v>
      </c>
      <c r="V44" s="165">
        <f>O44-M44</f>
        <v>-9.8000000000000114</v>
      </c>
    </row>
    <row r="45" spans="1:22" ht="12.75" customHeight="1">
      <c r="A45" s="159"/>
      <c r="B45" s="47">
        <v>41</v>
      </c>
      <c r="C45" s="49" t="s">
        <v>444</v>
      </c>
      <c r="D45" s="44">
        <v>40</v>
      </c>
      <c r="E45" s="44">
        <v>1984</v>
      </c>
      <c r="F45" s="45"/>
      <c r="G45" s="45">
        <v>2304.94</v>
      </c>
      <c r="H45" s="46">
        <v>8.1349999999999998</v>
      </c>
      <c r="I45" s="46">
        <f>H45</f>
        <v>8.1349999999999998</v>
      </c>
      <c r="J45" s="46">
        <v>5.57</v>
      </c>
      <c r="K45" s="46">
        <f>I45-N45</f>
        <v>4.0040000000000004</v>
      </c>
      <c r="L45" s="46">
        <f>I45-P45</f>
        <v>3.4460600000000001</v>
      </c>
      <c r="M45" s="45">
        <v>81</v>
      </c>
      <c r="N45" s="46">
        <f>M45*0.051</f>
        <v>4.1309999999999993</v>
      </c>
      <c r="O45" s="45">
        <v>91.94</v>
      </c>
      <c r="P45" s="46">
        <f>O45*0.051</f>
        <v>4.6889399999999997</v>
      </c>
      <c r="Q45" s="45">
        <f>J45*1000/D45</f>
        <v>139.25</v>
      </c>
      <c r="R45" s="45">
        <f>K45*1000/D45</f>
        <v>100.10000000000001</v>
      </c>
      <c r="S45" s="45">
        <f>L45*1000/D45</f>
        <v>86.151499999999999</v>
      </c>
      <c r="T45" s="46">
        <f>L45-J45</f>
        <v>-2.1239400000000002</v>
      </c>
      <c r="U45" s="46">
        <f>N45-P45</f>
        <v>-0.55794000000000032</v>
      </c>
      <c r="V45" s="165">
        <f>O45-M45</f>
        <v>10.939999999999998</v>
      </c>
    </row>
    <row r="46" spans="1:22" ht="12.75" customHeight="1">
      <c r="A46" s="159"/>
      <c r="B46" s="47">
        <v>42</v>
      </c>
      <c r="C46" s="49" t="s">
        <v>446</v>
      </c>
      <c r="D46" s="44">
        <v>40</v>
      </c>
      <c r="E46" s="44">
        <v>1992</v>
      </c>
      <c r="F46" s="45"/>
      <c r="G46" s="45">
        <v>2224.46</v>
      </c>
      <c r="H46" s="46">
        <v>8.4719999999999995</v>
      </c>
      <c r="I46" s="46">
        <f>H46</f>
        <v>8.4719999999999995</v>
      </c>
      <c r="J46" s="46">
        <v>5.57</v>
      </c>
      <c r="K46" s="46">
        <f>I46-N46</f>
        <v>4.8</v>
      </c>
      <c r="L46" s="46">
        <f>I46-P46</f>
        <v>3.0680399999999999</v>
      </c>
      <c r="M46" s="45">
        <v>72</v>
      </c>
      <c r="N46" s="46">
        <f>M46*0.051</f>
        <v>3.6719999999999997</v>
      </c>
      <c r="O46" s="45">
        <v>105.96</v>
      </c>
      <c r="P46" s="46">
        <f>O46*0.051</f>
        <v>5.4039599999999997</v>
      </c>
      <c r="Q46" s="45">
        <f>J46*1000/D46</f>
        <v>139.25</v>
      </c>
      <c r="R46" s="45">
        <f>K46*1000/D46</f>
        <v>120</v>
      </c>
      <c r="S46" s="45">
        <f>L46*1000/D46</f>
        <v>76.700999999999993</v>
      </c>
      <c r="T46" s="46">
        <f>L46-J46</f>
        <v>-2.5019600000000004</v>
      </c>
      <c r="U46" s="46">
        <f>N46-P46</f>
        <v>-1.7319599999999999</v>
      </c>
      <c r="V46" s="165">
        <f>O46-M46</f>
        <v>33.959999999999994</v>
      </c>
    </row>
    <row r="47" spans="1:22" ht="12.75" customHeight="1">
      <c r="A47" s="159"/>
      <c r="B47" s="47">
        <v>43</v>
      </c>
      <c r="C47" s="50" t="s">
        <v>449</v>
      </c>
      <c r="D47" s="44">
        <v>40</v>
      </c>
      <c r="E47" s="44">
        <v>1980</v>
      </c>
      <c r="F47" s="45"/>
      <c r="G47" s="45">
        <v>2183.94</v>
      </c>
      <c r="H47" s="46">
        <v>8.0519999999999996</v>
      </c>
      <c r="I47" s="46">
        <f>H47</f>
        <v>8.0519999999999996</v>
      </c>
      <c r="J47" s="46">
        <v>5.57</v>
      </c>
      <c r="K47" s="46">
        <f>I47-N47</f>
        <v>3.819</v>
      </c>
      <c r="L47" s="46">
        <f>I47-P47</f>
        <v>3.5690999999999997</v>
      </c>
      <c r="M47" s="45">
        <v>83</v>
      </c>
      <c r="N47" s="46">
        <f>M47*0.051</f>
        <v>4.2329999999999997</v>
      </c>
      <c r="O47" s="51">
        <v>87.9</v>
      </c>
      <c r="P47" s="46">
        <f>O47*0.051</f>
        <v>4.4828999999999999</v>
      </c>
      <c r="Q47" s="45">
        <f>J47*1000/D47</f>
        <v>139.25</v>
      </c>
      <c r="R47" s="45">
        <f>K47*1000/D47</f>
        <v>95.474999999999994</v>
      </c>
      <c r="S47" s="45">
        <f>L47*1000/D47</f>
        <v>89.227499999999992</v>
      </c>
      <c r="T47" s="46">
        <f>L47-J47</f>
        <v>-2.0009000000000006</v>
      </c>
      <c r="U47" s="46">
        <f>N47-P47</f>
        <v>-0.24990000000000023</v>
      </c>
      <c r="V47" s="165">
        <f>O47-M47</f>
        <v>4.9000000000000057</v>
      </c>
    </row>
    <row r="48" spans="1:22" ht="12.75" customHeight="1">
      <c r="A48" s="159"/>
      <c r="B48" s="47">
        <v>44</v>
      </c>
      <c r="C48" s="49" t="s">
        <v>454</v>
      </c>
      <c r="D48" s="44">
        <v>40</v>
      </c>
      <c r="E48" s="44">
        <v>1984</v>
      </c>
      <c r="F48" s="45"/>
      <c r="G48" s="45">
        <v>2240.29</v>
      </c>
      <c r="H48" s="46">
        <v>7.7670000000000003</v>
      </c>
      <c r="I48" s="46">
        <f>H48</f>
        <v>7.7670000000000003</v>
      </c>
      <c r="J48" s="46">
        <v>5.57</v>
      </c>
      <c r="K48" s="46">
        <f>I48-N48</f>
        <v>3.9420000000000006</v>
      </c>
      <c r="L48" s="46">
        <f>I48-P48</f>
        <v>3.6013200000000003</v>
      </c>
      <c r="M48" s="45">
        <v>75</v>
      </c>
      <c r="N48" s="46">
        <f>M48*0.051</f>
        <v>3.8249999999999997</v>
      </c>
      <c r="O48" s="45">
        <v>81.680000000000007</v>
      </c>
      <c r="P48" s="46">
        <f>O48*0.051</f>
        <v>4.16568</v>
      </c>
      <c r="Q48" s="45">
        <f>J48*1000/D48</f>
        <v>139.25</v>
      </c>
      <c r="R48" s="45">
        <f>K48*1000/D48</f>
        <v>98.550000000000011</v>
      </c>
      <c r="S48" s="45">
        <f>L48*1000/D48</f>
        <v>90.033000000000001</v>
      </c>
      <c r="T48" s="46">
        <f>L48-J48</f>
        <v>-1.96868</v>
      </c>
      <c r="U48" s="46">
        <f>N48-P48</f>
        <v>-0.34068000000000032</v>
      </c>
      <c r="V48" s="165">
        <f>O48-M48</f>
        <v>6.6800000000000068</v>
      </c>
    </row>
    <row r="49" spans="1:22" ht="12.75" customHeight="1">
      <c r="A49" s="159"/>
      <c r="B49" s="47">
        <v>45</v>
      </c>
      <c r="C49" s="49" t="s">
        <v>455</v>
      </c>
      <c r="D49" s="44">
        <v>40</v>
      </c>
      <c r="E49" s="44">
        <v>1986</v>
      </c>
      <c r="F49" s="45"/>
      <c r="G49" s="45">
        <v>2268.7399999999998</v>
      </c>
      <c r="H49" s="46">
        <v>8.7279999999999998</v>
      </c>
      <c r="I49" s="46">
        <f>H49</f>
        <v>8.7279999999999998</v>
      </c>
      <c r="J49" s="46">
        <v>5.57</v>
      </c>
      <c r="K49" s="46">
        <f>I49-N49</f>
        <v>4.9030000000000005</v>
      </c>
      <c r="L49" s="46">
        <f>I49-P49</f>
        <v>3.6601299999999997</v>
      </c>
      <c r="M49" s="45">
        <v>75</v>
      </c>
      <c r="N49" s="46">
        <f>M49*0.051</f>
        <v>3.8249999999999997</v>
      </c>
      <c r="O49" s="45">
        <v>99.37</v>
      </c>
      <c r="P49" s="46">
        <f>O49*0.051</f>
        <v>5.0678700000000001</v>
      </c>
      <c r="Q49" s="45">
        <f>J49*1000/D49</f>
        <v>139.25</v>
      </c>
      <c r="R49" s="45">
        <f>K49*1000/D49</f>
        <v>122.57500000000002</v>
      </c>
      <c r="S49" s="45">
        <f>L49*1000/D49</f>
        <v>91.503249999999994</v>
      </c>
      <c r="T49" s="46">
        <f>L49-J49</f>
        <v>-1.9098700000000006</v>
      </c>
      <c r="U49" s="46">
        <f>N49-P49</f>
        <v>-1.2428700000000004</v>
      </c>
      <c r="V49" s="165">
        <f>O49-M49</f>
        <v>24.370000000000005</v>
      </c>
    </row>
    <row r="50" spans="1:22" ht="12.75" customHeight="1">
      <c r="A50" s="159"/>
      <c r="B50" s="47">
        <v>46</v>
      </c>
      <c r="C50" s="49" t="s">
        <v>461</v>
      </c>
      <c r="D50" s="44">
        <v>40</v>
      </c>
      <c r="E50" s="44">
        <v>1991</v>
      </c>
      <c r="F50" s="45"/>
      <c r="G50" s="45">
        <v>2267.52</v>
      </c>
      <c r="H50" s="46">
        <v>8.3000000000000007</v>
      </c>
      <c r="I50" s="46">
        <f>H50</f>
        <v>8.3000000000000007</v>
      </c>
      <c r="J50" s="46">
        <v>5.57</v>
      </c>
      <c r="K50" s="46">
        <f>I50-N50</f>
        <v>4.322000000000001</v>
      </c>
      <c r="L50" s="46">
        <f>I50-P50</f>
        <v>3.889520000000001</v>
      </c>
      <c r="M50" s="45">
        <v>78</v>
      </c>
      <c r="N50" s="46">
        <f>M50*0.051</f>
        <v>3.9779999999999998</v>
      </c>
      <c r="O50" s="45">
        <v>86.48</v>
      </c>
      <c r="P50" s="46">
        <f>O50*0.051</f>
        <v>4.4104799999999997</v>
      </c>
      <c r="Q50" s="45">
        <f>J50*1000/D50</f>
        <v>139.25</v>
      </c>
      <c r="R50" s="45">
        <f>K50*1000/D50</f>
        <v>108.05000000000003</v>
      </c>
      <c r="S50" s="45">
        <f>L50*1000/D50</f>
        <v>97.238000000000028</v>
      </c>
      <c r="T50" s="46">
        <f>L50-J50</f>
        <v>-1.6804799999999993</v>
      </c>
      <c r="U50" s="46">
        <f>N50-P50</f>
        <v>-0.43247999999999998</v>
      </c>
      <c r="V50" s="165">
        <f>O50-M50</f>
        <v>8.480000000000004</v>
      </c>
    </row>
    <row r="51" spans="1:22" ht="12.75" customHeight="1">
      <c r="A51" s="159"/>
      <c r="B51" s="47">
        <v>47</v>
      </c>
      <c r="C51" s="49" t="s">
        <v>456</v>
      </c>
      <c r="D51" s="44">
        <v>18</v>
      </c>
      <c r="E51" s="44">
        <v>1988</v>
      </c>
      <c r="F51" s="45"/>
      <c r="G51" s="45">
        <v>1144.2</v>
      </c>
      <c r="H51" s="46">
        <v>3.0990000000000002</v>
      </c>
      <c r="I51" s="46">
        <f>H51</f>
        <v>3.0990000000000002</v>
      </c>
      <c r="J51" s="46">
        <v>2.508</v>
      </c>
      <c r="K51" s="46">
        <f>I51-N51</f>
        <v>2.0280000000000005</v>
      </c>
      <c r="L51" s="46">
        <f>I51-P51</f>
        <v>1.8240000000000003</v>
      </c>
      <c r="M51" s="45">
        <v>21</v>
      </c>
      <c r="N51" s="46">
        <f>M51*0.051</f>
        <v>1.071</v>
      </c>
      <c r="O51" s="45">
        <v>25</v>
      </c>
      <c r="P51" s="46">
        <f>O51*0.051</f>
        <v>1.2749999999999999</v>
      </c>
      <c r="Q51" s="45">
        <f>J51*1000/D51</f>
        <v>139.33333333333334</v>
      </c>
      <c r="R51" s="45">
        <f>K51*1000/D51</f>
        <v>112.66666666666669</v>
      </c>
      <c r="S51" s="45">
        <f>L51*1000/D51</f>
        <v>101.33333333333334</v>
      </c>
      <c r="T51" s="46">
        <f>L51-J51</f>
        <v>-0.68399999999999972</v>
      </c>
      <c r="U51" s="46">
        <f>N51-P51</f>
        <v>-0.20399999999999996</v>
      </c>
      <c r="V51" s="165">
        <f>O51-M51</f>
        <v>4</v>
      </c>
    </row>
    <row r="52" spans="1:22" ht="12.75" customHeight="1">
      <c r="A52" s="159"/>
      <c r="B52" s="47">
        <v>48</v>
      </c>
      <c r="C52" s="49" t="s">
        <v>445</v>
      </c>
      <c r="D52" s="44">
        <v>20</v>
      </c>
      <c r="E52" s="44">
        <v>1991</v>
      </c>
      <c r="F52" s="45"/>
      <c r="G52" s="45">
        <v>1165.0899999999999</v>
      </c>
      <c r="H52" s="46">
        <v>3.6720000000000002</v>
      </c>
      <c r="I52" s="46">
        <f>H52</f>
        <v>3.6720000000000002</v>
      </c>
      <c r="J52" s="46">
        <v>2.7869999999999999</v>
      </c>
      <c r="K52" s="46">
        <f>I52-N52</f>
        <v>1.9380000000000002</v>
      </c>
      <c r="L52" s="46">
        <f>I52-P52</f>
        <v>1.5565200000000003</v>
      </c>
      <c r="M52" s="45">
        <v>34</v>
      </c>
      <c r="N52" s="46">
        <f>M52*0.051</f>
        <v>1.734</v>
      </c>
      <c r="O52" s="45">
        <v>41.48</v>
      </c>
      <c r="P52" s="46">
        <f>O52*0.051</f>
        <v>2.1154799999999998</v>
      </c>
      <c r="Q52" s="45">
        <f>J52*1000/D52</f>
        <v>139.35</v>
      </c>
      <c r="R52" s="45">
        <f>K52*1000/D52</f>
        <v>96.9</v>
      </c>
      <c r="S52" s="45">
        <f>L52*1000/D52</f>
        <v>77.826000000000022</v>
      </c>
      <c r="T52" s="46">
        <f>L52-J52</f>
        <v>-1.2304799999999996</v>
      </c>
      <c r="U52" s="46">
        <f>N52-P52</f>
        <v>-0.38147999999999982</v>
      </c>
      <c r="V52" s="165">
        <f>O52-M52</f>
        <v>7.4799999999999969</v>
      </c>
    </row>
    <row r="53" spans="1:22" ht="12.75" customHeight="1">
      <c r="A53" s="159"/>
      <c r="B53" s="47">
        <v>49</v>
      </c>
      <c r="C53" s="49" t="s">
        <v>448</v>
      </c>
      <c r="D53" s="44">
        <v>45</v>
      </c>
      <c r="E53" s="44">
        <v>1992</v>
      </c>
      <c r="F53" s="45"/>
      <c r="G53" s="45">
        <v>2192.8000000000002</v>
      </c>
      <c r="H53" s="46">
        <v>7.8</v>
      </c>
      <c r="I53" s="46">
        <f>H53</f>
        <v>7.8</v>
      </c>
      <c r="J53" s="46">
        <v>6.2709999999999999</v>
      </c>
      <c r="K53" s="46">
        <f>I53-N53</f>
        <v>4.0259999999999998</v>
      </c>
      <c r="L53" s="46">
        <f>I53-P53</f>
        <v>3.8730000000000002</v>
      </c>
      <c r="M53" s="45">
        <v>74</v>
      </c>
      <c r="N53" s="46">
        <f>M53*0.051</f>
        <v>3.7739999999999996</v>
      </c>
      <c r="O53" s="45">
        <v>77</v>
      </c>
      <c r="P53" s="46">
        <f>O53*0.051</f>
        <v>3.9269999999999996</v>
      </c>
      <c r="Q53" s="45">
        <f>J53*1000/D53</f>
        <v>139.35555555555555</v>
      </c>
      <c r="R53" s="45">
        <f>K53*1000/D53</f>
        <v>89.466666666666669</v>
      </c>
      <c r="S53" s="45">
        <f>L53*1000/D53</f>
        <v>86.066666666666663</v>
      </c>
      <c r="T53" s="46">
        <f>L53-J53</f>
        <v>-2.3979999999999997</v>
      </c>
      <c r="U53" s="46">
        <f>N53-P53</f>
        <v>-0.15300000000000002</v>
      </c>
      <c r="V53" s="165">
        <f>O53-M53</f>
        <v>3</v>
      </c>
    </row>
    <row r="54" spans="1:22" ht="12.75" customHeight="1">
      <c r="A54" s="159"/>
      <c r="B54" s="47">
        <v>50</v>
      </c>
      <c r="C54" s="50" t="s">
        <v>450</v>
      </c>
      <c r="D54" s="44">
        <v>50</v>
      </c>
      <c r="E54" s="44">
        <v>1975</v>
      </c>
      <c r="F54" s="45"/>
      <c r="G54" s="45">
        <v>2578.98</v>
      </c>
      <c r="H54" s="46">
        <v>8.9529999999999994</v>
      </c>
      <c r="I54" s="46">
        <f>H54</f>
        <v>8.9529999999999994</v>
      </c>
      <c r="J54" s="46">
        <v>6.968</v>
      </c>
      <c r="K54" s="46">
        <f>I54-N54</f>
        <v>5.5359999999999996</v>
      </c>
      <c r="L54" s="46">
        <f>I54-P54</f>
        <v>3.4449999999999994</v>
      </c>
      <c r="M54" s="45">
        <v>67</v>
      </c>
      <c r="N54" s="46">
        <f>M54*0.051</f>
        <v>3.4169999999999998</v>
      </c>
      <c r="O54" s="51">
        <v>108</v>
      </c>
      <c r="P54" s="46">
        <f>O54*0.051</f>
        <v>5.508</v>
      </c>
      <c r="Q54" s="45">
        <f>J54*1000/D54</f>
        <v>139.36000000000001</v>
      </c>
      <c r="R54" s="45">
        <f>K54*1000/D54</f>
        <v>110.72</v>
      </c>
      <c r="S54" s="45">
        <f>L54*1000/D54</f>
        <v>68.899999999999991</v>
      </c>
      <c r="T54" s="46">
        <f>L54-J54</f>
        <v>-3.5230000000000006</v>
      </c>
      <c r="U54" s="46">
        <f>N54-P54</f>
        <v>-2.0910000000000002</v>
      </c>
      <c r="V54" s="165">
        <f>O54-M54</f>
        <v>41</v>
      </c>
    </row>
    <row r="55" spans="1:22" ht="12.75" customHeight="1">
      <c r="A55" s="159"/>
      <c r="B55" s="47">
        <v>51</v>
      </c>
      <c r="C55" s="49" t="s">
        <v>464</v>
      </c>
      <c r="D55" s="44">
        <v>50</v>
      </c>
      <c r="E55" s="44">
        <v>1973</v>
      </c>
      <c r="F55" s="45"/>
      <c r="G55" s="45">
        <v>2555.25</v>
      </c>
      <c r="H55" s="46">
        <v>8.3800000000000008</v>
      </c>
      <c r="I55" s="46">
        <f>H55</f>
        <v>8.3800000000000008</v>
      </c>
      <c r="J55" s="46">
        <v>6.968</v>
      </c>
      <c r="K55" s="46">
        <f>I55-N55</f>
        <v>5.4220000000000006</v>
      </c>
      <c r="L55" s="46">
        <f>I55-P55</f>
        <v>4.653430000000002</v>
      </c>
      <c r="M55" s="45">
        <v>58</v>
      </c>
      <c r="N55" s="46">
        <f>M55*0.051</f>
        <v>2.9579999999999997</v>
      </c>
      <c r="O55" s="45">
        <v>73.069999999999993</v>
      </c>
      <c r="P55" s="46">
        <f>O55*0.051</f>
        <v>3.7265699999999993</v>
      </c>
      <c r="Q55" s="45">
        <f>J55*1000/D55</f>
        <v>139.36000000000001</v>
      </c>
      <c r="R55" s="45">
        <f>K55*1000/D55</f>
        <v>108.44000000000001</v>
      </c>
      <c r="S55" s="45">
        <f>L55*1000/D55</f>
        <v>93.068600000000046</v>
      </c>
      <c r="T55" s="46">
        <f>L55-J55</f>
        <v>-2.314569999999998</v>
      </c>
      <c r="U55" s="46">
        <f>N55-P55</f>
        <v>-0.76856999999999953</v>
      </c>
      <c r="V55" s="165">
        <f>O55-M55</f>
        <v>15.069999999999993</v>
      </c>
    </row>
    <row r="56" spans="1:22" ht="12.75" customHeight="1">
      <c r="A56" s="159"/>
      <c r="B56" s="47">
        <v>52</v>
      </c>
      <c r="C56" s="49" t="s">
        <v>458</v>
      </c>
      <c r="D56" s="44">
        <v>36</v>
      </c>
      <c r="E56" s="44" t="s">
        <v>459</v>
      </c>
      <c r="F56" s="45"/>
      <c r="G56" s="45">
        <v>1500.89</v>
      </c>
      <c r="H56" s="46">
        <v>6.4470000000000001</v>
      </c>
      <c r="I56" s="46">
        <f>H56</f>
        <v>6.4470000000000001</v>
      </c>
      <c r="J56" s="46">
        <v>5.0170000000000003</v>
      </c>
      <c r="K56" s="46">
        <f>I56-N56</f>
        <v>4.4580000000000002</v>
      </c>
      <c r="L56" s="46">
        <f>I56-P56</f>
        <v>3.3921000000000001</v>
      </c>
      <c r="M56" s="45">
        <v>39</v>
      </c>
      <c r="N56" s="46">
        <f>M56*0.051</f>
        <v>1.9889999999999999</v>
      </c>
      <c r="O56" s="45">
        <v>59.9</v>
      </c>
      <c r="P56" s="46">
        <f>O56*0.051</f>
        <v>3.0548999999999999</v>
      </c>
      <c r="Q56" s="45">
        <f>J56*1000/D56</f>
        <v>139.36111111111111</v>
      </c>
      <c r="R56" s="45">
        <f>K56*1000/D56</f>
        <v>123.83333333333333</v>
      </c>
      <c r="S56" s="45">
        <f>L56*1000/D56</f>
        <v>94.224999999999994</v>
      </c>
      <c r="T56" s="46">
        <f>L56-J56</f>
        <v>-1.6249000000000002</v>
      </c>
      <c r="U56" s="46">
        <f>N56-P56</f>
        <v>-1.0659000000000001</v>
      </c>
      <c r="V56" s="165">
        <f>O56-M56</f>
        <v>20.9</v>
      </c>
    </row>
    <row r="57" spans="1:22" ht="12.75" customHeight="1">
      <c r="A57" s="159"/>
      <c r="B57" s="47">
        <v>53</v>
      </c>
      <c r="C57" s="49" t="s">
        <v>447</v>
      </c>
      <c r="D57" s="44">
        <v>22</v>
      </c>
      <c r="E57" s="44">
        <v>1985</v>
      </c>
      <c r="F57" s="45"/>
      <c r="G57" s="45">
        <v>1156.52</v>
      </c>
      <c r="H57" s="46">
        <v>4.1749999999999998</v>
      </c>
      <c r="I57" s="46">
        <f>H57</f>
        <v>4.1749999999999998</v>
      </c>
      <c r="J57" s="46">
        <v>3.0659999999999998</v>
      </c>
      <c r="K57" s="46">
        <f>I57-N57</f>
        <v>2.3899999999999997</v>
      </c>
      <c r="L57" s="46">
        <f>I57-P57</f>
        <v>1.7524999999999999</v>
      </c>
      <c r="M57" s="45">
        <v>35</v>
      </c>
      <c r="N57" s="46">
        <f>M57*0.051</f>
        <v>1.7849999999999999</v>
      </c>
      <c r="O57" s="45">
        <v>47.5</v>
      </c>
      <c r="P57" s="46">
        <f>O57*0.051</f>
        <v>2.4224999999999999</v>
      </c>
      <c r="Q57" s="45">
        <f>J57*1000/D57</f>
        <v>139.36363636363637</v>
      </c>
      <c r="R57" s="45">
        <f>K57*1000/D57</f>
        <v>108.63636363636361</v>
      </c>
      <c r="S57" s="45">
        <f>L57*1000/D57</f>
        <v>79.659090909090907</v>
      </c>
      <c r="T57" s="46">
        <f>L57-J57</f>
        <v>-1.3134999999999999</v>
      </c>
      <c r="U57" s="46">
        <f>N57-P57</f>
        <v>-0.63749999999999996</v>
      </c>
      <c r="V57" s="165">
        <f>O57-M57</f>
        <v>12.5</v>
      </c>
    </row>
    <row r="58" spans="1:22" ht="12.75" customHeight="1">
      <c r="A58" s="159"/>
      <c r="B58" s="47">
        <v>54</v>
      </c>
      <c r="C58" s="49" t="s">
        <v>463</v>
      </c>
      <c r="D58" s="44">
        <v>22</v>
      </c>
      <c r="E58" s="44">
        <v>1982</v>
      </c>
      <c r="F58" s="45"/>
      <c r="G58" s="45">
        <v>1191.8399999999999</v>
      </c>
      <c r="H58" s="46">
        <v>4.2889999999999997</v>
      </c>
      <c r="I58" s="46">
        <f>H58</f>
        <v>4.2889999999999997</v>
      </c>
      <c r="J58" s="46">
        <v>3.0659999999999998</v>
      </c>
      <c r="K58" s="46">
        <f>I58-N58</f>
        <v>2.2489999999999997</v>
      </c>
      <c r="L58" s="46">
        <f>I58-P58</f>
        <v>2.0246</v>
      </c>
      <c r="M58" s="45">
        <v>40</v>
      </c>
      <c r="N58" s="46">
        <f>M58*0.051</f>
        <v>2.04</v>
      </c>
      <c r="O58" s="45">
        <v>44.4</v>
      </c>
      <c r="P58" s="46">
        <f>O58*0.051</f>
        <v>2.2643999999999997</v>
      </c>
      <c r="Q58" s="45">
        <f>J58*1000/D58</f>
        <v>139.36363636363637</v>
      </c>
      <c r="R58" s="45">
        <f>K58*1000/D58</f>
        <v>102.22727272727271</v>
      </c>
      <c r="S58" s="45">
        <f>L58*1000/D58</f>
        <v>92.027272727272717</v>
      </c>
      <c r="T58" s="46">
        <f>L58-J58</f>
        <v>-1.0413999999999999</v>
      </c>
      <c r="U58" s="46">
        <f>N58-P58</f>
        <v>-0.22439999999999971</v>
      </c>
      <c r="V58" s="165">
        <f>O58-M58</f>
        <v>4.3999999999999986</v>
      </c>
    </row>
    <row r="59" spans="1:22" ht="12.75" customHeight="1">
      <c r="A59" s="159"/>
      <c r="B59" s="47">
        <v>55</v>
      </c>
      <c r="C59" s="49" t="s">
        <v>457</v>
      </c>
      <c r="D59" s="44">
        <v>30</v>
      </c>
      <c r="E59" s="44">
        <v>1988</v>
      </c>
      <c r="F59" s="45"/>
      <c r="G59" s="45">
        <v>1594.58</v>
      </c>
      <c r="H59" s="46">
        <v>6.6520000000000001</v>
      </c>
      <c r="I59" s="46">
        <f>H59</f>
        <v>6.6520000000000001</v>
      </c>
      <c r="J59" s="46">
        <v>4.181</v>
      </c>
      <c r="K59" s="46">
        <f>I59-N59</f>
        <v>3.5920000000000005</v>
      </c>
      <c r="L59" s="46">
        <f>I59-P59</f>
        <v>3.0340600000000006</v>
      </c>
      <c r="M59" s="45">
        <v>60</v>
      </c>
      <c r="N59" s="46">
        <f>M59*0.051</f>
        <v>3.0599999999999996</v>
      </c>
      <c r="O59" s="45">
        <v>70.94</v>
      </c>
      <c r="P59" s="46">
        <f>O59*0.051</f>
        <v>3.6179399999999995</v>
      </c>
      <c r="Q59" s="45">
        <f>J59*1000/D59</f>
        <v>139.36666666666667</v>
      </c>
      <c r="R59" s="45">
        <f>K59*1000/D59</f>
        <v>119.73333333333335</v>
      </c>
      <c r="S59" s="45">
        <f>L59*1000/D59</f>
        <v>101.13533333333336</v>
      </c>
      <c r="T59" s="46">
        <f>L59-J59</f>
        <v>-1.1469399999999994</v>
      </c>
      <c r="U59" s="46">
        <f>N59-P59</f>
        <v>-0.55793999999999988</v>
      </c>
      <c r="V59" s="165">
        <f>O59-M59</f>
        <v>10.939999999999998</v>
      </c>
    </row>
    <row r="60" spans="1:22" ht="12.75" customHeight="1">
      <c r="A60" s="159"/>
      <c r="B60" s="47">
        <v>56</v>
      </c>
      <c r="C60" s="43" t="s">
        <v>263</v>
      </c>
      <c r="D60" s="44">
        <v>85</v>
      </c>
      <c r="E60" s="44">
        <v>1970</v>
      </c>
      <c r="F60" s="45">
        <v>3789.83</v>
      </c>
      <c r="G60" s="45">
        <v>3789.83</v>
      </c>
      <c r="H60" s="46">
        <v>11.9193</v>
      </c>
      <c r="I60" s="46">
        <v>11.9193</v>
      </c>
      <c r="J60" s="46">
        <v>11.9193</v>
      </c>
      <c r="K60" s="46">
        <f>I60-N60</f>
        <v>8.361699999999999</v>
      </c>
      <c r="L60" s="46">
        <f>I60-P60</f>
        <v>7.4581999999999997</v>
      </c>
      <c r="M60" s="45">
        <v>63</v>
      </c>
      <c r="N60" s="46">
        <v>3.5575999999999999</v>
      </c>
      <c r="O60" s="45">
        <v>79</v>
      </c>
      <c r="P60" s="46">
        <v>4.4611000000000001</v>
      </c>
      <c r="Q60" s="45">
        <f>J60*1000/D60</f>
        <v>140.2270588235294</v>
      </c>
      <c r="R60" s="45">
        <f>K60*1000/D60</f>
        <v>98.372941176470576</v>
      </c>
      <c r="S60" s="45">
        <f>L60*1000/D60</f>
        <v>87.743529411764698</v>
      </c>
      <c r="T60" s="46">
        <f>L60-J60</f>
        <v>-4.4611000000000001</v>
      </c>
      <c r="U60" s="46">
        <f>N60-P60</f>
        <v>-0.90350000000000019</v>
      </c>
      <c r="V60" s="165">
        <f>O60-M60</f>
        <v>16</v>
      </c>
    </row>
    <row r="61" spans="1:22" ht="12.75" customHeight="1">
      <c r="A61" s="159"/>
      <c r="B61" s="47">
        <v>57</v>
      </c>
      <c r="C61" s="58" t="s">
        <v>212</v>
      </c>
      <c r="D61" s="59">
        <v>120</v>
      </c>
      <c r="E61" s="65" t="s">
        <v>194</v>
      </c>
      <c r="F61" s="61">
        <v>5727.73</v>
      </c>
      <c r="G61" s="61">
        <v>5727.73</v>
      </c>
      <c r="H61" s="62">
        <v>25.51</v>
      </c>
      <c r="I61" s="63">
        <f>H61</f>
        <v>25.51</v>
      </c>
      <c r="J61" s="63">
        <v>16.864999999999998</v>
      </c>
      <c r="K61" s="46">
        <f>I61-N61</f>
        <v>14.917000000000002</v>
      </c>
      <c r="L61" s="46">
        <f>I61-P61</f>
        <v>14.142855000000003</v>
      </c>
      <c r="M61" s="64">
        <v>198</v>
      </c>
      <c r="N61" s="63">
        <f>M61*0.0535</f>
        <v>10.593</v>
      </c>
      <c r="O61" s="64">
        <v>212.47</v>
      </c>
      <c r="P61" s="63">
        <f>O61*0.0535</f>
        <v>11.367144999999999</v>
      </c>
      <c r="Q61" s="45">
        <f>J61*1000/D61</f>
        <v>140.54166666666666</v>
      </c>
      <c r="R61" s="45">
        <f>K61*1000/D61</f>
        <v>124.30833333333335</v>
      </c>
      <c r="S61" s="45">
        <f>L61*1000/D61</f>
        <v>117.85712500000002</v>
      </c>
      <c r="T61" s="46">
        <f>L61-J61</f>
        <v>-2.7221449999999958</v>
      </c>
      <c r="U61" s="46">
        <f>N61-P61</f>
        <v>-0.77414499999999897</v>
      </c>
      <c r="V61" s="165">
        <f>O61-M61</f>
        <v>14.469999999999999</v>
      </c>
    </row>
    <row r="62" spans="1:22" ht="12.75" customHeight="1">
      <c r="A62" s="159"/>
      <c r="B62" s="47">
        <v>58</v>
      </c>
      <c r="C62" s="58" t="s">
        <v>211</v>
      </c>
      <c r="D62" s="59">
        <v>80</v>
      </c>
      <c r="E62" s="65" t="s">
        <v>194</v>
      </c>
      <c r="F62" s="61">
        <v>3933.05</v>
      </c>
      <c r="G62" s="61">
        <v>3933.05</v>
      </c>
      <c r="H62" s="62">
        <v>16.59</v>
      </c>
      <c r="I62" s="63">
        <f>H62</f>
        <v>16.59</v>
      </c>
      <c r="J62" s="63">
        <v>11.25</v>
      </c>
      <c r="K62" s="46">
        <f>I62-N62</f>
        <v>10.330500000000001</v>
      </c>
      <c r="L62" s="46">
        <f>I62-P62</f>
        <v>9.37392</v>
      </c>
      <c r="M62" s="64">
        <v>117</v>
      </c>
      <c r="N62" s="63">
        <f>M62*0.0535</f>
        <v>6.2595000000000001</v>
      </c>
      <c r="O62" s="64">
        <v>134.88</v>
      </c>
      <c r="P62" s="63">
        <f>O62*0.0535</f>
        <v>7.2160799999999998</v>
      </c>
      <c r="Q62" s="45">
        <f>J62*1000/D62</f>
        <v>140.625</v>
      </c>
      <c r="R62" s="45">
        <f>K62*1000/D62</f>
        <v>129.13124999999999</v>
      </c>
      <c r="S62" s="45">
        <f>L62*1000/D62</f>
        <v>117.17400000000001</v>
      </c>
      <c r="T62" s="46">
        <f>L62-J62</f>
        <v>-1.87608</v>
      </c>
      <c r="U62" s="46">
        <f>N62-P62</f>
        <v>-0.95657999999999976</v>
      </c>
      <c r="V62" s="165">
        <f>O62-M62</f>
        <v>17.879999999999995</v>
      </c>
    </row>
    <row r="63" spans="1:22" ht="12.75" customHeight="1">
      <c r="A63" s="159"/>
      <c r="B63" s="47">
        <v>59</v>
      </c>
      <c r="C63" s="49" t="s">
        <v>460</v>
      </c>
      <c r="D63" s="44">
        <v>40</v>
      </c>
      <c r="E63" s="44"/>
      <c r="F63" s="45"/>
      <c r="G63" s="45">
        <v>2229.19</v>
      </c>
      <c r="H63" s="46">
        <v>8.2240000000000002</v>
      </c>
      <c r="I63" s="46">
        <f>H63</f>
        <v>8.2240000000000002</v>
      </c>
      <c r="J63" s="46">
        <v>5.6260000000000003</v>
      </c>
      <c r="K63" s="46">
        <f>I63-N63</f>
        <v>4.7560000000000002</v>
      </c>
      <c r="L63" s="46">
        <f>I63-P63</f>
        <v>3.8425900000000004</v>
      </c>
      <c r="M63" s="45">
        <v>68</v>
      </c>
      <c r="N63" s="46">
        <f>M63*0.051</f>
        <v>3.468</v>
      </c>
      <c r="O63" s="45">
        <v>85.91</v>
      </c>
      <c r="P63" s="46">
        <f>O63*0.051</f>
        <v>4.3814099999999998</v>
      </c>
      <c r="Q63" s="45">
        <f>J63*1000/D63</f>
        <v>140.65</v>
      </c>
      <c r="R63" s="45">
        <f>K63*1000/D63</f>
        <v>118.9</v>
      </c>
      <c r="S63" s="45">
        <f>L63*1000/D63</f>
        <v>96.064750000000018</v>
      </c>
      <c r="T63" s="46">
        <f>L63-J63</f>
        <v>-1.7834099999999999</v>
      </c>
      <c r="U63" s="46">
        <f>N63-P63</f>
        <v>-0.91340999999999983</v>
      </c>
      <c r="V63" s="165">
        <f>O63-M63</f>
        <v>17.909999999999997</v>
      </c>
    </row>
    <row r="64" spans="1:22" ht="12.75" customHeight="1">
      <c r="A64" s="159"/>
      <c r="B64" s="47">
        <v>60</v>
      </c>
      <c r="C64" s="43" t="s">
        <v>99</v>
      </c>
      <c r="D64" s="44">
        <v>61</v>
      </c>
      <c r="E64" s="44">
        <v>1973</v>
      </c>
      <c r="F64" s="45">
        <v>2678.27</v>
      </c>
      <c r="G64" s="45">
        <v>2678.27</v>
      </c>
      <c r="H64" s="46">
        <v>9.4499999999999993</v>
      </c>
      <c r="I64" s="46">
        <f>H64</f>
        <v>9.4499999999999993</v>
      </c>
      <c r="J64" s="46">
        <v>8.5806020000000007</v>
      </c>
      <c r="K64" s="46">
        <f>I64-N64</f>
        <v>5.1659999999999995</v>
      </c>
      <c r="L64" s="46">
        <f>I64-P64</f>
        <v>3.2797379999999992</v>
      </c>
      <c r="M64" s="45">
        <v>84</v>
      </c>
      <c r="N64" s="46">
        <f>M64*0.051</f>
        <v>4.2839999999999998</v>
      </c>
      <c r="O64" s="45">
        <f>P64/0.05354</f>
        <v>115.24583488980203</v>
      </c>
      <c r="P64" s="46">
        <v>6.1702620000000001</v>
      </c>
      <c r="Q64" s="45">
        <f>J64*1000/D64</f>
        <v>140.66560655737706</v>
      </c>
      <c r="R64" s="45">
        <f>K64*1000/D64</f>
        <v>84.688524590163922</v>
      </c>
      <c r="S64" s="45">
        <f>L64*1000/D64</f>
        <v>53.766196721311466</v>
      </c>
      <c r="T64" s="46">
        <f>L64-J64</f>
        <v>-5.3008640000000016</v>
      </c>
      <c r="U64" s="46">
        <f>N64-P64</f>
        <v>-1.8862620000000003</v>
      </c>
      <c r="V64" s="165">
        <f>1.05*O64-M64</f>
        <v>37.00812663429214</v>
      </c>
    </row>
    <row r="65" spans="1:22" ht="12.75" customHeight="1">
      <c r="A65" s="159"/>
      <c r="B65" s="47">
        <v>61</v>
      </c>
      <c r="C65" s="58" t="s">
        <v>195</v>
      </c>
      <c r="D65" s="59">
        <v>20</v>
      </c>
      <c r="E65" s="60" t="s">
        <v>159</v>
      </c>
      <c r="F65" s="61">
        <v>1189.8399999999999</v>
      </c>
      <c r="G65" s="61">
        <v>1189.8399999999999</v>
      </c>
      <c r="H65" s="62">
        <v>4.18</v>
      </c>
      <c r="I65" s="63">
        <f>H65</f>
        <v>4.18</v>
      </c>
      <c r="J65" s="63">
        <v>2.83</v>
      </c>
      <c r="K65" s="46">
        <f>I65-N65</f>
        <v>2.3609999999999998</v>
      </c>
      <c r="L65" s="46">
        <f>I65-P65</f>
        <v>0.94057499999999994</v>
      </c>
      <c r="M65" s="64">
        <v>34</v>
      </c>
      <c r="N65" s="63">
        <f>M65*0.0535</f>
        <v>1.819</v>
      </c>
      <c r="O65" s="64">
        <v>60.55</v>
      </c>
      <c r="P65" s="63">
        <f>O65*0.0535</f>
        <v>3.2394249999999998</v>
      </c>
      <c r="Q65" s="45">
        <f>J65*1000/D65</f>
        <v>141.5</v>
      </c>
      <c r="R65" s="45">
        <f>K65*1000/D65</f>
        <v>118.04999999999998</v>
      </c>
      <c r="S65" s="45">
        <f>L65*1000/D65</f>
        <v>47.028749999999995</v>
      </c>
      <c r="T65" s="46">
        <f>L65-J65</f>
        <v>-1.8894250000000001</v>
      </c>
      <c r="U65" s="46">
        <f>N65-P65</f>
        <v>-1.4204249999999998</v>
      </c>
      <c r="V65" s="165">
        <f>O65-M65</f>
        <v>26.549999999999997</v>
      </c>
    </row>
    <row r="66" spans="1:22" ht="12.75" customHeight="1">
      <c r="A66" s="159"/>
      <c r="B66" s="47">
        <v>62</v>
      </c>
      <c r="C66" s="58" t="s">
        <v>197</v>
      </c>
      <c r="D66" s="59">
        <v>20</v>
      </c>
      <c r="E66" s="60" t="s">
        <v>159</v>
      </c>
      <c r="F66" s="61">
        <v>899.93</v>
      </c>
      <c r="G66" s="61">
        <v>899.93</v>
      </c>
      <c r="H66" s="62">
        <v>3.24</v>
      </c>
      <c r="I66" s="63">
        <f>H66</f>
        <v>3.24</v>
      </c>
      <c r="J66" s="63">
        <v>2.83</v>
      </c>
      <c r="K66" s="46">
        <f>I66-N66</f>
        <v>1.6885000000000003</v>
      </c>
      <c r="L66" s="46">
        <f>I66-P66</f>
        <v>1.8104800000000003</v>
      </c>
      <c r="M66" s="64">
        <v>29</v>
      </c>
      <c r="N66" s="63">
        <f>M66*0.0535</f>
        <v>1.5514999999999999</v>
      </c>
      <c r="O66" s="64">
        <v>26.72</v>
      </c>
      <c r="P66" s="63">
        <f>O66*0.0535</f>
        <v>1.4295199999999999</v>
      </c>
      <c r="Q66" s="45">
        <f>J66*1000/D66</f>
        <v>141.5</v>
      </c>
      <c r="R66" s="45">
        <f>K66*1000/D66</f>
        <v>84.425000000000011</v>
      </c>
      <c r="S66" s="45">
        <f>L66*1000/D66</f>
        <v>90.524000000000015</v>
      </c>
      <c r="T66" s="46">
        <f>L66-J66</f>
        <v>-1.0195199999999998</v>
      </c>
      <c r="U66" s="46">
        <f>N66-P66</f>
        <v>0.12197999999999998</v>
      </c>
      <c r="V66" s="165">
        <f>O66-M66</f>
        <v>-2.2800000000000011</v>
      </c>
    </row>
    <row r="67" spans="1:22" ht="12.75" customHeight="1">
      <c r="A67" s="159"/>
      <c r="B67" s="47">
        <v>63</v>
      </c>
      <c r="C67" s="58" t="s">
        <v>201</v>
      </c>
      <c r="D67" s="59">
        <v>55</v>
      </c>
      <c r="E67" s="60" t="s">
        <v>159</v>
      </c>
      <c r="F67" s="61">
        <v>2960.91</v>
      </c>
      <c r="G67" s="61">
        <v>2960.91</v>
      </c>
      <c r="H67" s="62">
        <v>10.43</v>
      </c>
      <c r="I67" s="63">
        <f>H67</f>
        <v>10.43</v>
      </c>
      <c r="J67" s="63">
        <v>7.79</v>
      </c>
      <c r="K67" s="46">
        <f>I67-N67</f>
        <v>5.7219999999999995</v>
      </c>
      <c r="L67" s="46">
        <f>I67-P67</f>
        <v>5.6096500000000002</v>
      </c>
      <c r="M67" s="64">
        <v>88</v>
      </c>
      <c r="N67" s="63">
        <f>M67*0.0535</f>
        <v>4.7080000000000002</v>
      </c>
      <c r="O67" s="64">
        <v>90.1</v>
      </c>
      <c r="P67" s="63">
        <f>O67*0.0535</f>
        <v>4.8203499999999995</v>
      </c>
      <c r="Q67" s="45">
        <f>J67*1000/D67</f>
        <v>141.63636363636363</v>
      </c>
      <c r="R67" s="45">
        <f>K67*1000/D67</f>
        <v>104.03636363636362</v>
      </c>
      <c r="S67" s="45">
        <f>L67*1000/D67</f>
        <v>101.99363636363637</v>
      </c>
      <c r="T67" s="46">
        <f>L67-J67</f>
        <v>-2.1803499999999998</v>
      </c>
      <c r="U67" s="46">
        <f>N67-P67</f>
        <v>-0.11234999999999928</v>
      </c>
      <c r="V67" s="165">
        <f>O67-M67</f>
        <v>2.0999999999999943</v>
      </c>
    </row>
    <row r="68" spans="1:22" ht="12.75" customHeight="1">
      <c r="A68" s="159"/>
      <c r="B68" s="47">
        <v>64</v>
      </c>
      <c r="C68" s="58" t="s">
        <v>214</v>
      </c>
      <c r="D68" s="59">
        <v>30</v>
      </c>
      <c r="E68" s="65" t="s">
        <v>194</v>
      </c>
      <c r="F68" s="61">
        <v>2051.9499999999998</v>
      </c>
      <c r="G68" s="61">
        <v>2051.9499999999998</v>
      </c>
      <c r="H68" s="62">
        <v>7.57</v>
      </c>
      <c r="I68" s="63">
        <f>H68</f>
        <v>7.57</v>
      </c>
      <c r="J68" s="63">
        <v>4.25</v>
      </c>
      <c r="K68" s="46">
        <f>I68-N68</f>
        <v>3.3970000000000002</v>
      </c>
      <c r="L68" s="46">
        <f>I68-P68</f>
        <v>3.7982500000000003</v>
      </c>
      <c r="M68" s="64">
        <v>78</v>
      </c>
      <c r="N68" s="63">
        <f>M68*0.0535</f>
        <v>4.173</v>
      </c>
      <c r="O68" s="64">
        <v>70.5</v>
      </c>
      <c r="P68" s="63">
        <f>O68*0.0535</f>
        <v>3.7717499999999999</v>
      </c>
      <c r="Q68" s="45">
        <f>J68*1000/D68</f>
        <v>141.66666666666666</v>
      </c>
      <c r="R68" s="45">
        <f>K68*1000/D68</f>
        <v>113.23333333333335</v>
      </c>
      <c r="S68" s="45">
        <f>L68*1000/D68</f>
        <v>126.60833333333335</v>
      </c>
      <c r="T68" s="46">
        <f>L68-J68</f>
        <v>-0.45174999999999965</v>
      </c>
      <c r="U68" s="46">
        <f>N68-P68</f>
        <v>0.40125000000000011</v>
      </c>
      <c r="V68" s="165">
        <f>O68-M68</f>
        <v>-7.5</v>
      </c>
    </row>
    <row r="69" spans="1:22" ht="12.75" customHeight="1">
      <c r="A69" s="159"/>
      <c r="B69" s="47">
        <v>65</v>
      </c>
      <c r="C69" s="58" t="s">
        <v>203</v>
      </c>
      <c r="D69" s="59">
        <v>119</v>
      </c>
      <c r="E69" s="60" t="s">
        <v>159</v>
      </c>
      <c r="F69" s="61">
        <v>5783.35</v>
      </c>
      <c r="G69" s="61">
        <v>5783.35</v>
      </c>
      <c r="H69" s="62">
        <v>22.76</v>
      </c>
      <c r="I69" s="63">
        <f>H69</f>
        <v>22.76</v>
      </c>
      <c r="J69" s="63">
        <v>16.86</v>
      </c>
      <c r="K69" s="46">
        <f>I69-N69</f>
        <v>13.344000000000001</v>
      </c>
      <c r="L69" s="46">
        <f>I69-P69</f>
        <v>12.537220000000001</v>
      </c>
      <c r="M69" s="64">
        <v>176</v>
      </c>
      <c r="N69" s="63">
        <f>M69*0.0535</f>
        <v>9.4160000000000004</v>
      </c>
      <c r="O69" s="64">
        <v>191.08</v>
      </c>
      <c r="P69" s="63">
        <f>O69*0.0535</f>
        <v>10.22278</v>
      </c>
      <c r="Q69" s="45">
        <f>J69*1000/D69</f>
        <v>141.68067226890756</v>
      </c>
      <c r="R69" s="45">
        <f>K69*1000/D69</f>
        <v>112.13445378151262</v>
      </c>
      <c r="S69" s="45">
        <f>L69*1000/D69</f>
        <v>105.35478991596639</v>
      </c>
      <c r="T69" s="46">
        <f>L69-J69</f>
        <v>-4.3227799999999981</v>
      </c>
      <c r="U69" s="46">
        <f>N69-P69</f>
        <v>-0.80677999999999983</v>
      </c>
      <c r="V69" s="165">
        <f>O69-M69</f>
        <v>15.080000000000013</v>
      </c>
    </row>
    <row r="70" spans="1:22" ht="12.75" customHeight="1">
      <c r="A70" s="159"/>
      <c r="B70" s="47">
        <v>66</v>
      </c>
      <c r="C70" s="58" t="s">
        <v>209</v>
      </c>
      <c r="D70" s="59">
        <v>49</v>
      </c>
      <c r="E70" s="65" t="s">
        <v>194</v>
      </c>
      <c r="F70" s="61">
        <v>2592.6999999999998</v>
      </c>
      <c r="G70" s="61">
        <v>2592.6999999999998</v>
      </c>
      <c r="H70" s="62">
        <v>9.33</v>
      </c>
      <c r="I70" s="63">
        <f>H70</f>
        <v>9.33</v>
      </c>
      <c r="J70" s="63">
        <v>6.944</v>
      </c>
      <c r="K70" s="46">
        <f>I70-N70</f>
        <v>5.4779999999999998</v>
      </c>
      <c r="L70" s="46">
        <f>I70-P70</f>
        <v>5.3629750000000005</v>
      </c>
      <c r="M70" s="64">
        <v>72</v>
      </c>
      <c r="N70" s="63">
        <f>M70*0.0535</f>
        <v>3.8519999999999999</v>
      </c>
      <c r="O70" s="64">
        <v>74.150000000000006</v>
      </c>
      <c r="P70" s="63">
        <f>O70*0.0535</f>
        <v>3.967025</v>
      </c>
      <c r="Q70" s="45">
        <f>J70*1000/D70</f>
        <v>141.71428571428572</v>
      </c>
      <c r="R70" s="45">
        <f>K70*1000/D70</f>
        <v>111.79591836734694</v>
      </c>
      <c r="S70" s="45">
        <f>L70*1000/D70</f>
        <v>109.44846938775511</v>
      </c>
      <c r="T70" s="46">
        <f>L70-J70</f>
        <v>-1.5810249999999995</v>
      </c>
      <c r="U70" s="46">
        <f>N70-P70</f>
        <v>-0.11502500000000015</v>
      </c>
      <c r="V70" s="165">
        <f>O70-M70</f>
        <v>2.1500000000000057</v>
      </c>
    </row>
    <row r="71" spans="1:22" ht="12.75" customHeight="1">
      <c r="A71" s="159"/>
      <c r="B71" s="47">
        <v>67</v>
      </c>
      <c r="C71" s="58" t="s">
        <v>198</v>
      </c>
      <c r="D71" s="59">
        <v>119</v>
      </c>
      <c r="E71" s="60" t="s">
        <v>159</v>
      </c>
      <c r="F71" s="61">
        <v>5794.02</v>
      </c>
      <c r="G71" s="61">
        <v>5794.02</v>
      </c>
      <c r="H71" s="62">
        <v>21.7</v>
      </c>
      <c r="I71" s="63">
        <f>H71</f>
        <v>21.7</v>
      </c>
      <c r="J71" s="63">
        <v>16.864999999999998</v>
      </c>
      <c r="K71" s="46">
        <f>I71-N71</f>
        <v>12.6585</v>
      </c>
      <c r="L71" s="46">
        <f>I71-P71</f>
        <v>10.802584999999999</v>
      </c>
      <c r="M71" s="64">
        <v>169</v>
      </c>
      <c r="N71" s="63">
        <f>M71*0.0535</f>
        <v>9.0414999999999992</v>
      </c>
      <c r="O71" s="64">
        <v>203.69</v>
      </c>
      <c r="P71" s="63">
        <f>O71*0.0535</f>
        <v>10.897415000000001</v>
      </c>
      <c r="Q71" s="45">
        <f>J71*1000/D71</f>
        <v>141.72268907563026</v>
      </c>
      <c r="R71" s="45">
        <f>K71*1000/D71</f>
        <v>106.37394957983193</v>
      </c>
      <c r="S71" s="45">
        <f>L71*1000/D71</f>
        <v>90.778025210084024</v>
      </c>
      <c r="T71" s="46">
        <f>L71-J71</f>
        <v>-6.0624149999999997</v>
      </c>
      <c r="U71" s="46">
        <f>N71-P71</f>
        <v>-1.8559150000000013</v>
      </c>
      <c r="V71" s="165">
        <f>O71-M71</f>
        <v>34.69</v>
      </c>
    </row>
    <row r="72" spans="1:22" ht="12.75" customHeight="1">
      <c r="A72" s="159"/>
      <c r="B72" s="47">
        <v>68</v>
      </c>
      <c r="C72" s="58" t="s">
        <v>199</v>
      </c>
      <c r="D72" s="59">
        <v>119</v>
      </c>
      <c r="E72" s="60" t="s">
        <v>159</v>
      </c>
      <c r="F72" s="61">
        <v>5779.13</v>
      </c>
      <c r="G72" s="61">
        <v>5779.13</v>
      </c>
      <c r="H72" s="62">
        <v>21.27</v>
      </c>
      <c r="I72" s="63">
        <f>H72</f>
        <v>21.27</v>
      </c>
      <c r="J72" s="63">
        <v>16.864999999999998</v>
      </c>
      <c r="K72" s="46">
        <f>I72-N72</f>
        <v>10.997999999999999</v>
      </c>
      <c r="L72" s="46">
        <f>I72-P72</f>
        <v>12.033760000000001</v>
      </c>
      <c r="M72" s="64">
        <v>192</v>
      </c>
      <c r="N72" s="63">
        <f>M72*0.0535</f>
        <v>10.272</v>
      </c>
      <c r="O72" s="64">
        <v>172.64</v>
      </c>
      <c r="P72" s="63">
        <f>O72*0.0535</f>
        <v>9.2362399999999987</v>
      </c>
      <c r="Q72" s="45">
        <f>J72*1000/D72</f>
        <v>141.72268907563026</v>
      </c>
      <c r="R72" s="45">
        <f>K72*1000/D72</f>
        <v>92.420168067226896</v>
      </c>
      <c r="S72" s="45">
        <f>L72*1000/D72</f>
        <v>101.12403361344538</v>
      </c>
      <c r="T72" s="46">
        <f>L72-J72</f>
        <v>-4.8312399999999975</v>
      </c>
      <c r="U72" s="46">
        <f>N72-P72</f>
        <v>1.0357600000000016</v>
      </c>
      <c r="V72" s="165">
        <f>O72-M72</f>
        <v>-19.360000000000014</v>
      </c>
    </row>
    <row r="73" spans="1:22" ht="12.75" customHeight="1">
      <c r="A73" s="159"/>
      <c r="B73" s="47">
        <v>69</v>
      </c>
      <c r="C73" s="58" t="s">
        <v>218</v>
      </c>
      <c r="D73" s="59">
        <v>29</v>
      </c>
      <c r="E73" s="60" t="s">
        <v>159</v>
      </c>
      <c r="F73" s="61">
        <v>1453.21</v>
      </c>
      <c r="G73" s="61">
        <v>1565.42</v>
      </c>
      <c r="H73" s="62">
        <v>6.57</v>
      </c>
      <c r="I73" s="63">
        <f>H73</f>
        <v>6.57</v>
      </c>
      <c r="J73" s="63">
        <v>4.1100000000000003</v>
      </c>
      <c r="K73" s="46">
        <f>I73-N73</f>
        <v>3.7880000000000003</v>
      </c>
      <c r="L73" s="46">
        <f>I73-P73</f>
        <v>4.0164450000000009</v>
      </c>
      <c r="M73" s="64">
        <v>52</v>
      </c>
      <c r="N73" s="63">
        <f>M73*0.0535</f>
        <v>2.782</v>
      </c>
      <c r="O73" s="64">
        <v>47.73</v>
      </c>
      <c r="P73" s="63">
        <f>O73*0.0535</f>
        <v>2.5535549999999998</v>
      </c>
      <c r="Q73" s="45">
        <f>J73*1000/D73</f>
        <v>141.72413793103448</v>
      </c>
      <c r="R73" s="45">
        <f>K73*1000/D73</f>
        <v>130.62068965517244</v>
      </c>
      <c r="S73" s="45">
        <f>L73*1000/D73</f>
        <v>138.49810344827591</v>
      </c>
      <c r="T73" s="46">
        <f>L73-J73</f>
        <v>-9.3554999999999389E-2</v>
      </c>
      <c r="U73" s="46">
        <f>N73-P73</f>
        <v>0.22844500000000023</v>
      </c>
      <c r="V73" s="165">
        <f>O73-M73</f>
        <v>-4.2700000000000031</v>
      </c>
    </row>
    <row r="74" spans="1:22" ht="12.75" customHeight="1">
      <c r="A74" s="159"/>
      <c r="B74" s="47">
        <v>70</v>
      </c>
      <c r="C74" s="58" t="s">
        <v>208</v>
      </c>
      <c r="D74" s="59">
        <v>55</v>
      </c>
      <c r="E74" s="65" t="s">
        <v>194</v>
      </c>
      <c r="F74" s="61">
        <v>2975.4</v>
      </c>
      <c r="G74" s="61">
        <v>2975.4</v>
      </c>
      <c r="H74" s="62">
        <v>11.13</v>
      </c>
      <c r="I74" s="63">
        <f>H74</f>
        <v>11.13</v>
      </c>
      <c r="J74" s="63">
        <v>7.7949999999999999</v>
      </c>
      <c r="K74" s="46">
        <f>I74-N74</f>
        <v>6.3685000000000009</v>
      </c>
      <c r="L74" s="46">
        <f>I74-P74</f>
        <v>5.8741600000000016</v>
      </c>
      <c r="M74" s="64">
        <v>89</v>
      </c>
      <c r="N74" s="63">
        <f>M74*0.0535</f>
        <v>4.7614999999999998</v>
      </c>
      <c r="O74" s="64">
        <v>98.24</v>
      </c>
      <c r="P74" s="63">
        <f>O74*0.0535</f>
        <v>5.2558399999999992</v>
      </c>
      <c r="Q74" s="45">
        <f>J74*1000/D74</f>
        <v>141.72727272727272</v>
      </c>
      <c r="R74" s="45">
        <f>K74*1000/D74</f>
        <v>115.79090909090911</v>
      </c>
      <c r="S74" s="45">
        <f>L74*1000/D74</f>
        <v>106.80290909090913</v>
      </c>
      <c r="T74" s="46">
        <f>L74-J74</f>
        <v>-1.9208399999999983</v>
      </c>
      <c r="U74" s="46">
        <f>N74-P74</f>
        <v>-0.49433999999999934</v>
      </c>
      <c r="V74" s="165">
        <f>O74-M74</f>
        <v>9.2399999999999949</v>
      </c>
    </row>
    <row r="75" spans="1:22" ht="12.75" customHeight="1">
      <c r="A75" s="159"/>
      <c r="B75" s="47">
        <v>71</v>
      </c>
      <c r="C75" s="58" t="s">
        <v>215</v>
      </c>
      <c r="D75" s="59">
        <v>47</v>
      </c>
      <c r="E75" s="60" t="s">
        <v>159</v>
      </c>
      <c r="F75" s="61">
        <v>1926.39</v>
      </c>
      <c r="G75" s="61">
        <v>1955.05</v>
      </c>
      <c r="H75" s="62">
        <v>9.24</v>
      </c>
      <c r="I75" s="63">
        <f>H75</f>
        <v>9.24</v>
      </c>
      <c r="J75" s="66">
        <v>6.73</v>
      </c>
      <c r="K75" s="46">
        <f>I75-N75</f>
        <v>6.1905000000000001</v>
      </c>
      <c r="L75" s="46">
        <f>I75-P75</f>
        <v>6.1862200000000005</v>
      </c>
      <c r="M75" s="64">
        <v>57</v>
      </c>
      <c r="N75" s="63">
        <f>M75*0.0535</f>
        <v>3.0495000000000001</v>
      </c>
      <c r="O75" s="64">
        <v>57.08</v>
      </c>
      <c r="P75" s="63">
        <f>O75*0.0535</f>
        <v>3.0537799999999997</v>
      </c>
      <c r="Q75" s="45">
        <f>J75*1000/D75</f>
        <v>143.19148936170214</v>
      </c>
      <c r="R75" s="45">
        <f>K75*1000/D75</f>
        <v>131.71276595744681</v>
      </c>
      <c r="S75" s="45">
        <f>L75*1000/D75</f>
        <v>131.62170212765957</v>
      </c>
      <c r="T75" s="46">
        <f>L75-J75</f>
        <v>-0.54377999999999993</v>
      </c>
      <c r="U75" s="46">
        <f>N75-P75</f>
        <v>-4.2799999999996174E-3</v>
      </c>
      <c r="V75" s="165">
        <f>O75-M75</f>
        <v>7.9999999999998295E-2</v>
      </c>
    </row>
    <row r="76" spans="1:22" ht="12.75" customHeight="1">
      <c r="A76" s="159"/>
      <c r="B76" s="47">
        <v>72</v>
      </c>
      <c r="C76" s="43" t="s">
        <v>236</v>
      </c>
      <c r="D76" s="44">
        <v>30</v>
      </c>
      <c r="E76" s="44">
        <v>2007</v>
      </c>
      <c r="F76" s="45">
        <v>1423.9</v>
      </c>
      <c r="G76" s="45">
        <v>1423.9</v>
      </c>
      <c r="H76" s="46">
        <v>4.43</v>
      </c>
      <c r="I76" s="46">
        <v>4.43</v>
      </c>
      <c r="J76" s="46">
        <v>4.43</v>
      </c>
      <c r="K76" s="46">
        <f>I76-N76</f>
        <v>2.2841999999999998</v>
      </c>
      <c r="L76" s="46">
        <f>I76-P76</f>
        <v>1.3241999999999998</v>
      </c>
      <c r="M76" s="45">
        <v>38</v>
      </c>
      <c r="N76" s="46">
        <v>2.1457999999999999</v>
      </c>
      <c r="O76" s="45">
        <v>55</v>
      </c>
      <c r="P76" s="46">
        <v>3.1057999999999999</v>
      </c>
      <c r="Q76" s="45">
        <f>J76*1000/D76</f>
        <v>147.66666666666666</v>
      </c>
      <c r="R76" s="45">
        <f>K76*1000/D76</f>
        <v>76.14</v>
      </c>
      <c r="S76" s="45">
        <f>L76*1000/D76</f>
        <v>44.139999999999993</v>
      </c>
      <c r="T76" s="46">
        <f>L76-J76</f>
        <v>-3.1057999999999999</v>
      </c>
      <c r="U76" s="46">
        <f>N76-P76</f>
        <v>-0.96</v>
      </c>
      <c r="V76" s="165">
        <f>O76-M76</f>
        <v>17</v>
      </c>
    </row>
    <row r="77" spans="1:22" ht="12.75" customHeight="1">
      <c r="A77" s="159"/>
      <c r="B77" s="47">
        <v>73</v>
      </c>
      <c r="C77" s="49" t="s">
        <v>311</v>
      </c>
      <c r="D77" s="44">
        <v>8</v>
      </c>
      <c r="E77" s="44">
        <v>1952</v>
      </c>
      <c r="F77" s="45">
        <v>407.98</v>
      </c>
      <c r="G77" s="45">
        <f>F77</f>
        <v>407.98</v>
      </c>
      <c r="H77" s="46">
        <v>1.546</v>
      </c>
      <c r="I77" s="46">
        <v>0.48905999999999999</v>
      </c>
      <c r="J77" s="46">
        <v>1.2</v>
      </c>
      <c r="K77" s="46">
        <f>I77-N77</f>
        <v>3.0060000000000031E-2</v>
      </c>
      <c r="L77" s="46">
        <f>I77-P77</f>
        <v>3.0060000000000031E-2</v>
      </c>
      <c r="M77" s="45">
        <v>9</v>
      </c>
      <c r="N77" s="46">
        <f>M77*0.051</f>
        <v>0.45899999999999996</v>
      </c>
      <c r="O77" s="45">
        <v>9</v>
      </c>
      <c r="P77" s="46">
        <f>O77*0.051</f>
        <v>0.45899999999999996</v>
      </c>
      <c r="Q77" s="45">
        <f>J77*1000/D77</f>
        <v>150</v>
      </c>
      <c r="R77" s="45">
        <f>K77*1000/D77</f>
        <v>3.7575000000000038</v>
      </c>
      <c r="S77" s="45">
        <f>L77*1000/D77</f>
        <v>3.7575000000000038</v>
      </c>
      <c r="T77" s="46">
        <f>L77-J77</f>
        <v>-1.16994</v>
      </c>
      <c r="U77" s="46">
        <f>N77-P77</f>
        <v>0</v>
      </c>
      <c r="V77" s="165">
        <f>O77-M77</f>
        <v>0</v>
      </c>
    </row>
    <row r="78" spans="1:22" ht="12.75" customHeight="1">
      <c r="A78" s="159"/>
      <c r="B78" s="47">
        <v>74</v>
      </c>
      <c r="C78" s="53" t="s">
        <v>648</v>
      </c>
      <c r="D78" s="54">
        <v>55</v>
      </c>
      <c r="E78" s="54">
        <v>1990</v>
      </c>
      <c r="F78" s="55">
        <v>3527.73</v>
      </c>
      <c r="G78" s="55">
        <v>3527.73</v>
      </c>
      <c r="H78" s="57">
        <v>14.057</v>
      </c>
      <c r="I78" s="56">
        <f>H78</f>
        <v>14.057</v>
      </c>
      <c r="J78" s="57">
        <v>8.2844180000000005</v>
      </c>
      <c r="K78" s="56">
        <f>I78-N78</f>
        <v>7.4780000000000006</v>
      </c>
      <c r="L78" s="56">
        <f>I78-P78</f>
        <v>7.4136380000000006</v>
      </c>
      <c r="M78" s="67">
        <v>129</v>
      </c>
      <c r="N78" s="56">
        <f>M78*0.051</f>
        <v>6.5789999999999997</v>
      </c>
      <c r="O78" s="67">
        <v>130.262</v>
      </c>
      <c r="P78" s="56">
        <f>O78*0.051</f>
        <v>6.6433619999999998</v>
      </c>
      <c r="Q78" s="55">
        <f>J78*1000/D78</f>
        <v>150.62578181818182</v>
      </c>
      <c r="R78" s="55">
        <f>K78*1000/D78</f>
        <v>135.96363636363637</v>
      </c>
      <c r="S78" s="55">
        <f>L78*1000/D78</f>
        <v>134.7934181818182</v>
      </c>
      <c r="T78" s="56">
        <f>L78-J78</f>
        <v>-0.87077999999999989</v>
      </c>
      <c r="U78" s="56">
        <f>N78-P78</f>
        <v>-6.436200000000003E-2</v>
      </c>
      <c r="V78" s="166">
        <f>O78-M78</f>
        <v>1.2620000000000005</v>
      </c>
    </row>
    <row r="79" spans="1:22" ht="12.75" customHeight="1">
      <c r="A79" s="159"/>
      <c r="B79" s="47">
        <v>75</v>
      </c>
      <c r="C79" s="43" t="s">
        <v>102</v>
      </c>
      <c r="D79" s="44">
        <v>40</v>
      </c>
      <c r="E79" s="44">
        <v>1968</v>
      </c>
      <c r="F79" s="45">
        <v>2425.04</v>
      </c>
      <c r="G79" s="45">
        <v>2425.04</v>
      </c>
      <c r="H79" s="46">
        <v>7.99</v>
      </c>
      <c r="I79" s="46">
        <f>H79</f>
        <v>7.99</v>
      </c>
      <c r="J79" s="46">
        <v>6.0651460000000004</v>
      </c>
      <c r="K79" s="46">
        <f>I79-N79</f>
        <v>2.8900000000000006</v>
      </c>
      <c r="L79" s="46">
        <f>I79-P79</f>
        <v>3.1735420000000003</v>
      </c>
      <c r="M79" s="45">
        <v>100</v>
      </c>
      <c r="N79" s="46">
        <f>M79*0.051</f>
        <v>5.0999999999999996</v>
      </c>
      <c r="O79" s="45">
        <f>P79/0.05354</f>
        <v>89.959992528950323</v>
      </c>
      <c r="P79" s="46">
        <v>4.8164579999999999</v>
      </c>
      <c r="Q79" s="45">
        <f>J79*1000/D79</f>
        <v>151.62865000000002</v>
      </c>
      <c r="R79" s="45">
        <f>K79*1000/D79</f>
        <v>72.250000000000014</v>
      </c>
      <c r="S79" s="45">
        <f>L79*1000/D79</f>
        <v>79.338550000000012</v>
      </c>
      <c r="T79" s="46">
        <f>L79-J79</f>
        <v>-2.8916040000000001</v>
      </c>
      <c r="U79" s="46">
        <f>N79-P79</f>
        <v>0.28354199999999974</v>
      </c>
      <c r="V79" s="165">
        <f>1.05*O79-M79</f>
        <v>-5.5420078446021535</v>
      </c>
    </row>
    <row r="80" spans="1:22" ht="12.75" customHeight="1">
      <c r="A80" s="159"/>
      <c r="B80" s="47">
        <v>76</v>
      </c>
      <c r="C80" s="43" t="s">
        <v>259</v>
      </c>
      <c r="D80" s="44">
        <v>60</v>
      </c>
      <c r="E80" s="44">
        <v>1974</v>
      </c>
      <c r="F80" s="45">
        <v>3118.24</v>
      </c>
      <c r="G80" s="45">
        <v>3118.24</v>
      </c>
      <c r="H80" s="46">
        <v>9.23</v>
      </c>
      <c r="I80" s="46">
        <v>9.23</v>
      </c>
      <c r="J80" s="46">
        <v>9.23</v>
      </c>
      <c r="K80" s="46">
        <f>I80-N80</f>
        <v>6.0112000000000005</v>
      </c>
      <c r="L80" s="46">
        <f>I80-P80</f>
        <v>5.2771000000000008</v>
      </c>
      <c r="M80" s="45">
        <v>57</v>
      </c>
      <c r="N80" s="46">
        <v>3.2187999999999999</v>
      </c>
      <c r="O80" s="45">
        <v>70</v>
      </c>
      <c r="P80" s="46">
        <v>3.9529000000000001</v>
      </c>
      <c r="Q80" s="45">
        <f>J80*1000/D80</f>
        <v>153.83333333333334</v>
      </c>
      <c r="R80" s="45">
        <f>K80*1000/D80</f>
        <v>100.18666666666668</v>
      </c>
      <c r="S80" s="45">
        <f>L80*1000/D80</f>
        <v>87.951666666666668</v>
      </c>
      <c r="T80" s="46">
        <f>L80-J80</f>
        <v>-3.9528999999999996</v>
      </c>
      <c r="U80" s="46">
        <f>N80-P80</f>
        <v>-0.7341000000000002</v>
      </c>
      <c r="V80" s="165">
        <f>O80-M80</f>
        <v>13</v>
      </c>
    </row>
    <row r="81" spans="1:22" ht="12.75" customHeight="1">
      <c r="A81" s="159"/>
      <c r="B81" s="47">
        <v>77</v>
      </c>
      <c r="C81" s="43" t="s">
        <v>101</v>
      </c>
      <c r="D81" s="44">
        <v>104</v>
      </c>
      <c r="E81" s="44">
        <v>1970</v>
      </c>
      <c r="F81" s="45">
        <v>4375.04</v>
      </c>
      <c r="G81" s="45">
        <v>4375.04</v>
      </c>
      <c r="H81" s="46">
        <v>19.309999999999999</v>
      </c>
      <c r="I81" s="46">
        <f>H81</f>
        <v>19.309999999999999</v>
      </c>
      <c r="J81" s="46">
        <v>16</v>
      </c>
      <c r="K81" s="46">
        <f>I81-N81</f>
        <v>8.956999999999999</v>
      </c>
      <c r="L81" s="46">
        <f>I81-P81</f>
        <v>10.756138999999999</v>
      </c>
      <c r="M81" s="45">
        <v>203</v>
      </c>
      <c r="N81" s="46">
        <f>M81*0.051</f>
        <v>10.353</v>
      </c>
      <c r="O81" s="45">
        <f>P81/0.05354</f>
        <v>159.76580127007844</v>
      </c>
      <c r="P81" s="46">
        <v>8.5538609999999995</v>
      </c>
      <c r="Q81" s="45">
        <f>J81*1000/D81</f>
        <v>153.84615384615384</v>
      </c>
      <c r="R81" s="45">
        <f>K81*1000/D81</f>
        <v>86.124999999999986</v>
      </c>
      <c r="S81" s="45">
        <f>L81*1000/D81</f>
        <v>103.42441346153845</v>
      </c>
      <c r="T81" s="46">
        <f>L81-J81</f>
        <v>-5.2438610000000008</v>
      </c>
      <c r="U81" s="46">
        <f>N81-P81</f>
        <v>1.7991390000000003</v>
      </c>
      <c r="V81" s="165">
        <f>1.05*O81-M81</f>
        <v>-35.24590866641762</v>
      </c>
    </row>
    <row r="82" spans="1:22" ht="12.75" customHeight="1">
      <c r="A82" s="159"/>
      <c r="B82" s="47">
        <v>78</v>
      </c>
      <c r="C82" s="49" t="s">
        <v>357</v>
      </c>
      <c r="D82" s="44">
        <v>45</v>
      </c>
      <c r="E82" s="44">
        <v>1973</v>
      </c>
      <c r="F82" s="45">
        <v>2317.75</v>
      </c>
      <c r="G82" s="45">
        <v>2317.75</v>
      </c>
      <c r="H82" s="46">
        <v>7.6609999999999996</v>
      </c>
      <c r="I82" s="46">
        <f>H82</f>
        <v>7.6609999999999996</v>
      </c>
      <c r="J82" s="46">
        <v>6.9386999999999999</v>
      </c>
      <c r="K82" s="46">
        <f>I82-N82</f>
        <v>4.1419999999999995</v>
      </c>
      <c r="L82" s="46">
        <f>I82-P82</f>
        <v>4.2715399999999999</v>
      </c>
      <c r="M82" s="45">
        <v>69</v>
      </c>
      <c r="N82" s="46">
        <f>M82*0.051</f>
        <v>3.5189999999999997</v>
      </c>
      <c r="O82" s="45">
        <v>66.459999999999994</v>
      </c>
      <c r="P82" s="46">
        <f>O82*0.051</f>
        <v>3.3894599999999993</v>
      </c>
      <c r="Q82" s="45">
        <f>J82*1000/D82</f>
        <v>154.19333333333333</v>
      </c>
      <c r="R82" s="45">
        <f>K82*1000/D82</f>
        <v>92.044444444444423</v>
      </c>
      <c r="S82" s="45">
        <f>L82*1000/D82</f>
        <v>94.923111111111112</v>
      </c>
      <c r="T82" s="46">
        <f>L82-J82</f>
        <v>-2.66716</v>
      </c>
      <c r="U82" s="46">
        <f>N82-P82</f>
        <v>0.12954000000000043</v>
      </c>
      <c r="V82" s="165">
        <f>O82-M82</f>
        <v>-2.5400000000000063</v>
      </c>
    </row>
    <row r="83" spans="1:22" ht="12.75" customHeight="1">
      <c r="A83" s="159"/>
      <c r="B83" s="47">
        <v>79</v>
      </c>
      <c r="C83" s="49" t="s">
        <v>299</v>
      </c>
      <c r="D83" s="44">
        <v>32</v>
      </c>
      <c r="E83" s="44">
        <v>1961</v>
      </c>
      <c r="F83" s="45">
        <v>1204.31</v>
      </c>
      <c r="G83" s="45">
        <f>F83</f>
        <v>1204.31</v>
      </c>
      <c r="H83" s="46">
        <v>4.8289999999999997</v>
      </c>
      <c r="I83" s="46">
        <v>2.2219630000000001</v>
      </c>
      <c r="J83" s="46">
        <v>4.96</v>
      </c>
      <c r="K83" s="46">
        <f>I83-N83</f>
        <v>0.84496300000000013</v>
      </c>
      <c r="L83" s="46">
        <f>I83-P83</f>
        <v>0.13657300000000028</v>
      </c>
      <c r="M83" s="45">
        <v>27</v>
      </c>
      <c r="N83" s="46">
        <f>M83*0.051</f>
        <v>1.377</v>
      </c>
      <c r="O83" s="45">
        <v>40.89</v>
      </c>
      <c r="P83" s="46">
        <f>O83*0.051</f>
        <v>2.0853899999999999</v>
      </c>
      <c r="Q83" s="45">
        <f>J83*1000/D83</f>
        <v>155</v>
      </c>
      <c r="R83" s="45">
        <f>K83*1000/D83</f>
        <v>26.405093750000002</v>
      </c>
      <c r="S83" s="45">
        <f>L83*1000/D83</f>
        <v>4.2679062500000082</v>
      </c>
      <c r="T83" s="46">
        <f>L83-J83</f>
        <v>-4.8234269999999997</v>
      </c>
      <c r="U83" s="46">
        <f>N83-P83</f>
        <v>-0.70838999999999985</v>
      </c>
      <c r="V83" s="165">
        <f>O83-M83</f>
        <v>13.89</v>
      </c>
    </row>
    <row r="84" spans="1:22" ht="12.75" customHeight="1">
      <c r="A84" s="159"/>
      <c r="B84" s="47">
        <v>80</v>
      </c>
      <c r="C84" s="43" t="s">
        <v>264</v>
      </c>
      <c r="D84" s="44">
        <v>85</v>
      </c>
      <c r="E84" s="44">
        <v>1970</v>
      </c>
      <c r="F84" s="45">
        <v>3839.76</v>
      </c>
      <c r="G84" s="45">
        <v>3839.76</v>
      </c>
      <c r="H84" s="46">
        <v>13.22</v>
      </c>
      <c r="I84" s="46">
        <v>13.22</v>
      </c>
      <c r="J84" s="46">
        <v>13.22</v>
      </c>
      <c r="K84" s="46">
        <f>I84-N84</f>
        <v>8.7024000000000008</v>
      </c>
      <c r="L84" s="46">
        <f>I84-P84</f>
        <v>7.4601000000000006</v>
      </c>
      <c r="M84" s="45">
        <v>80</v>
      </c>
      <c r="N84" s="46">
        <v>4.5175999999999998</v>
      </c>
      <c r="O84" s="45">
        <v>102</v>
      </c>
      <c r="P84" s="46">
        <v>5.7599</v>
      </c>
      <c r="Q84" s="45">
        <f>J84*1000/D84</f>
        <v>155.52941176470588</v>
      </c>
      <c r="R84" s="45">
        <f>K84*1000/D84</f>
        <v>102.38117647058826</v>
      </c>
      <c r="S84" s="45">
        <f>L84*1000/D84</f>
        <v>87.765882352941176</v>
      </c>
      <c r="T84" s="46">
        <f>L84-J84</f>
        <v>-5.7599</v>
      </c>
      <c r="U84" s="46">
        <f>N84-P84</f>
        <v>-1.2423000000000002</v>
      </c>
      <c r="V84" s="165">
        <f>O84-M84</f>
        <v>22</v>
      </c>
    </row>
    <row r="85" spans="1:22">
      <c r="A85" s="159"/>
      <c r="B85" s="47">
        <v>81</v>
      </c>
      <c r="C85" s="43" t="s">
        <v>110</v>
      </c>
      <c r="D85" s="44">
        <v>73</v>
      </c>
      <c r="E85" s="44">
        <v>1973</v>
      </c>
      <c r="F85" s="45">
        <v>3792.75</v>
      </c>
      <c r="G85" s="45">
        <v>3792.75</v>
      </c>
      <c r="H85" s="46">
        <v>15.53</v>
      </c>
      <c r="I85" s="46">
        <f>H85</f>
        <v>15.53</v>
      </c>
      <c r="J85" s="46">
        <v>11.36</v>
      </c>
      <c r="K85" s="46">
        <f>I85-N85</f>
        <v>9.2569999999999997</v>
      </c>
      <c r="L85" s="46">
        <f>I85-P85</f>
        <v>8.9604280000000003</v>
      </c>
      <c r="M85" s="45">
        <v>123</v>
      </c>
      <c r="N85" s="46">
        <f>M85*0.051</f>
        <v>6.2729999999999997</v>
      </c>
      <c r="O85" s="45">
        <f>P85/0.05354</f>
        <v>122.70399701158013</v>
      </c>
      <c r="P85" s="46">
        <v>6.569572</v>
      </c>
      <c r="Q85" s="45">
        <f>J85*1000/D85</f>
        <v>155.61643835616439</v>
      </c>
      <c r="R85" s="45">
        <f>K85*1000/D85</f>
        <v>126.8082191780822</v>
      </c>
      <c r="S85" s="45">
        <f>L85*1000/D85</f>
        <v>122.74558904109588</v>
      </c>
      <c r="T85" s="46">
        <f>L85-J85</f>
        <v>-2.3995719999999992</v>
      </c>
      <c r="U85" s="46">
        <f>N85-P85</f>
        <v>-0.29657200000000028</v>
      </c>
      <c r="V85" s="165">
        <f>1.05*O85-M85</f>
        <v>5.8391968621591275</v>
      </c>
    </row>
    <row r="86" spans="1:22">
      <c r="A86" s="159"/>
      <c r="B86" s="47">
        <v>82</v>
      </c>
      <c r="C86" s="43" t="s">
        <v>109</v>
      </c>
      <c r="D86" s="44">
        <v>81</v>
      </c>
      <c r="E86" s="44">
        <v>1971</v>
      </c>
      <c r="F86" s="45">
        <v>3910.07</v>
      </c>
      <c r="G86" s="45">
        <v>3910.1</v>
      </c>
      <c r="H86" s="46">
        <v>18.559999999999999</v>
      </c>
      <c r="I86" s="46">
        <f>H86</f>
        <v>18.559999999999999</v>
      </c>
      <c r="J86" s="46">
        <v>12.64</v>
      </c>
      <c r="K86" s="46">
        <f>I86-N86</f>
        <v>12.032</v>
      </c>
      <c r="L86" s="46">
        <f>I86-P86</f>
        <v>9.6286709999999989</v>
      </c>
      <c r="M86" s="45">
        <v>128</v>
      </c>
      <c r="N86" s="46">
        <f>M86*0.051</f>
        <v>6.5279999999999996</v>
      </c>
      <c r="O86" s="45">
        <f>P86/0.05354</f>
        <v>166.81600672394472</v>
      </c>
      <c r="P86" s="46">
        <v>8.9313289999999999</v>
      </c>
      <c r="Q86" s="45">
        <f>J86*1000/D86</f>
        <v>156.04938271604939</v>
      </c>
      <c r="R86" s="45">
        <f>K86*1000/D86</f>
        <v>148.54320987654322</v>
      </c>
      <c r="S86" s="45">
        <f>L86*1000/D86</f>
        <v>118.87248148148146</v>
      </c>
      <c r="T86" s="46">
        <f>L86-J86</f>
        <v>-3.0113290000000017</v>
      </c>
      <c r="U86" s="46">
        <f>N86-P86</f>
        <v>-2.4033290000000003</v>
      </c>
      <c r="V86" s="165">
        <f>1.05*O86-M86</f>
        <v>47.156807060141972</v>
      </c>
    </row>
    <row r="87" spans="1:22">
      <c r="A87" s="159"/>
      <c r="B87" s="47">
        <v>83</v>
      </c>
      <c r="C87" s="50" t="s">
        <v>344</v>
      </c>
      <c r="D87" s="44">
        <v>24</v>
      </c>
      <c r="E87" s="44">
        <v>1969</v>
      </c>
      <c r="F87" s="45">
        <v>1330.98</v>
      </c>
      <c r="G87" s="45">
        <v>906.69</v>
      </c>
      <c r="H87" s="46">
        <v>2.7810000000000001</v>
      </c>
      <c r="I87" s="46">
        <f>H87</f>
        <v>2.7810000000000001</v>
      </c>
      <c r="J87" s="46">
        <v>3.7469999999999999</v>
      </c>
      <c r="K87" s="46">
        <f>I87-N87</f>
        <v>1.7941500000000001</v>
      </c>
      <c r="L87" s="46">
        <f>I87-P87</f>
        <v>1.8128670000000002</v>
      </c>
      <c r="M87" s="45">
        <v>19.350000000000001</v>
      </c>
      <c r="N87" s="46">
        <f>M87*0.051</f>
        <v>0.98685</v>
      </c>
      <c r="O87" s="51">
        <v>18.983000000000001</v>
      </c>
      <c r="P87" s="46">
        <f>O87*0.051</f>
        <v>0.96813299999999991</v>
      </c>
      <c r="Q87" s="45">
        <f>J87*1000/D87</f>
        <v>156.125</v>
      </c>
      <c r="R87" s="45">
        <f>K87*1000/D87</f>
        <v>74.756250000000009</v>
      </c>
      <c r="S87" s="45">
        <f>L87*1000/D87</f>
        <v>75.536125000000013</v>
      </c>
      <c r="T87" s="46">
        <f>L87-J87</f>
        <v>-1.9341329999999997</v>
      </c>
      <c r="U87" s="46">
        <f>N87-P87</f>
        <v>1.8717000000000095E-2</v>
      </c>
      <c r="V87" s="165">
        <f>O87-M87</f>
        <v>-0.36700000000000088</v>
      </c>
    </row>
    <row r="88" spans="1:22">
      <c r="A88" s="159"/>
      <c r="B88" s="47">
        <v>84</v>
      </c>
      <c r="C88" s="49" t="s">
        <v>352</v>
      </c>
      <c r="D88" s="44">
        <v>48</v>
      </c>
      <c r="E88" s="44">
        <v>1970</v>
      </c>
      <c r="F88" s="45">
        <v>3019.8</v>
      </c>
      <c r="G88" s="45">
        <v>3019.8</v>
      </c>
      <c r="H88" s="46">
        <v>9.032</v>
      </c>
      <c r="I88" s="46">
        <f>H88</f>
        <v>9.032</v>
      </c>
      <c r="J88" s="46">
        <v>7.4939999999999998</v>
      </c>
      <c r="K88" s="46">
        <f>I88-N88</f>
        <v>4.391</v>
      </c>
      <c r="L88" s="46">
        <f>I88-P88</f>
        <v>4.5424700000000007</v>
      </c>
      <c r="M88" s="45">
        <v>91</v>
      </c>
      <c r="N88" s="46">
        <f>M88*0.051</f>
        <v>4.641</v>
      </c>
      <c r="O88" s="45">
        <v>88.03</v>
      </c>
      <c r="P88" s="46">
        <f>O88*0.051</f>
        <v>4.4895299999999994</v>
      </c>
      <c r="Q88" s="45">
        <f>J88*1000/D88</f>
        <v>156.125</v>
      </c>
      <c r="R88" s="45">
        <f>K88*1000/D88</f>
        <v>91.479166666666671</v>
      </c>
      <c r="S88" s="45">
        <f>L88*1000/D88</f>
        <v>94.634791666666672</v>
      </c>
      <c r="T88" s="46">
        <f>L88-J88</f>
        <v>-2.9515299999999991</v>
      </c>
      <c r="U88" s="46">
        <f>N88-P88</f>
        <v>0.15147000000000066</v>
      </c>
      <c r="V88" s="165">
        <f>O88-M88</f>
        <v>-2.9699999999999989</v>
      </c>
    </row>
    <row r="89" spans="1:22">
      <c r="A89" s="159"/>
      <c r="B89" s="47">
        <v>85</v>
      </c>
      <c r="C89" s="49" t="s">
        <v>351</v>
      </c>
      <c r="D89" s="44">
        <v>60</v>
      </c>
      <c r="E89" s="44">
        <v>1969</v>
      </c>
      <c r="F89" s="45">
        <v>2716.05</v>
      </c>
      <c r="G89" s="45">
        <v>2716.05</v>
      </c>
      <c r="H89" s="46">
        <v>9.1150000000000002</v>
      </c>
      <c r="I89" s="46">
        <f>H89</f>
        <v>9.1150000000000002</v>
      </c>
      <c r="J89" s="46">
        <v>9.3677399999999995</v>
      </c>
      <c r="K89" s="46">
        <f>I89-N89</f>
        <v>5.4430000000000005</v>
      </c>
      <c r="L89" s="46">
        <f>I89-P89</f>
        <v>5.4940000000000007</v>
      </c>
      <c r="M89" s="45">
        <v>72</v>
      </c>
      <c r="N89" s="46">
        <f>M89*0.051</f>
        <v>3.6719999999999997</v>
      </c>
      <c r="O89" s="45">
        <v>71</v>
      </c>
      <c r="P89" s="46">
        <f>O89*0.051</f>
        <v>3.6209999999999996</v>
      </c>
      <c r="Q89" s="45">
        <f>J89*1000/D89</f>
        <v>156.12899999999999</v>
      </c>
      <c r="R89" s="45">
        <f>K89*1000/D89</f>
        <v>90.716666666666683</v>
      </c>
      <c r="S89" s="45">
        <f>L89*1000/D89</f>
        <v>91.566666666666677</v>
      </c>
      <c r="T89" s="46">
        <f>L89-J89</f>
        <v>-3.8737399999999989</v>
      </c>
      <c r="U89" s="46">
        <f>N89-P89</f>
        <v>5.1000000000000156E-2</v>
      </c>
      <c r="V89" s="165">
        <f>O89-M89</f>
        <v>-1</v>
      </c>
    </row>
    <row r="90" spans="1:22">
      <c r="A90" s="159"/>
      <c r="B90" s="47">
        <v>86</v>
      </c>
      <c r="C90" s="43" t="s">
        <v>239</v>
      </c>
      <c r="D90" s="44">
        <v>45</v>
      </c>
      <c r="E90" s="44">
        <v>1992</v>
      </c>
      <c r="F90" s="45">
        <v>2843.99</v>
      </c>
      <c r="G90" s="45">
        <v>2843.99</v>
      </c>
      <c r="H90" s="46">
        <v>7.0259999999999998</v>
      </c>
      <c r="I90" s="46">
        <v>7.0259999999999998</v>
      </c>
      <c r="J90" s="46">
        <v>7.0259999999999998</v>
      </c>
      <c r="K90" s="46">
        <f>I90-N90</f>
        <v>3.0730999999999997</v>
      </c>
      <c r="L90" s="46">
        <f>I90-P90</f>
        <v>3.9483999999999999</v>
      </c>
      <c r="M90" s="45">
        <v>70</v>
      </c>
      <c r="N90" s="46">
        <v>3.9529000000000001</v>
      </c>
      <c r="O90" s="45">
        <v>54.5</v>
      </c>
      <c r="P90" s="46">
        <v>3.0775999999999999</v>
      </c>
      <c r="Q90" s="45">
        <f>J90*1000/D90</f>
        <v>156.13333333333333</v>
      </c>
      <c r="R90" s="45">
        <f>K90*1000/D90</f>
        <v>68.291111111111107</v>
      </c>
      <c r="S90" s="45">
        <f>L90*1000/D90</f>
        <v>87.742222222222225</v>
      </c>
      <c r="T90" s="46">
        <f>L90-J90</f>
        <v>-3.0775999999999999</v>
      </c>
      <c r="U90" s="46">
        <f>N90-P90</f>
        <v>0.87530000000000019</v>
      </c>
      <c r="V90" s="165">
        <f>O90-M90</f>
        <v>-15.5</v>
      </c>
    </row>
    <row r="91" spans="1:22">
      <c r="A91" s="159"/>
      <c r="B91" s="47">
        <v>87</v>
      </c>
      <c r="C91" s="49" t="s">
        <v>353</v>
      </c>
      <c r="D91" s="44">
        <v>30</v>
      </c>
      <c r="E91" s="44">
        <v>1992</v>
      </c>
      <c r="F91" s="45">
        <v>2341.67</v>
      </c>
      <c r="G91" s="45">
        <v>2341.67</v>
      </c>
      <c r="H91" s="46">
        <v>7.032</v>
      </c>
      <c r="I91" s="46">
        <f>H91</f>
        <v>7.032</v>
      </c>
      <c r="J91" s="46">
        <v>4.6867999999999999</v>
      </c>
      <c r="K91" s="46">
        <f>I91-N91</f>
        <v>2.952</v>
      </c>
      <c r="L91" s="46">
        <f>I91-P91</f>
        <v>2.9469000000000003</v>
      </c>
      <c r="M91" s="45">
        <v>80</v>
      </c>
      <c r="N91" s="46">
        <f>M91*0.051</f>
        <v>4.08</v>
      </c>
      <c r="O91" s="45">
        <v>80.099999999999994</v>
      </c>
      <c r="P91" s="46">
        <f>O91*0.051</f>
        <v>4.0850999999999997</v>
      </c>
      <c r="Q91" s="45">
        <f>J91*1000/D91</f>
        <v>156.22666666666666</v>
      </c>
      <c r="R91" s="45">
        <f>K91*1000/D91</f>
        <v>98.4</v>
      </c>
      <c r="S91" s="45">
        <f>L91*1000/D91</f>
        <v>98.23</v>
      </c>
      <c r="T91" s="46">
        <f>L91-J91</f>
        <v>-1.7398999999999996</v>
      </c>
      <c r="U91" s="46">
        <f>N91-P91</f>
        <v>-5.0999999999996604E-3</v>
      </c>
      <c r="V91" s="165">
        <f>O91-M91</f>
        <v>9.9999999999994316E-2</v>
      </c>
    </row>
    <row r="92" spans="1:22">
      <c r="A92" s="159"/>
      <c r="B92" s="47">
        <v>88</v>
      </c>
      <c r="C92" s="58" t="s">
        <v>205</v>
      </c>
      <c r="D92" s="59">
        <v>46</v>
      </c>
      <c r="E92" s="65" t="s">
        <v>194</v>
      </c>
      <c r="F92" s="61">
        <v>2313.6</v>
      </c>
      <c r="G92" s="61">
        <v>2313.6</v>
      </c>
      <c r="H92" s="62">
        <v>8.75</v>
      </c>
      <c r="I92" s="63">
        <f>H92</f>
        <v>8.75</v>
      </c>
      <c r="J92" s="63">
        <v>7.2</v>
      </c>
      <c r="K92" s="46">
        <f>I92-N92</f>
        <v>4.3094999999999999</v>
      </c>
      <c r="L92" s="46">
        <f>I92-P92</f>
        <v>3.6530550000000002</v>
      </c>
      <c r="M92" s="64">
        <v>83</v>
      </c>
      <c r="N92" s="63">
        <f>M92*0.0535</f>
        <v>4.4405000000000001</v>
      </c>
      <c r="O92" s="64">
        <v>95.27</v>
      </c>
      <c r="P92" s="63">
        <f>O92*0.0535</f>
        <v>5.0969449999999998</v>
      </c>
      <c r="Q92" s="45">
        <f>J92*1000/D92</f>
        <v>156.52173913043478</v>
      </c>
      <c r="R92" s="45">
        <f>K92*1000/D92</f>
        <v>93.684782608695656</v>
      </c>
      <c r="S92" s="45">
        <f>L92*1000/D92</f>
        <v>79.414239130434794</v>
      </c>
      <c r="T92" s="46">
        <f>L92-J92</f>
        <v>-3.546945</v>
      </c>
      <c r="U92" s="46">
        <f>N92-P92</f>
        <v>-0.65644499999999972</v>
      </c>
      <c r="V92" s="165">
        <f>O92-M92</f>
        <v>12.269999999999996</v>
      </c>
    </row>
    <row r="93" spans="1:22">
      <c r="A93" s="159"/>
      <c r="B93" s="47">
        <v>89</v>
      </c>
      <c r="C93" s="58" t="s">
        <v>207</v>
      </c>
      <c r="D93" s="59">
        <v>46</v>
      </c>
      <c r="E93" s="65" t="s">
        <v>194</v>
      </c>
      <c r="F93" s="61">
        <v>2348.9</v>
      </c>
      <c r="G93" s="61">
        <v>2348.9</v>
      </c>
      <c r="H93" s="62">
        <v>9.08</v>
      </c>
      <c r="I93" s="63">
        <f>H93</f>
        <v>9.08</v>
      </c>
      <c r="J93" s="63">
        <v>7.2</v>
      </c>
      <c r="K93" s="46">
        <f>I93-N93</f>
        <v>1.3224999999999998</v>
      </c>
      <c r="L93" s="46">
        <f>I93-P93</f>
        <v>4.8299600000000007</v>
      </c>
      <c r="M93" s="64">
        <v>145</v>
      </c>
      <c r="N93" s="63">
        <f>M93*0.0535</f>
        <v>7.7575000000000003</v>
      </c>
      <c r="O93" s="64">
        <v>79.44</v>
      </c>
      <c r="P93" s="63">
        <f>O93*0.0535</f>
        <v>4.2500399999999994</v>
      </c>
      <c r="Q93" s="45">
        <f>J93*1000/D93</f>
        <v>156.52173913043478</v>
      </c>
      <c r="R93" s="45">
        <f>K93*1000/D93</f>
        <v>28.749999999999996</v>
      </c>
      <c r="S93" s="45">
        <f>L93*1000/D93</f>
        <v>104.99913043478263</v>
      </c>
      <c r="T93" s="46">
        <f>L93-J93</f>
        <v>-2.3700399999999995</v>
      </c>
      <c r="U93" s="46">
        <f>N93-P93</f>
        <v>3.5074600000000009</v>
      </c>
      <c r="V93" s="165">
        <f>O93-M93</f>
        <v>-65.56</v>
      </c>
    </row>
    <row r="94" spans="1:22">
      <c r="A94" s="159"/>
      <c r="B94" s="47">
        <v>90</v>
      </c>
      <c r="C94" s="58" t="s">
        <v>217</v>
      </c>
      <c r="D94" s="59">
        <v>46</v>
      </c>
      <c r="E94" s="60" t="s">
        <v>159</v>
      </c>
      <c r="F94" s="61">
        <v>2347.13</v>
      </c>
      <c r="G94" s="61">
        <v>2347.13</v>
      </c>
      <c r="H94" s="62">
        <v>10.88</v>
      </c>
      <c r="I94" s="63">
        <f>H94</f>
        <v>10.88</v>
      </c>
      <c r="J94" s="63">
        <v>7.2</v>
      </c>
      <c r="K94" s="46">
        <f>I94-N94</f>
        <v>6.4930000000000012</v>
      </c>
      <c r="L94" s="46">
        <f>I94-P94</f>
        <v>6.3308950000000008</v>
      </c>
      <c r="M94" s="64">
        <v>82</v>
      </c>
      <c r="N94" s="63">
        <f>M94*0.0535</f>
        <v>4.3869999999999996</v>
      </c>
      <c r="O94" s="64">
        <v>85.03</v>
      </c>
      <c r="P94" s="63">
        <f>O94*0.0535</f>
        <v>4.549105</v>
      </c>
      <c r="Q94" s="45">
        <f>J94*1000/D94</f>
        <v>156.52173913043478</v>
      </c>
      <c r="R94" s="45">
        <f>K94*1000/D94</f>
        <v>141.1521739130435</v>
      </c>
      <c r="S94" s="45">
        <f>L94*1000/D94</f>
        <v>137.62815217391307</v>
      </c>
      <c r="T94" s="46">
        <f>L94-J94</f>
        <v>-0.86910499999999935</v>
      </c>
      <c r="U94" s="46">
        <f>N94-P94</f>
        <v>-0.16210500000000039</v>
      </c>
      <c r="V94" s="165">
        <f>O94-M94</f>
        <v>3.0300000000000011</v>
      </c>
    </row>
    <row r="95" spans="1:22">
      <c r="A95" s="159"/>
      <c r="B95" s="47">
        <v>91</v>
      </c>
      <c r="C95" s="43" t="s">
        <v>106</v>
      </c>
      <c r="D95" s="44">
        <v>73</v>
      </c>
      <c r="E95" s="44">
        <v>1975</v>
      </c>
      <c r="F95" s="45">
        <v>3804.01</v>
      </c>
      <c r="G95" s="45">
        <v>3804.01</v>
      </c>
      <c r="H95" s="46">
        <v>17.03</v>
      </c>
      <c r="I95" s="46">
        <f>H95</f>
        <v>17.03</v>
      </c>
      <c r="J95" s="46">
        <v>11.44</v>
      </c>
      <c r="K95" s="46">
        <f>I95-N95</f>
        <v>10.859000000000002</v>
      </c>
      <c r="L95" s="46">
        <f>I95-P95</f>
        <v>10.39104</v>
      </c>
      <c r="M95" s="45">
        <v>121</v>
      </c>
      <c r="N95" s="46">
        <f>M95*0.051</f>
        <v>6.1709999999999994</v>
      </c>
      <c r="O95" s="45">
        <f>P95/0.05354</f>
        <v>124</v>
      </c>
      <c r="P95" s="46">
        <v>6.63896</v>
      </c>
      <c r="Q95" s="45">
        <f>J95*1000/D95</f>
        <v>156.7123287671233</v>
      </c>
      <c r="R95" s="45">
        <f>K95*1000/D95</f>
        <v>148.75342465753428</v>
      </c>
      <c r="S95" s="45">
        <f>L95*1000/D95</f>
        <v>142.34301369863016</v>
      </c>
      <c r="T95" s="46">
        <f>L95-J95</f>
        <v>-1.0489599999999992</v>
      </c>
      <c r="U95" s="46">
        <f>N95-P95</f>
        <v>-0.4679600000000006</v>
      </c>
      <c r="V95" s="165">
        <f>1.05*O95-M95</f>
        <v>9.2000000000000171</v>
      </c>
    </row>
    <row r="96" spans="1:22">
      <c r="A96" s="159"/>
      <c r="B96" s="47">
        <v>92</v>
      </c>
      <c r="C96" s="43" t="s">
        <v>100</v>
      </c>
      <c r="D96" s="44">
        <v>61</v>
      </c>
      <c r="E96" s="44">
        <v>1973</v>
      </c>
      <c r="F96" s="45">
        <v>2685.77</v>
      </c>
      <c r="G96" s="45">
        <v>2685.77</v>
      </c>
      <c r="H96" s="46">
        <v>11.53</v>
      </c>
      <c r="I96" s="46">
        <f>H96</f>
        <v>11.53</v>
      </c>
      <c r="J96" s="46">
        <v>9.5612399999999997</v>
      </c>
      <c r="K96" s="46">
        <f>I96-N96</f>
        <v>5.7669999999999995</v>
      </c>
      <c r="L96" s="46">
        <f>I96-P96</f>
        <v>5.2748409999999994</v>
      </c>
      <c r="M96" s="45">
        <v>113</v>
      </c>
      <c r="N96" s="46">
        <f>M96*0.051</f>
        <v>5.7629999999999999</v>
      </c>
      <c r="O96" s="45">
        <f>P96/0.05354</f>
        <v>116.83150915203586</v>
      </c>
      <c r="P96" s="46">
        <v>6.2551589999999999</v>
      </c>
      <c r="Q96" s="45">
        <f>J96*1000/D96</f>
        <v>156.7416393442623</v>
      </c>
      <c r="R96" s="45">
        <f>K96*1000/D96</f>
        <v>94.540983606557361</v>
      </c>
      <c r="S96" s="45">
        <f>L96*1000/D96</f>
        <v>86.472803278688517</v>
      </c>
      <c r="T96" s="46">
        <f>L96-J96</f>
        <v>-4.2863990000000003</v>
      </c>
      <c r="U96" s="46">
        <f>N96-P96</f>
        <v>-0.49215900000000001</v>
      </c>
      <c r="V96" s="165">
        <f>1.05*O96-M96</f>
        <v>9.6730846096376553</v>
      </c>
    </row>
    <row r="97" spans="1:22">
      <c r="A97" s="159"/>
      <c r="B97" s="47">
        <v>93</v>
      </c>
      <c r="C97" s="43" t="s">
        <v>116</v>
      </c>
      <c r="D97" s="44">
        <v>51</v>
      </c>
      <c r="E97" s="44">
        <v>1973</v>
      </c>
      <c r="F97" s="45">
        <v>2590.0300000000002</v>
      </c>
      <c r="G97" s="45">
        <v>2590.0300000000002</v>
      </c>
      <c r="H97" s="46">
        <v>12.33</v>
      </c>
      <c r="I97" s="46">
        <f>H97</f>
        <v>12.33</v>
      </c>
      <c r="J97" s="46">
        <v>8</v>
      </c>
      <c r="K97" s="46">
        <f>I97-N97</f>
        <v>7.4850000000000003</v>
      </c>
      <c r="L97" s="46">
        <f>I97-P97</f>
        <v>6.6626840000000005</v>
      </c>
      <c r="M97" s="45">
        <v>95</v>
      </c>
      <c r="N97" s="46">
        <f>M97*0.051</f>
        <v>4.8449999999999998</v>
      </c>
      <c r="O97" s="45">
        <f>P97/0.05354</f>
        <v>105.85199850579006</v>
      </c>
      <c r="P97" s="46">
        <v>5.6673159999999996</v>
      </c>
      <c r="Q97" s="45">
        <f>J97*1000/D97</f>
        <v>156.86274509803923</v>
      </c>
      <c r="R97" s="45">
        <f>K97*1000/D97</f>
        <v>146.76470588235293</v>
      </c>
      <c r="S97" s="45">
        <f>L97*1000/D97</f>
        <v>130.64086274509805</v>
      </c>
      <c r="T97" s="46">
        <f>L97-J97</f>
        <v>-1.3373159999999995</v>
      </c>
      <c r="U97" s="46">
        <f>N97-P97</f>
        <v>-0.82231599999999982</v>
      </c>
      <c r="V97" s="165">
        <f>1.05*O97-M97</f>
        <v>16.144598431079572</v>
      </c>
    </row>
    <row r="98" spans="1:22">
      <c r="A98" s="159"/>
      <c r="B98" s="47">
        <v>94</v>
      </c>
      <c r="C98" s="43" t="s">
        <v>103</v>
      </c>
      <c r="D98" s="44">
        <v>104</v>
      </c>
      <c r="E98" s="44">
        <v>1981</v>
      </c>
      <c r="F98" s="45">
        <v>3388.79</v>
      </c>
      <c r="G98" s="45">
        <v>3388.79</v>
      </c>
      <c r="H98" s="46">
        <v>20.13</v>
      </c>
      <c r="I98" s="46">
        <f>H98</f>
        <v>20.13</v>
      </c>
      <c r="J98" s="46">
        <v>16.32</v>
      </c>
      <c r="K98" s="46">
        <f>I98-N98</f>
        <v>13.602</v>
      </c>
      <c r="L98" s="46">
        <f>I98-P98</f>
        <v>11.409832999999999</v>
      </c>
      <c r="M98" s="45">
        <v>128</v>
      </c>
      <c r="N98" s="46">
        <f>M98*0.051</f>
        <v>6.5279999999999996</v>
      </c>
      <c r="O98" s="45">
        <f>P98/0.05354</f>
        <v>162.8720022413149</v>
      </c>
      <c r="P98" s="46">
        <v>8.720167</v>
      </c>
      <c r="Q98" s="45">
        <f>J98*1000/D98</f>
        <v>156.92307692307693</v>
      </c>
      <c r="R98" s="45">
        <f>K98*1000/D98</f>
        <v>130.78846153846155</v>
      </c>
      <c r="S98" s="45">
        <f>L98*1000/D98</f>
        <v>109.70993269230767</v>
      </c>
      <c r="T98" s="46">
        <f>L98-J98</f>
        <v>-4.9101670000000013</v>
      </c>
      <c r="U98" s="46">
        <f>N98-P98</f>
        <v>-2.1921670000000004</v>
      </c>
      <c r="V98" s="165">
        <f>1.05*O98-M98</f>
        <v>43.015602353380643</v>
      </c>
    </row>
    <row r="99" spans="1:22">
      <c r="A99" s="159"/>
      <c r="B99" s="47">
        <v>95</v>
      </c>
      <c r="C99" s="43" t="s">
        <v>98</v>
      </c>
      <c r="D99" s="44">
        <v>60</v>
      </c>
      <c r="E99" s="44">
        <v>1973</v>
      </c>
      <c r="F99" s="45">
        <v>2702.64</v>
      </c>
      <c r="G99" s="45">
        <v>2702.64</v>
      </c>
      <c r="H99" s="46">
        <v>8.26</v>
      </c>
      <c r="I99" s="46">
        <f>H99</f>
        <v>8.26</v>
      </c>
      <c r="J99" s="46">
        <v>9.4168260000000004</v>
      </c>
      <c r="K99" s="46">
        <f>I99-N99</f>
        <v>3.67</v>
      </c>
      <c r="L99" s="46">
        <f>I99-P99</f>
        <v>2.1541379999999997</v>
      </c>
      <c r="M99" s="45">
        <v>90</v>
      </c>
      <c r="N99" s="46">
        <f>M99*0.051</f>
        <v>4.59</v>
      </c>
      <c r="O99" s="45">
        <f>P99/0.05354</f>
        <v>114.04299589092268</v>
      </c>
      <c r="P99" s="46">
        <v>6.1058620000000001</v>
      </c>
      <c r="Q99" s="45">
        <f>J99*1000/D99</f>
        <v>156.94710000000001</v>
      </c>
      <c r="R99" s="45">
        <f>K99*1000/D99</f>
        <v>61.166666666666664</v>
      </c>
      <c r="S99" s="45">
        <f>L99*1000/D99</f>
        <v>35.90229999999999</v>
      </c>
      <c r="T99" s="46">
        <f>L99-J99</f>
        <v>-7.2626880000000007</v>
      </c>
      <c r="U99" s="46">
        <f>N99-P99</f>
        <v>-1.5158620000000003</v>
      </c>
      <c r="V99" s="165">
        <f>1.05*O99-M99</f>
        <v>29.745145685468827</v>
      </c>
    </row>
    <row r="100" spans="1:22">
      <c r="A100" s="159"/>
      <c r="B100" s="47">
        <v>96</v>
      </c>
      <c r="C100" s="49" t="s">
        <v>269</v>
      </c>
      <c r="D100" s="44">
        <v>75</v>
      </c>
      <c r="E100" s="44" t="s">
        <v>159</v>
      </c>
      <c r="F100" s="45">
        <v>3389.14</v>
      </c>
      <c r="G100" s="45">
        <f>F100</f>
        <v>3389.14</v>
      </c>
      <c r="H100" s="46">
        <v>8.3087289999999996</v>
      </c>
      <c r="I100" s="46">
        <f>H100</f>
        <v>8.3087289999999996</v>
      </c>
      <c r="J100" s="46">
        <v>11.84</v>
      </c>
      <c r="K100" s="46">
        <f>I100-N100</f>
        <v>1.5999489999999996</v>
      </c>
      <c r="L100" s="46">
        <f>I100-P100</f>
        <v>0.95656600000000047</v>
      </c>
      <c r="M100" s="45">
        <v>122</v>
      </c>
      <c r="N100" s="46">
        <f>M100*0.05499</f>
        <v>6.70878</v>
      </c>
      <c r="O100" s="45">
        <v>133.69999999999999</v>
      </c>
      <c r="P100" s="46">
        <f>O100*0.05499</f>
        <v>7.3521629999999991</v>
      </c>
      <c r="Q100" s="45">
        <f>J100*1000/D100</f>
        <v>157.86666666666667</v>
      </c>
      <c r="R100" s="45">
        <f>K100*1000/D100</f>
        <v>21.332653333333329</v>
      </c>
      <c r="S100" s="45">
        <f>L100*1000/D100</f>
        <v>12.75421333333334</v>
      </c>
      <c r="T100" s="46">
        <f>L100-J100</f>
        <v>-10.883433999999999</v>
      </c>
      <c r="U100" s="46">
        <f>N100-P100</f>
        <v>-0.64338299999999915</v>
      </c>
      <c r="V100" s="165">
        <f>O100-M100</f>
        <v>11.699999999999989</v>
      </c>
    </row>
    <row r="101" spans="1:22">
      <c r="A101" s="159"/>
      <c r="B101" s="47">
        <v>97</v>
      </c>
      <c r="C101" s="58" t="s">
        <v>216</v>
      </c>
      <c r="D101" s="59">
        <v>76</v>
      </c>
      <c r="E101" s="60" t="s">
        <v>159</v>
      </c>
      <c r="F101" s="61">
        <v>3969.65</v>
      </c>
      <c r="G101" s="61">
        <v>3969.65</v>
      </c>
      <c r="H101" s="62">
        <v>17.71</v>
      </c>
      <c r="I101" s="63">
        <f>H101</f>
        <v>17.71</v>
      </c>
      <c r="J101" s="63">
        <v>12</v>
      </c>
      <c r="K101" s="46">
        <f>I101-N101</f>
        <v>10.648</v>
      </c>
      <c r="L101" s="46">
        <f>I101-P101</f>
        <v>10.003860000000001</v>
      </c>
      <c r="M101" s="64">
        <v>132</v>
      </c>
      <c r="N101" s="63">
        <f>M101*0.0535</f>
        <v>7.0620000000000003</v>
      </c>
      <c r="O101" s="64">
        <v>144.04</v>
      </c>
      <c r="P101" s="63">
        <f>O101*0.0535</f>
        <v>7.7061399999999995</v>
      </c>
      <c r="Q101" s="45">
        <f>J101*1000/D101</f>
        <v>157.89473684210526</v>
      </c>
      <c r="R101" s="45">
        <f>K101*1000/D101</f>
        <v>140.10526315789474</v>
      </c>
      <c r="S101" s="45">
        <f>L101*1000/D101</f>
        <v>131.62973684210527</v>
      </c>
      <c r="T101" s="46">
        <f>L101-J101</f>
        <v>-1.9961399999999987</v>
      </c>
      <c r="U101" s="46">
        <f>N101-P101</f>
        <v>-0.64413999999999927</v>
      </c>
      <c r="V101" s="165">
        <f>O101-M101</f>
        <v>12.039999999999992</v>
      </c>
    </row>
    <row r="102" spans="1:22">
      <c r="A102" s="159"/>
      <c r="B102" s="47">
        <v>98</v>
      </c>
      <c r="C102" s="43" t="s">
        <v>262</v>
      </c>
      <c r="D102" s="44">
        <v>59</v>
      </c>
      <c r="E102" s="44">
        <v>1985</v>
      </c>
      <c r="F102" s="45">
        <v>3912.05</v>
      </c>
      <c r="G102" s="45">
        <v>3912.05</v>
      </c>
      <c r="H102" s="46">
        <v>9.32</v>
      </c>
      <c r="I102" s="46">
        <v>9.32</v>
      </c>
      <c r="J102" s="46">
        <v>9.32</v>
      </c>
      <c r="K102" s="46">
        <f>I102-N102</f>
        <v>5.0283000000000007</v>
      </c>
      <c r="L102" s="46">
        <f>I102-P102</f>
        <v>5.1413000000000002</v>
      </c>
      <c r="M102" s="45">
        <v>76</v>
      </c>
      <c r="N102" s="46">
        <v>4.2916999999999996</v>
      </c>
      <c r="O102" s="45">
        <v>74</v>
      </c>
      <c r="P102" s="46">
        <v>4.1787000000000001</v>
      </c>
      <c r="Q102" s="45">
        <f>J102*1000/D102</f>
        <v>157.96610169491527</v>
      </c>
      <c r="R102" s="45">
        <f>K102*1000/D102</f>
        <v>85.225423728813581</v>
      </c>
      <c r="S102" s="45">
        <f>L102*1000/D102</f>
        <v>87.140677966101691</v>
      </c>
      <c r="T102" s="46">
        <f>L102-J102</f>
        <v>-4.1787000000000001</v>
      </c>
      <c r="U102" s="46">
        <f>N102-P102</f>
        <v>0.11299999999999955</v>
      </c>
      <c r="V102" s="165">
        <f>O102-M102</f>
        <v>-2</v>
      </c>
    </row>
    <row r="103" spans="1:22">
      <c r="A103" s="159"/>
      <c r="B103" s="47">
        <v>99</v>
      </c>
      <c r="C103" s="50" t="s">
        <v>346</v>
      </c>
      <c r="D103" s="44">
        <v>45</v>
      </c>
      <c r="E103" s="44">
        <v>1990</v>
      </c>
      <c r="F103" s="45">
        <v>2328.48</v>
      </c>
      <c r="G103" s="45">
        <v>2328.48</v>
      </c>
      <c r="H103" s="46">
        <v>7.03</v>
      </c>
      <c r="I103" s="46">
        <f>H103</f>
        <v>7.03</v>
      </c>
      <c r="J103" s="46">
        <v>7.1128999999999998</v>
      </c>
      <c r="K103" s="46">
        <f>I103-N103</f>
        <v>3.4090000000000007</v>
      </c>
      <c r="L103" s="46">
        <f>I103-P103</f>
        <v>3.7124500000000005</v>
      </c>
      <c r="M103" s="45">
        <v>71</v>
      </c>
      <c r="N103" s="46">
        <f>M103*0.051</f>
        <v>3.6209999999999996</v>
      </c>
      <c r="O103" s="51">
        <v>65.05</v>
      </c>
      <c r="P103" s="46">
        <f>O103*0.051</f>
        <v>3.3175499999999998</v>
      </c>
      <c r="Q103" s="45">
        <f>J103*1000/D103</f>
        <v>158.06444444444443</v>
      </c>
      <c r="R103" s="45">
        <f>K103*1000/D103</f>
        <v>75.755555555555574</v>
      </c>
      <c r="S103" s="45">
        <f>L103*1000/D103</f>
        <v>82.498888888888899</v>
      </c>
      <c r="T103" s="46">
        <f>L103-J103</f>
        <v>-3.4004499999999993</v>
      </c>
      <c r="U103" s="46">
        <f>N103-P103</f>
        <v>0.30344999999999978</v>
      </c>
      <c r="V103" s="165">
        <f>O103-M103</f>
        <v>-5.9500000000000028</v>
      </c>
    </row>
    <row r="104" spans="1:22">
      <c r="A104" s="159"/>
      <c r="B104" s="47">
        <v>100</v>
      </c>
      <c r="C104" s="49" t="s">
        <v>356</v>
      </c>
      <c r="D104" s="44">
        <v>45</v>
      </c>
      <c r="E104" s="44">
        <v>1981</v>
      </c>
      <c r="F104" s="45">
        <v>2323</v>
      </c>
      <c r="G104" s="45">
        <v>2323</v>
      </c>
      <c r="H104" s="46">
        <v>8.4730000000000008</v>
      </c>
      <c r="I104" s="46">
        <f>H104</f>
        <v>8.4730000000000008</v>
      </c>
      <c r="J104" s="46">
        <v>7.1128999999999998</v>
      </c>
      <c r="K104" s="46">
        <f>I104-N104</f>
        <v>3.8830000000000009</v>
      </c>
      <c r="L104" s="46">
        <f>I104-P104</f>
        <v>4.3297600000000012</v>
      </c>
      <c r="M104" s="45">
        <v>90</v>
      </c>
      <c r="N104" s="46">
        <f>M104*0.051</f>
        <v>4.59</v>
      </c>
      <c r="O104" s="45">
        <v>81.239999999999995</v>
      </c>
      <c r="P104" s="46">
        <f>O104*0.051</f>
        <v>4.1432399999999996</v>
      </c>
      <c r="Q104" s="45">
        <f>J104*1000/D104</f>
        <v>158.06444444444443</v>
      </c>
      <c r="R104" s="45">
        <f>K104*1000/D104</f>
        <v>86.288888888888906</v>
      </c>
      <c r="S104" s="45">
        <f>L104*1000/D104</f>
        <v>96.216888888888917</v>
      </c>
      <c r="T104" s="46">
        <f>L104-J104</f>
        <v>-2.7831399999999986</v>
      </c>
      <c r="U104" s="46">
        <f>N104-P104</f>
        <v>0.44676000000000027</v>
      </c>
      <c r="V104" s="165">
        <f>O104-M104</f>
        <v>-8.7600000000000051</v>
      </c>
    </row>
    <row r="105" spans="1:22">
      <c r="A105" s="159"/>
      <c r="B105" s="47">
        <v>101</v>
      </c>
      <c r="C105" s="49" t="s">
        <v>341</v>
      </c>
      <c r="D105" s="44">
        <v>30</v>
      </c>
      <c r="E105" s="44">
        <v>1980</v>
      </c>
      <c r="F105" s="45">
        <v>1501.2</v>
      </c>
      <c r="G105" s="45">
        <v>1501.2</v>
      </c>
      <c r="H105" s="46">
        <v>4.1890000000000001</v>
      </c>
      <c r="I105" s="46">
        <f>H105</f>
        <v>4.1890000000000001</v>
      </c>
      <c r="J105" s="46">
        <v>4.7419349999999998</v>
      </c>
      <c r="K105" s="46">
        <f>I105-N105</f>
        <v>1.9450000000000003</v>
      </c>
      <c r="L105" s="46">
        <f>I105-P105</f>
        <v>2.0112999999999999</v>
      </c>
      <c r="M105" s="45">
        <v>44</v>
      </c>
      <c r="N105" s="46">
        <f>M105*0.051</f>
        <v>2.2439999999999998</v>
      </c>
      <c r="O105" s="45">
        <v>42.7</v>
      </c>
      <c r="P105" s="46">
        <f>O105*0.051</f>
        <v>2.1777000000000002</v>
      </c>
      <c r="Q105" s="45">
        <f>J105*1000/D105</f>
        <v>158.06449999999998</v>
      </c>
      <c r="R105" s="45">
        <f>K105*1000/D105</f>
        <v>64.833333333333343</v>
      </c>
      <c r="S105" s="45">
        <f>L105*1000/D105</f>
        <v>67.043333333333337</v>
      </c>
      <c r="T105" s="46">
        <f>L105-J105</f>
        <v>-2.7306349999999999</v>
      </c>
      <c r="U105" s="46">
        <f>N105-P105</f>
        <v>6.6299999999999581E-2</v>
      </c>
      <c r="V105" s="165">
        <f>O105-M105</f>
        <v>-1.2999999999999972</v>
      </c>
    </row>
    <row r="106" spans="1:22">
      <c r="A106" s="159"/>
      <c r="B106" s="47">
        <v>102</v>
      </c>
      <c r="C106" s="53" t="s">
        <v>659</v>
      </c>
      <c r="D106" s="54">
        <v>55</v>
      </c>
      <c r="E106" s="54">
        <v>1995</v>
      </c>
      <c r="F106" s="55">
        <v>3308.16</v>
      </c>
      <c r="G106" s="55">
        <v>3308.16</v>
      </c>
      <c r="H106" s="56">
        <v>13.438000000000001</v>
      </c>
      <c r="I106" s="56">
        <f>H106</f>
        <v>13.438000000000001</v>
      </c>
      <c r="J106" s="56">
        <v>8.7200000000000006</v>
      </c>
      <c r="K106" s="56">
        <f>I106-N106</f>
        <v>8.6950000000000003</v>
      </c>
      <c r="L106" s="56">
        <f>I106-P106</f>
        <v>8.1447099999999999</v>
      </c>
      <c r="M106" s="55">
        <v>93</v>
      </c>
      <c r="N106" s="56">
        <f>M106*0.051</f>
        <v>4.7429999999999994</v>
      </c>
      <c r="O106" s="55">
        <v>103.79</v>
      </c>
      <c r="P106" s="56">
        <f>O106*0.051</f>
        <v>5.2932899999999998</v>
      </c>
      <c r="Q106" s="55">
        <f>J106*1000/D106</f>
        <v>158.54545454545453</v>
      </c>
      <c r="R106" s="55">
        <f>K106*1000/D106</f>
        <v>158.09090909090909</v>
      </c>
      <c r="S106" s="55">
        <f>L106*1000/D106</f>
        <v>148.08563636363635</v>
      </c>
      <c r="T106" s="56">
        <f>L106-J106</f>
        <v>-0.57529000000000075</v>
      </c>
      <c r="U106" s="56">
        <f>N106-P106</f>
        <v>-0.55029000000000039</v>
      </c>
      <c r="V106" s="166">
        <f>O106-M106</f>
        <v>10.790000000000006</v>
      </c>
    </row>
    <row r="107" spans="1:22">
      <c r="A107" s="159"/>
      <c r="B107" s="47">
        <v>103</v>
      </c>
      <c r="C107" s="58" t="s">
        <v>206</v>
      </c>
      <c r="D107" s="59">
        <v>75</v>
      </c>
      <c r="E107" s="65" t="s">
        <v>194</v>
      </c>
      <c r="F107" s="61">
        <v>3968.65</v>
      </c>
      <c r="G107" s="72">
        <v>3968.65</v>
      </c>
      <c r="H107" s="73">
        <v>14.17</v>
      </c>
      <c r="I107" s="63">
        <f>H107</f>
        <v>14.17</v>
      </c>
      <c r="J107" s="63">
        <v>11.92</v>
      </c>
      <c r="K107" s="46">
        <f>I107-N107</f>
        <v>7.4824999999999999</v>
      </c>
      <c r="L107" s="46">
        <f>I107-P107</f>
        <v>7.1561500000000002</v>
      </c>
      <c r="M107" s="74">
        <v>125</v>
      </c>
      <c r="N107" s="63">
        <f>M107*0.0535</f>
        <v>6.6875</v>
      </c>
      <c r="O107" s="74">
        <v>131.1</v>
      </c>
      <c r="P107" s="63">
        <f>O107*0.0535</f>
        <v>7.0138499999999997</v>
      </c>
      <c r="Q107" s="45">
        <f>J107*1000/D107</f>
        <v>158.93333333333334</v>
      </c>
      <c r="R107" s="45">
        <f>K107*1000/D107</f>
        <v>99.766666666666666</v>
      </c>
      <c r="S107" s="45">
        <f>L107*1000/D107</f>
        <v>95.415333333333336</v>
      </c>
      <c r="T107" s="46">
        <f>L107-J107</f>
        <v>-4.7638499999999997</v>
      </c>
      <c r="U107" s="46">
        <f>N107-P107</f>
        <v>-0.3263499999999997</v>
      </c>
      <c r="V107" s="165">
        <f>O107-M107</f>
        <v>6.0999999999999943</v>
      </c>
    </row>
    <row r="108" spans="1:22">
      <c r="A108" s="159"/>
      <c r="B108" s="47">
        <v>104</v>
      </c>
      <c r="C108" s="43" t="s">
        <v>257</v>
      </c>
      <c r="D108" s="44">
        <v>39</v>
      </c>
      <c r="E108" s="44">
        <v>1973</v>
      </c>
      <c r="F108" s="45">
        <v>2567.4</v>
      </c>
      <c r="G108" s="45">
        <v>2567.4</v>
      </c>
      <c r="H108" s="46">
        <v>6.201568</v>
      </c>
      <c r="I108" s="46">
        <v>6.201568</v>
      </c>
      <c r="J108" s="46">
        <v>6.201568</v>
      </c>
      <c r="K108" s="46">
        <f>I108-N108</f>
        <v>3.886298</v>
      </c>
      <c r="L108" s="46">
        <f>I108-P108</f>
        <v>3.3780679999999998</v>
      </c>
      <c r="M108" s="45">
        <v>41</v>
      </c>
      <c r="N108" s="46">
        <v>2.3152699999999999</v>
      </c>
      <c r="O108" s="45">
        <v>50</v>
      </c>
      <c r="P108" s="46">
        <v>2.8235000000000001</v>
      </c>
      <c r="Q108" s="45">
        <f>J108*1000/D108</f>
        <v>159.01456410256409</v>
      </c>
      <c r="R108" s="45">
        <f>K108*1000/D108</f>
        <v>99.648666666666671</v>
      </c>
      <c r="S108" s="45">
        <f>L108*1000/D108</f>
        <v>86.617128205128196</v>
      </c>
      <c r="T108" s="46">
        <f>L108-J108</f>
        <v>-2.8235000000000001</v>
      </c>
      <c r="U108" s="46">
        <f>N108-P108</f>
        <v>-0.50823000000000018</v>
      </c>
      <c r="V108" s="165">
        <f>O108-M108</f>
        <v>9</v>
      </c>
    </row>
    <row r="109" spans="1:22">
      <c r="A109" s="159"/>
      <c r="B109" s="47">
        <v>105</v>
      </c>
      <c r="C109" s="68" t="s">
        <v>85</v>
      </c>
      <c r="D109" s="69">
        <v>25</v>
      </c>
      <c r="E109" s="69" t="s">
        <v>33</v>
      </c>
      <c r="F109" s="70">
        <v>1389.64</v>
      </c>
      <c r="G109" s="70">
        <f>F109</f>
        <v>1389.64</v>
      </c>
      <c r="H109" s="46">
        <v>5.5060000000000002</v>
      </c>
      <c r="I109" s="46">
        <f>H109</f>
        <v>5.5060000000000002</v>
      </c>
      <c r="J109" s="71">
        <f>160*D109/1000</f>
        <v>4</v>
      </c>
      <c r="K109" s="46">
        <f>I109-N109</f>
        <v>2.33304</v>
      </c>
      <c r="L109" s="46">
        <f>I109-P109</f>
        <v>2.8905744000000002</v>
      </c>
      <c r="M109" s="45">
        <v>56</v>
      </c>
      <c r="N109" s="46">
        <f>M109*0.05666</f>
        <v>3.1729600000000002</v>
      </c>
      <c r="O109" s="45">
        <v>46.16</v>
      </c>
      <c r="P109" s="46">
        <f>O109*0.05666</f>
        <v>2.6154256</v>
      </c>
      <c r="Q109" s="45">
        <f>J109*1000/D109</f>
        <v>160</v>
      </c>
      <c r="R109" s="45">
        <f>K109*1000/D109</f>
        <v>93.321600000000004</v>
      </c>
      <c r="S109" s="45">
        <f>L109*1000/D109</f>
        <v>115.62297600000002</v>
      </c>
      <c r="T109" s="46">
        <f>L109-J109</f>
        <v>-1.1094255999999998</v>
      </c>
      <c r="U109" s="46">
        <f>N109-P109</f>
        <v>0.55753440000000021</v>
      </c>
      <c r="V109" s="165">
        <f>O109-M109</f>
        <v>-9.8400000000000034</v>
      </c>
    </row>
    <row r="110" spans="1:22">
      <c r="A110" s="159"/>
      <c r="B110" s="47">
        <v>106</v>
      </c>
      <c r="C110" s="68" t="s">
        <v>86</v>
      </c>
      <c r="D110" s="44">
        <v>26</v>
      </c>
      <c r="E110" s="69" t="s">
        <v>33</v>
      </c>
      <c r="F110" s="45">
        <v>1345.35</v>
      </c>
      <c r="G110" s="70">
        <f>F110</f>
        <v>1345.35</v>
      </c>
      <c r="H110" s="46">
        <v>6.1349999999999998</v>
      </c>
      <c r="I110" s="46">
        <f>H110</f>
        <v>6.1349999999999998</v>
      </c>
      <c r="J110" s="71">
        <f>160*D110/1000</f>
        <v>4.16</v>
      </c>
      <c r="K110" s="46">
        <f>I110-N110</f>
        <v>2.9053799999999996</v>
      </c>
      <c r="L110" s="46">
        <f>I110-P110</f>
        <v>2.8606185999999996</v>
      </c>
      <c r="M110" s="45">
        <v>57</v>
      </c>
      <c r="N110" s="46">
        <f>M110*0.05666</f>
        <v>3.2296200000000002</v>
      </c>
      <c r="O110" s="51">
        <v>57.79</v>
      </c>
      <c r="P110" s="46">
        <f>O110*0.05666</f>
        <v>3.2743814000000002</v>
      </c>
      <c r="Q110" s="45">
        <f>J110*1000/D110</f>
        <v>160</v>
      </c>
      <c r="R110" s="45">
        <f>K110*1000/D110</f>
        <v>111.74538461538461</v>
      </c>
      <c r="S110" s="45">
        <f>L110*1000/D110</f>
        <v>110.0237923076923</v>
      </c>
      <c r="T110" s="46">
        <f>L110-J110</f>
        <v>-1.2993814000000006</v>
      </c>
      <c r="U110" s="46">
        <f>N110-P110</f>
        <v>-4.4761400000000062E-2</v>
      </c>
      <c r="V110" s="165">
        <f>O110-M110</f>
        <v>0.78999999999999915</v>
      </c>
    </row>
    <row r="111" spans="1:22">
      <c r="A111" s="159"/>
      <c r="B111" s="47">
        <v>107</v>
      </c>
      <c r="C111" s="49" t="s">
        <v>87</v>
      </c>
      <c r="D111" s="44">
        <v>50</v>
      </c>
      <c r="E111" s="69" t="s">
        <v>33</v>
      </c>
      <c r="F111" s="45">
        <v>2660.12</v>
      </c>
      <c r="G111" s="70">
        <f>F111</f>
        <v>2660.12</v>
      </c>
      <c r="H111" s="46">
        <v>10.513999999999999</v>
      </c>
      <c r="I111" s="46">
        <f>H111</f>
        <v>10.513999999999999</v>
      </c>
      <c r="J111" s="71">
        <f>160*D111/1000</f>
        <v>8</v>
      </c>
      <c r="K111" s="46">
        <f>I111-N111</f>
        <v>6.1511799999999992</v>
      </c>
      <c r="L111" s="46">
        <f>I111-P111</f>
        <v>6.5477999999999987</v>
      </c>
      <c r="M111" s="45">
        <v>77</v>
      </c>
      <c r="N111" s="46">
        <f>M111*0.05666</f>
        <v>4.3628200000000001</v>
      </c>
      <c r="O111" s="45">
        <v>70</v>
      </c>
      <c r="P111" s="46">
        <f>O111*0.05666</f>
        <v>3.9662000000000002</v>
      </c>
      <c r="Q111" s="45">
        <f>J111*1000/D111</f>
        <v>160</v>
      </c>
      <c r="R111" s="45">
        <f>K111*1000/D111</f>
        <v>123.02359999999999</v>
      </c>
      <c r="S111" s="45">
        <f>L111*1000/D111</f>
        <v>130.95599999999996</v>
      </c>
      <c r="T111" s="46">
        <f>L111-J111</f>
        <v>-1.4522000000000013</v>
      </c>
      <c r="U111" s="46">
        <f>N111-P111</f>
        <v>0.39661999999999997</v>
      </c>
      <c r="V111" s="165">
        <f>O111-M111</f>
        <v>-7</v>
      </c>
    </row>
    <row r="112" spans="1:22">
      <c r="A112" s="159"/>
      <c r="B112" s="47">
        <v>108</v>
      </c>
      <c r="C112" s="49" t="s">
        <v>88</v>
      </c>
      <c r="D112" s="44">
        <v>90</v>
      </c>
      <c r="E112" s="69" t="s">
        <v>33</v>
      </c>
      <c r="F112" s="45">
        <v>4574.28</v>
      </c>
      <c r="G112" s="70">
        <f>F112</f>
        <v>4574.28</v>
      </c>
      <c r="H112" s="46">
        <v>19.279</v>
      </c>
      <c r="I112" s="46">
        <f>H112</f>
        <v>19.279</v>
      </c>
      <c r="J112" s="71">
        <f>160*D112/1000</f>
        <v>14.4</v>
      </c>
      <c r="K112" s="46">
        <f>I112-N112</f>
        <v>9.8167799999999996</v>
      </c>
      <c r="L112" s="46">
        <f>I112-P112</f>
        <v>10.406044</v>
      </c>
      <c r="M112" s="45">
        <v>167</v>
      </c>
      <c r="N112" s="46">
        <f>M112*0.05666</f>
        <v>9.4622200000000003</v>
      </c>
      <c r="O112" s="45">
        <v>156.6</v>
      </c>
      <c r="P112" s="46">
        <f>O112*0.05666</f>
        <v>8.8729560000000003</v>
      </c>
      <c r="Q112" s="45">
        <f>J112*1000/D112</f>
        <v>160</v>
      </c>
      <c r="R112" s="45">
        <f>K112*1000/D112</f>
        <v>109.07533333333332</v>
      </c>
      <c r="S112" s="45">
        <f>L112*1000/D112</f>
        <v>115.62271111111112</v>
      </c>
      <c r="T112" s="46">
        <f>L112-J112</f>
        <v>-3.9939560000000007</v>
      </c>
      <c r="U112" s="46">
        <f>N112-P112</f>
        <v>0.58926400000000001</v>
      </c>
      <c r="V112" s="165">
        <f>O112-M112</f>
        <v>-10.400000000000006</v>
      </c>
    </row>
    <row r="113" spans="1:22">
      <c r="A113" s="159"/>
      <c r="B113" s="47">
        <v>109</v>
      </c>
      <c r="C113" s="49" t="s">
        <v>89</v>
      </c>
      <c r="D113" s="44">
        <v>60</v>
      </c>
      <c r="E113" s="69" t="s">
        <v>33</v>
      </c>
      <c r="F113" s="45">
        <v>3319.8</v>
      </c>
      <c r="G113" s="70">
        <f>F113</f>
        <v>3319.8</v>
      </c>
      <c r="H113" s="46">
        <v>13.62</v>
      </c>
      <c r="I113" s="46">
        <f>H113</f>
        <v>13.62</v>
      </c>
      <c r="J113" s="71">
        <f>160*D113/1000</f>
        <v>9.6</v>
      </c>
      <c r="K113" s="46">
        <f>I113-N113</f>
        <v>8.6339199999999998</v>
      </c>
      <c r="L113" s="46">
        <f>I113-P113</f>
        <v>8.7472399999999979</v>
      </c>
      <c r="M113" s="45">
        <v>88</v>
      </c>
      <c r="N113" s="46">
        <f>M113*0.05666</f>
        <v>4.9860800000000003</v>
      </c>
      <c r="O113" s="45">
        <v>86</v>
      </c>
      <c r="P113" s="46">
        <f>O113*0.05666</f>
        <v>4.8727600000000004</v>
      </c>
      <c r="Q113" s="45">
        <f>J113*1000/D113</f>
        <v>160</v>
      </c>
      <c r="R113" s="45">
        <f>K113*1000/D113</f>
        <v>143.89866666666666</v>
      </c>
      <c r="S113" s="45">
        <f>L113*1000/D113</f>
        <v>145.78733333333329</v>
      </c>
      <c r="T113" s="46">
        <f>L113-J113</f>
        <v>-0.85276000000000174</v>
      </c>
      <c r="U113" s="46">
        <f>N113-P113</f>
        <v>0.11331999999999987</v>
      </c>
      <c r="V113" s="165">
        <f>O113-M113</f>
        <v>-2</v>
      </c>
    </row>
    <row r="114" spans="1:22" s="1" customFormat="1" ht="12.75" customHeight="1">
      <c r="A114" s="159"/>
      <c r="B114" s="47">
        <v>110</v>
      </c>
      <c r="C114" s="49" t="s">
        <v>90</v>
      </c>
      <c r="D114" s="44">
        <v>60</v>
      </c>
      <c r="E114" s="69" t="s">
        <v>33</v>
      </c>
      <c r="F114" s="45">
        <v>2501.58</v>
      </c>
      <c r="G114" s="70">
        <f>F114</f>
        <v>2501.58</v>
      </c>
      <c r="H114" s="46">
        <v>11.12</v>
      </c>
      <c r="I114" s="46">
        <f>H114</f>
        <v>11.12</v>
      </c>
      <c r="J114" s="71">
        <f>160*D114/1000</f>
        <v>9.6</v>
      </c>
      <c r="K114" s="46">
        <f>I114-N114</f>
        <v>5.9639399999999991</v>
      </c>
      <c r="L114" s="46">
        <f>I114-P114</f>
        <v>6.7005199999999991</v>
      </c>
      <c r="M114" s="45">
        <v>91</v>
      </c>
      <c r="N114" s="46">
        <f>M114*0.05666</f>
        <v>5.1560600000000001</v>
      </c>
      <c r="O114" s="45">
        <v>78</v>
      </c>
      <c r="P114" s="46">
        <f>O114*0.05666</f>
        <v>4.4194800000000001</v>
      </c>
      <c r="Q114" s="45">
        <f>J114*1000/D114</f>
        <v>160</v>
      </c>
      <c r="R114" s="45">
        <f>K114*1000/D114</f>
        <v>99.398999999999972</v>
      </c>
      <c r="S114" s="45">
        <f>L114*1000/D114</f>
        <v>111.67533333333333</v>
      </c>
      <c r="T114" s="46">
        <f>L114-J114</f>
        <v>-2.8994800000000005</v>
      </c>
      <c r="U114" s="46">
        <f>N114-P114</f>
        <v>0.73658000000000001</v>
      </c>
      <c r="V114" s="165">
        <f>O114-M114</f>
        <v>-13</v>
      </c>
    </row>
    <row r="115" spans="1:22" s="1" customFormat="1" ht="12.75" customHeight="1">
      <c r="A115" s="159"/>
      <c r="B115" s="47">
        <v>111</v>
      </c>
      <c r="C115" s="49" t="s">
        <v>91</v>
      </c>
      <c r="D115" s="44">
        <v>45</v>
      </c>
      <c r="E115" s="69" t="s">
        <v>33</v>
      </c>
      <c r="F115" s="45">
        <v>2197.71</v>
      </c>
      <c r="G115" s="70">
        <f>F115</f>
        <v>2197.71</v>
      </c>
      <c r="H115" s="46">
        <v>9.7880000000000003</v>
      </c>
      <c r="I115" s="46">
        <f>H115</f>
        <v>9.7880000000000003</v>
      </c>
      <c r="J115" s="71">
        <f>160*D115/1000</f>
        <v>7.2</v>
      </c>
      <c r="K115" s="46">
        <f>I115-N115</f>
        <v>4.00868</v>
      </c>
      <c r="L115" s="46">
        <f>I115-P115</f>
        <v>4.9073076000000002</v>
      </c>
      <c r="M115" s="45">
        <v>102</v>
      </c>
      <c r="N115" s="46">
        <f>M115*0.05666</f>
        <v>5.7793200000000002</v>
      </c>
      <c r="O115" s="45">
        <v>86.14</v>
      </c>
      <c r="P115" s="46">
        <f>O115*0.05666</f>
        <v>4.8806924</v>
      </c>
      <c r="Q115" s="45">
        <f>J115*1000/D115</f>
        <v>160</v>
      </c>
      <c r="R115" s="45">
        <f>K115*1000/D115</f>
        <v>89.081777777777774</v>
      </c>
      <c r="S115" s="45">
        <f>L115*1000/D115</f>
        <v>109.05128000000001</v>
      </c>
      <c r="T115" s="46">
        <f>L115-J115</f>
        <v>-2.2926924</v>
      </c>
      <c r="U115" s="46">
        <f>N115-P115</f>
        <v>0.89862760000000019</v>
      </c>
      <c r="V115" s="165">
        <f>O115-M115</f>
        <v>-15.86</v>
      </c>
    </row>
    <row r="116" spans="1:22">
      <c r="A116" s="159"/>
      <c r="B116" s="47">
        <v>112</v>
      </c>
      <c r="C116" s="49" t="s">
        <v>92</v>
      </c>
      <c r="D116" s="44">
        <v>25</v>
      </c>
      <c r="E116" s="69" t="s">
        <v>33</v>
      </c>
      <c r="F116" s="45">
        <v>1380.52</v>
      </c>
      <c r="G116" s="70">
        <f>F116</f>
        <v>1380.52</v>
      </c>
      <c r="H116" s="46">
        <v>7.4050000000000002</v>
      </c>
      <c r="I116" s="46">
        <f>H116</f>
        <v>7.4050000000000002</v>
      </c>
      <c r="J116" s="71">
        <f>160*D116/1000</f>
        <v>4</v>
      </c>
      <c r="K116" s="46">
        <f>I116-N116</f>
        <v>3.5521199999999999</v>
      </c>
      <c r="L116" s="46">
        <f>I116-P116</f>
        <v>3.1555</v>
      </c>
      <c r="M116" s="45">
        <v>68</v>
      </c>
      <c r="N116" s="46">
        <f>M116*0.05666</f>
        <v>3.8528800000000003</v>
      </c>
      <c r="O116" s="45">
        <v>75</v>
      </c>
      <c r="P116" s="46">
        <f>O116*0.05666</f>
        <v>4.2495000000000003</v>
      </c>
      <c r="Q116" s="45">
        <f>J116*1000/D116</f>
        <v>160</v>
      </c>
      <c r="R116" s="45">
        <f>K116*1000/D116</f>
        <v>142.0848</v>
      </c>
      <c r="S116" s="45">
        <f>L116*1000/D116</f>
        <v>126.22</v>
      </c>
      <c r="T116" s="46">
        <f>L116-J116</f>
        <v>-0.84450000000000003</v>
      </c>
      <c r="U116" s="46">
        <f>N116-P116</f>
        <v>-0.39661999999999997</v>
      </c>
      <c r="V116" s="165">
        <f>O116-M116</f>
        <v>7</v>
      </c>
    </row>
    <row r="117" spans="1:22">
      <c r="A117" s="159"/>
      <c r="B117" s="47">
        <v>113</v>
      </c>
      <c r="C117" s="49" t="s">
        <v>93</v>
      </c>
      <c r="D117" s="44">
        <v>25</v>
      </c>
      <c r="E117" s="69" t="s">
        <v>33</v>
      </c>
      <c r="F117" s="45">
        <v>1349.82</v>
      </c>
      <c r="G117" s="70">
        <f>F117</f>
        <v>1349.82</v>
      </c>
      <c r="H117" s="46">
        <v>6.2140000000000004</v>
      </c>
      <c r="I117" s="46">
        <f>H117</f>
        <v>6.2140000000000004</v>
      </c>
      <c r="J117" s="71">
        <f>160*D117/1000</f>
        <v>4</v>
      </c>
      <c r="K117" s="46">
        <f>I117-N117</f>
        <v>3.3243400000000003</v>
      </c>
      <c r="L117" s="46">
        <f>I117-P117</f>
        <v>3.1260300000000001</v>
      </c>
      <c r="M117" s="45">
        <v>51</v>
      </c>
      <c r="N117" s="46">
        <f>M117*0.05666</f>
        <v>2.8896600000000001</v>
      </c>
      <c r="O117" s="45">
        <v>54.5</v>
      </c>
      <c r="P117" s="46">
        <f>O117*0.05666</f>
        <v>3.0879700000000003</v>
      </c>
      <c r="Q117" s="45">
        <f>J117*1000/D117</f>
        <v>160</v>
      </c>
      <c r="R117" s="45">
        <f>K117*1000/D117</f>
        <v>132.9736</v>
      </c>
      <c r="S117" s="45">
        <f>L117*1000/D117</f>
        <v>125.0412</v>
      </c>
      <c r="T117" s="46">
        <f>L117-J117</f>
        <v>-0.87396999999999991</v>
      </c>
      <c r="U117" s="46">
        <f>N117-P117</f>
        <v>-0.19831000000000021</v>
      </c>
      <c r="V117" s="165">
        <f>O117-M117</f>
        <v>3.5</v>
      </c>
    </row>
    <row r="118" spans="1:22">
      <c r="A118" s="159"/>
      <c r="B118" s="47">
        <v>114</v>
      </c>
      <c r="C118" s="49" t="s">
        <v>94</v>
      </c>
      <c r="D118" s="44">
        <v>25</v>
      </c>
      <c r="E118" s="69" t="s">
        <v>33</v>
      </c>
      <c r="F118" s="45">
        <v>1350.24</v>
      </c>
      <c r="G118" s="70">
        <f>F118</f>
        <v>1350.24</v>
      </c>
      <c r="H118" s="46">
        <v>6.6310000000000002</v>
      </c>
      <c r="I118" s="46">
        <f>H118</f>
        <v>6.6310000000000002</v>
      </c>
      <c r="J118" s="71">
        <f>160*D118/1000</f>
        <v>4</v>
      </c>
      <c r="K118" s="46">
        <f>I118-N118</f>
        <v>3.5713600000000003</v>
      </c>
      <c r="L118" s="46">
        <f>I118-P118</f>
        <v>3.1690740000000002</v>
      </c>
      <c r="M118" s="45">
        <v>54</v>
      </c>
      <c r="N118" s="46">
        <f>M118*0.05666</f>
        <v>3.0596399999999999</v>
      </c>
      <c r="O118" s="45">
        <v>61.1</v>
      </c>
      <c r="P118" s="46">
        <f>O118*0.05666</f>
        <v>3.4619260000000001</v>
      </c>
      <c r="Q118" s="45">
        <f>J118*1000/D118</f>
        <v>160</v>
      </c>
      <c r="R118" s="45">
        <f>K118*1000/D118</f>
        <v>142.8544</v>
      </c>
      <c r="S118" s="45">
        <f>L118*1000/D118</f>
        <v>126.76296000000001</v>
      </c>
      <c r="T118" s="46">
        <f>L118-J118</f>
        <v>-0.83092599999999983</v>
      </c>
      <c r="U118" s="46">
        <f>N118-P118</f>
        <v>-0.40228600000000014</v>
      </c>
      <c r="V118" s="165">
        <f>O118-M118</f>
        <v>7.1000000000000014</v>
      </c>
    </row>
    <row r="119" spans="1:22">
      <c r="A119" s="159"/>
      <c r="B119" s="47">
        <v>115</v>
      </c>
      <c r="C119" s="43" t="s">
        <v>97</v>
      </c>
      <c r="D119" s="44">
        <v>60</v>
      </c>
      <c r="E119" s="44">
        <v>1968</v>
      </c>
      <c r="F119" s="45">
        <v>2715.36</v>
      </c>
      <c r="G119" s="45">
        <v>2715.36</v>
      </c>
      <c r="H119" s="46">
        <v>9.34</v>
      </c>
      <c r="I119" s="46">
        <f>H119</f>
        <v>9.34</v>
      </c>
      <c r="J119" s="46">
        <v>9.6</v>
      </c>
      <c r="K119" s="46">
        <f>I119-N119</f>
        <v>3.7810000000000006</v>
      </c>
      <c r="L119" s="46">
        <f>I119-P119</f>
        <v>3.2413660000000002</v>
      </c>
      <c r="M119" s="45">
        <v>109</v>
      </c>
      <c r="N119" s="46">
        <f>M119*0.051</f>
        <v>5.5589999999999993</v>
      </c>
      <c r="O119" s="45">
        <f>P119/0.05354</f>
        <v>113.90799402316026</v>
      </c>
      <c r="P119" s="46">
        <v>6.0986339999999997</v>
      </c>
      <c r="Q119" s="45">
        <f>J119*1000/D119</f>
        <v>160</v>
      </c>
      <c r="R119" s="45">
        <f>K119*1000/D119</f>
        <v>63.016666666666673</v>
      </c>
      <c r="S119" s="45">
        <f>L119*1000/D119</f>
        <v>54.022766666666669</v>
      </c>
      <c r="T119" s="46">
        <f>L119-J119</f>
        <v>-6.3586339999999995</v>
      </c>
      <c r="U119" s="46">
        <f>N119-P119</f>
        <v>-0.53963400000000039</v>
      </c>
      <c r="V119" s="165">
        <f>1.05*O119-M119</f>
        <v>10.603393724318281</v>
      </c>
    </row>
    <row r="120" spans="1:22">
      <c r="A120" s="159"/>
      <c r="B120" s="47">
        <v>116</v>
      </c>
      <c r="C120" s="43" t="s">
        <v>104</v>
      </c>
      <c r="D120" s="44">
        <v>38</v>
      </c>
      <c r="E120" s="44">
        <v>1985</v>
      </c>
      <c r="F120" s="45">
        <v>1944.17</v>
      </c>
      <c r="G120" s="45">
        <v>1944.17</v>
      </c>
      <c r="H120" s="46">
        <v>7.58</v>
      </c>
      <c r="I120" s="46">
        <f>H120</f>
        <v>7.58</v>
      </c>
      <c r="J120" s="46">
        <v>6.08</v>
      </c>
      <c r="K120" s="46">
        <f>I120-N120</f>
        <v>4.0609999999999999</v>
      </c>
      <c r="L120" s="46">
        <f>I120-P120</f>
        <v>3.9125100000000002</v>
      </c>
      <c r="M120" s="45">
        <v>69</v>
      </c>
      <c r="N120" s="46">
        <f>M120*0.051</f>
        <v>3.5189999999999997</v>
      </c>
      <c r="O120" s="45">
        <f>P120/0.05354</f>
        <v>68.5</v>
      </c>
      <c r="P120" s="46">
        <v>3.6674899999999999</v>
      </c>
      <c r="Q120" s="45">
        <f>J120*1000/D120</f>
        <v>160</v>
      </c>
      <c r="R120" s="45">
        <f>K120*1000/D120</f>
        <v>106.86842105263158</v>
      </c>
      <c r="S120" s="45">
        <f>L120*1000/D120</f>
        <v>102.96078947368422</v>
      </c>
      <c r="T120" s="46">
        <f>L120-J120</f>
        <v>-2.1674899999999999</v>
      </c>
      <c r="U120" s="46">
        <f>N120-P120</f>
        <v>-0.14849000000000023</v>
      </c>
      <c r="V120" s="165">
        <f>1.05*O120-M120</f>
        <v>2.9249999999999972</v>
      </c>
    </row>
    <row r="121" spans="1:22">
      <c r="A121" s="159"/>
      <c r="B121" s="47">
        <v>117</v>
      </c>
      <c r="C121" s="43" t="s">
        <v>108</v>
      </c>
      <c r="D121" s="44">
        <v>30</v>
      </c>
      <c r="E121" s="44">
        <v>1988</v>
      </c>
      <c r="F121" s="45">
        <v>1591.77</v>
      </c>
      <c r="G121" s="45">
        <v>1591.77</v>
      </c>
      <c r="H121" s="46">
        <v>6.76</v>
      </c>
      <c r="I121" s="46">
        <f>H121</f>
        <v>6.76</v>
      </c>
      <c r="J121" s="46">
        <v>4.8</v>
      </c>
      <c r="K121" s="46">
        <f>I121-N121</f>
        <v>3.8529999999999998</v>
      </c>
      <c r="L121" s="46">
        <f>I121-P121</f>
        <v>3.4599009999999999</v>
      </c>
      <c r="M121" s="45">
        <v>57</v>
      </c>
      <c r="N121" s="46">
        <f>M121*0.051</f>
        <v>2.907</v>
      </c>
      <c r="O121" s="45">
        <f>P121/0.05354</f>
        <v>61.638008965259623</v>
      </c>
      <c r="P121" s="46">
        <v>3.3000989999999999</v>
      </c>
      <c r="Q121" s="45">
        <f>J121*1000/D121</f>
        <v>160</v>
      </c>
      <c r="R121" s="45">
        <f>K121*1000/D121</f>
        <v>128.43333333333331</v>
      </c>
      <c r="S121" s="45">
        <f>L121*1000/D121</f>
        <v>115.33003333333333</v>
      </c>
      <c r="T121" s="46">
        <f>L121-J121</f>
        <v>-1.3400989999999999</v>
      </c>
      <c r="U121" s="46">
        <f>N121-P121</f>
        <v>-0.39309899999999987</v>
      </c>
      <c r="V121" s="165">
        <f>1.05*O121-M121</f>
        <v>7.7199094135226005</v>
      </c>
    </row>
    <row r="122" spans="1:22">
      <c r="A122" s="159"/>
      <c r="B122" s="47">
        <v>118</v>
      </c>
      <c r="C122" s="43" t="s">
        <v>111</v>
      </c>
      <c r="D122" s="44">
        <v>45</v>
      </c>
      <c r="E122" s="44">
        <v>1980</v>
      </c>
      <c r="F122" s="45">
        <v>2204.73</v>
      </c>
      <c r="G122" s="45">
        <v>2204.6999999999998</v>
      </c>
      <c r="H122" s="46">
        <v>11.55</v>
      </c>
      <c r="I122" s="46">
        <f>H122</f>
        <v>11.55</v>
      </c>
      <c r="J122" s="46">
        <v>7.2</v>
      </c>
      <c r="K122" s="46">
        <f>I122-N122</f>
        <v>6.9090000000000007</v>
      </c>
      <c r="L122" s="46">
        <f>I122-P122</f>
        <v>5.5852160000000008</v>
      </c>
      <c r="M122" s="45">
        <v>91</v>
      </c>
      <c r="N122" s="46">
        <f>M122*0.051</f>
        <v>4.641</v>
      </c>
      <c r="O122" s="45">
        <f>P122/0.05354</f>
        <v>111.40799402316026</v>
      </c>
      <c r="P122" s="46">
        <v>5.9647839999999999</v>
      </c>
      <c r="Q122" s="45">
        <f>J122*1000/D122</f>
        <v>160</v>
      </c>
      <c r="R122" s="45">
        <f>K122*1000/D122</f>
        <v>153.53333333333336</v>
      </c>
      <c r="S122" s="45">
        <f>L122*1000/D122</f>
        <v>124.11591111111115</v>
      </c>
      <c r="T122" s="46">
        <f>L122-J122</f>
        <v>-1.6147839999999993</v>
      </c>
      <c r="U122" s="46">
        <f>N122-P122</f>
        <v>-1.3237839999999998</v>
      </c>
      <c r="V122" s="165">
        <f>1.05*O122-M122</f>
        <v>25.978393724318281</v>
      </c>
    </row>
    <row r="123" spans="1:22">
      <c r="A123" s="159"/>
      <c r="B123" s="47">
        <v>119</v>
      </c>
      <c r="C123" s="43" t="s">
        <v>112</v>
      </c>
      <c r="D123" s="44">
        <v>55</v>
      </c>
      <c r="E123" s="44">
        <v>1978</v>
      </c>
      <c r="F123" s="45">
        <v>2726.25</v>
      </c>
      <c r="G123" s="45">
        <v>2726.3</v>
      </c>
      <c r="H123" s="46">
        <v>13.65</v>
      </c>
      <c r="I123" s="46">
        <f>H123</f>
        <v>13.65</v>
      </c>
      <c r="J123" s="46">
        <v>8.8000000000000007</v>
      </c>
      <c r="K123" s="46">
        <f>I123-N123</f>
        <v>8.0400000000000009</v>
      </c>
      <c r="L123" s="46">
        <f>I123-P123</f>
        <v>7.2916060000000007</v>
      </c>
      <c r="M123" s="45">
        <v>110</v>
      </c>
      <c r="N123" s="46">
        <f>M123*0.051</f>
        <v>5.6099999999999994</v>
      </c>
      <c r="O123" s="45">
        <f>P123/0.05273</f>
        <v>120.58399393134837</v>
      </c>
      <c r="P123" s="46">
        <v>6.3583939999999997</v>
      </c>
      <c r="Q123" s="45">
        <f>J123*1000/D123</f>
        <v>160</v>
      </c>
      <c r="R123" s="45">
        <f>K123*1000/D123</f>
        <v>146.18181818181819</v>
      </c>
      <c r="S123" s="45">
        <f>L123*1000/D123</f>
        <v>132.57465454545456</v>
      </c>
      <c r="T123" s="46">
        <f>L123-J123</f>
        <v>-1.508394</v>
      </c>
      <c r="U123" s="46">
        <f>N123-P123</f>
        <v>-0.74839400000000023</v>
      </c>
      <c r="V123" s="165">
        <f>1.03*O123-M123</f>
        <v>14.201513749288821</v>
      </c>
    </row>
    <row r="124" spans="1:22">
      <c r="A124" s="159"/>
      <c r="B124" s="47">
        <v>120</v>
      </c>
      <c r="C124" s="43" t="s">
        <v>115</v>
      </c>
      <c r="D124" s="44">
        <v>45</v>
      </c>
      <c r="E124" s="44">
        <v>1979</v>
      </c>
      <c r="F124" s="45">
        <v>2177.5100000000002</v>
      </c>
      <c r="G124" s="45">
        <v>2177.5100000000002</v>
      </c>
      <c r="H124" s="46">
        <v>10.46</v>
      </c>
      <c r="I124" s="46">
        <f>H124</f>
        <v>10.46</v>
      </c>
      <c r="J124" s="46">
        <v>7.2</v>
      </c>
      <c r="K124" s="46">
        <f>I124-N124</f>
        <v>6.6860000000000017</v>
      </c>
      <c r="L124" s="46">
        <f>I124-P124</f>
        <v>5.9754900000000006</v>
      </c>
      <c r="M124" s="45">
        <v>74</v>
      </c>
      <c r="N124" s="46">
        <f>M124*0.051</f>
        <v>3.7739999999999996</v>
      </c>
      <c r="O124" s="45">
        <f>P124/0.05354</f>
        <v>83.75999252895032</v>
      </c>
      <c r="P124" s="46">
        <v>4.4845100000000002</v>
      </c>
      <c r="Q124" s="45">
        <f>J124*1000/D124</f>
        <v>160</v>
      </c>
      <c r="R124" s="45">
        <f>K124*1000/D124</f>
        <v>148.57777777777781</v>
      </c>
      <c r="S124" s="45">
        <f>L124*1000/D124</f>
        <v>132.78866666666667</v>
      </c>
      <c r="T124" s="46">
        <f>L124-J124</f>
        <v>-1.2245099999999995</v>
      </c>
      <c r="U124" s="46">
        <f>N124-P124</f>
        <v>-0.71051000000000064</v>
      </c>
      <c r="V124" s="165">
        <f>1.05*O124-M124</f>
        <v>13.947992155397841</v>
      </c>
    </row>
    <row r="125" spans="1:22">
      <c r="A125" s="159"/>
      <c r="B125" s="47">
        <v>121</v>
      </c>
      <c r="C125" s="58" t="s">
        <v>196</v>
      </c>
      <c r="D125" s="59">
        <v>45</v>
      </c>
      <c r="E125" s="60" t="s">
        <v>159</v>
      </c>
      <c r="F125" s="72">
        <v>2319.88</v>
      </c>
      <c r="G125" s="72">
        <v>2319.88</v>
      </c>
      <c r="H125" s="73">
        <v>7.67</v>
      </c>
      <c r="I125" s="63">
        <f>H125</f>
        <v>7.67</v>
      </c>
      <c r="J125" s="63">
        <v>7.2</v>
      </c>
      <c r="K125" s="46">
        <f>I125-N125</f>
        <v>3.7109999999999999</v>
      </c>
      <c r="L125" s="46">
        <f>I125-P125</f>
        <v>2.643675</v>
      </c>
      <c r="M125" s="74">
        <v>74</v>
      </c>
      <c r="N125" s="63">
        <f>M125*0.0535</f>
        <v>3.9590000000000001</v>
      </c>
      <c r="O125" s="74">
        <v>93.95</v>
      </c>
      <c r="P125" s="63">
        <f>O125*0.0535</f>
        <v>5.0263249999999999</v>
      </c>
      <c r="Q125" s="45">
        <f>J125*1000/D125</f>
        <v>160</v>
      </c>
      <c r="R125" s="45">
        <f>K125*1000/D125</f>
        <v>82.466666666666669</v>
      </c>
      <c r="S125" s="45">
        <f>L125*1000/D125</f>
        <v>58.748333333333335</v>
      </c>
      <c r="T125" s="46">
        <f>L125-J125</f>
        <v>-4.5563250000000002</v>
      </c>
      <c r="U125" s="46">
        <f>N125-P125</f>
        <v>-1.0673249999999999</v>
      </c>
      <c r="V125" s="165">
        <f>O125-M125</f>
        <v>19.950000000000003</v>
      </c>
    </row>
    <row r="126" spans="1:22" ht="14.25" customHeight="1">
      <c r="A126" s="159"/>
      <c r="B126" s="47">
        <v>122</v>
      </c>
      <c r="C126" s="58" t="s">
        <v>200</v>
      </c>
      <c r="D126" s="59">
        <v>75</v>
      </c>
      <c r="E126" s="60" t="s">
        <v>159</v>
      </c>
      <c r="F126" s="72">
        <v>3949.25</v>
      </c>
      <c r="G126" s="72">
        <v>3949.25</v>
      </c>
      <c r="H126" s="73">
        <v>12.98</v>
      </c>
      <c r="I126" s="63">
        <f>H126</f>
        <v>12.98</v>
      </c>
      <c r="J126" s="63">
        <v>12</v>
      </c>
      <c r="K126" s="46">
        <f>I126-N126</f>
        <v>7.041500000000001</v>
      </c>
      <c r="L126" s="46">
        <f>I126-P126</f>
        <v>7.6262550000000013</v>
      </c>
      <c r="M126" s="74">
        <v>111</v>
      </c>
      <c r="N126" s="63">
        <f>M126*0.0535</f>
        <v>5.9384999999999994</v>
      </c>
      <c r="O126" s="74">
        <v>100.07</v>
      </c>
      <c r="P126" s="63">
        <f>O126*0.0535</f>
        <v>5.3537449999999991</v>
      </c>
      <c r="Q126" s="45">
        <f>J126*1000/D126</f>
        <v>160</v>
      </c>
      <c r="R126" s="45">
        <f>K126*1000/D126</f>
        <v>93.886666666666684</v>
      </c>
      <c r="S126" s="45">
        <f>L126*1000/D126</f>
        <v>101.68340000000002</v>
      </c>
      <c r="T126" s="46">
        <f>L126-J126</f>
        <v>-4.3737449999999987</v>
      </c>
      <c r="U126" s="46">
        <f>N126-P126</f>
        <v>0.58475500000000036</v>
      </c>
      <c r="V126" s="165">
        <f>O126-M126</f>
        <v>-10.930000000000007</v>
      </c>
    </row>
    <row r="127" spans="1:22">
      <c r="A127" s="159"/>
      <c r="B127" s="47">
        <v>123</v>
      </c>
      <c r="C127" s="58" t="s">
        <v>210</v>
      </c>
      <c r="D127" s="59">
        <v>54</v>
      </c>
      <c r="E127" s="65" t="s">
        <v>194</v>
      </c>
      <c r="F127" s="72">
        <v>2892.52</v>
      </c>
      <c r="G127" s="72">
        <v>3020.6</v>
      </c>
      <c r="H127" s="73">
        <v>10.3</v>
      </c>
      <c r="I127" s="63">
        <f>H127</f>
        <v>10.3</v>
      </c>
      <c r="J127" s="63">
        <v>8.64</v>
      </c>
      <c r="K127" s="46">
        <f>I127-N127</f>
        <v>5.7525000000000004</v>
      </c>
      <c r="L127" s="46">
        <f>I127-P127</f>
        <v>6.0558450000000006</v>
      </c>
      <c r="M127" s="74">
        <v>85</v>
      </c>
      <c r="N127" s="63">
        <f>M127*0.0535</f>
        <v>4.5475000000000003</v>
      </c>
      <c r="O127" s="74">
        <v>79.33</v>
      </c>
      <c r="P127" s="63">
        <f>O127*0.0535</f>
        <v>4.2441550000000001</v>
      </c>
      <c r="Q127" s="45">
        <f>J127*1000/D127</f>
        <v>160</v>
      </c>
      <c r="R127" s="45">
        <f>K127*1000/D127</f>
        <v>106.52777777777777</v>
      </c>
      <c r="S127" s="45">
        <f>L127*1000/D127</f>
        <v>112.14527777777778</v>
      </c>
      <c r="T127" s="46">
        <f>L127-J127</f>
        <v>-2.584155</v>
      </c>
      <c r="U127" s="46">
        <f>N127-P127</f>
        <v>0.3033450000000002</v>
      </c>
      <c r="V127" s="165">
        <f>O127-M127</f>
        <v>-5.6700000000000017</v>
      </c>
    </row>
    <row r="128" spans="1:22">
      <c r="A128" s="159"/>
      <c r="B128" s="47">
        <v>124</v>
      </c>
      <c r="C128" s="58" t="s">
        <v>219</v>
      </c>
      <c r="D128" s="59">
        <v>75</v>
      </c>
      <c r="E128" s="60" t="s">
        <v>159</v>
      </c>
      <c r="F128" s="72">
        <v>3977.04</v>
      </c>
      <c r="G128" s="72">
        <v>3977.04</v>
      </c>
      <c r="H128" s="73">
        <v>18.32</v>
      </c>
      <c r="I128" s="63">
        <f>H128</f>
        <v>18.32</v>
      </c>
      <c r="J128" s="63">
        <v>12</v>
      </c>
      <c r="K128" s="46">
        <f>I128-N128</f>
        <v>11.044</v>
      </c>
      <c r="L128" s="46">
        <f>I128-P128</f>
        <v>10.5518</v>
      </c>
      <c r="M128" s="74">
        <v>136</v>
      </c>
      <c r="N128" s="63">
        <f>M128*0.0535</f>
        <v>7.2759999999999998</v>
      </c>
      <c r="O128" s="74">
        <v>145.19999999999999</v>
      </c>
      <c r="P128" s="63">
        <f>O128*0.0535</f>
        <v>7.7681999999999993</v>
      </c>
      <c r="Q128" s="45">
        <f>J128*1000/D128</f>
        <v>160</v>
      </c>
      <c r="R128" s="45">
        <f>K128*1000/D128</f>
        <v>147.25333333333333</v>
      </c>
      <c r="S128" s="45">
        <f>L128*1000/D128</f>
        <v>140.69066666666666</v>
      </c>
      <c r="T128" s="46">
        <f>L128-J128</f>
        <v>-1.4481999999999999</v>
      </c>
      <c r="U128" s="46">
        <f>N128-P128</f>
        <v>-0.49219999999999953</v>
      </c>
      <c r="V128" s="165">
        <f>O128-M128</f>
        <v>9.1999999999999886</v>
      </c>
    </row>
    <row r="129" spans="1:22">
      <c r="A129" s="159"/>
      <c r="B129" s="47">
        <v>125</v>
      </c>
      <c r="C129" s="58" t="s">
        <v>220</v>
      </c>
      <c r="D129" s="59">
        <v>45</v>
      </c>
      <c r="E129" s="60" t="s">
        <v>159</v>
      </c>
      <c r="F129" s="72">
        <v>2336.6</v>
      </c>
      <c r="G129" s="72">
        <v>2336.6</v>
      </c>
      <c r="H129" s="73">
        <v>10.48</v>
      </c>
      <c r="I129" s="63">
        <f>H129</f>
        <v>10.48</v>
      </c>
      <c r="J129" s="63">
        <v>7.2</v>
      </c>
      <c r="K129" s="46">
        <f>I129-N129</f>
        <v>6.7885000000000009</v>
      </c>
      <c r="L129" s="46">
        <f>I129-P129</f>
        <v>6.7082500000000005</v>
      </c>
      <c r="M129" s="74">
        <v>69</v>
      </c>
      <c r="N129" s="63">
        <f>M129*0.0535</f>
        <v>3.6915</v>
      </c>
      <c r="O129" s="74">
        <v>70.5</v>
      </c>
      <c r="P129" s="63">
        <f>O129*0.0535</f>
        <v>3.7717499999999999</v>
      </c>
      <c r="Q129" s="45">
        <f>J129*1000/D129</f>
        <v>160</v>
      </c>
      <c r="R129" s="45">
        <f>K129*1000/D129</f>
        <v>150.85555555555558</v>
      </c>
      <c r="S129" s="45">
        <f>L129*1000/D129</f>
        <v>149.07222222222225</v>
      </c>
      <c r="T129" s="46">
        <f>L129-J129</f>
        <v>-0.49174999999999969</v>
      </c>
      <c r="U129" s="46">
        <f>N129-P129</f>
        <v>-8.0249999999999932E-2</v>
      </c>
      <c r="V129" s="165">
        <f>O129-M129</f>
        <v>1.5</v>
      </c>
    </row>
    <row r="130" spans="1:22">
      <c r="A130" s="159"/>
      <c r="B130" s="47">
        <v>126</v>
      </c>
      <c r="C130" s="49" t="s">
        <v>266</v>
      </c>
      <c r="D130" s="44">
        <v>58</v>
      </c>
      <c r="E130" s="44" t="s">
        <v>159</v>
      </c>
      <c r="F130" s="45">
        <v>2346.98</v>
      </c>
      <c r="G130" s="45">
        <f>F130</f>
        <v>2346.98</v>
      </c>
      <c r="H130" s="46">
        <v>10.31555</v>
      </c>
      <c r="I130" s="46">
        <f>H130</f>
        <v>10.31555</v>
      </c>
      <c r="J130" s="46">
        <v>9.2799999999999994</v>
      </c>
      <c r="K130" s="46">
        <f>I130-N130</f>
        <v>5.4764300000000006</v>
      </c>
      <c r="L130" s="46">
        <f>I130-P130</f>
        <v>6.2611372999999997</v>
      </c>
      <c r="M130" s="45">
        <v>88</v>
      </c>
      <c r="N130" s="46">
        <f>M130*0.05499</f>
        <v>4.8391199999999994</v>
      </c>
      <c r="O130" s="45">
        <v>73.73</v>
      </c>
      <c r="P130" s="46">
        <f>O130*0.05499</f>
        <v>4.0544127000000003</v>
      </c>
      <c r="Q130" s="45">
        <f>J130*1000/D130</f>
        <v>160</v>
      </c>
      <c r="R130" s="45">
        <f>K130*1000/D130</f>
        <v>94.421206896551723</v>
      </c>
      <c r="S130" s="45">
        <f>L130*1000/D130</f>
        <v>107.95064310344827</v>
      </c>
      <c r="T130" s="46">
        <f>L130-J130</f>
        <v>-3.0188626999999997</v>
      </c>
      <c r="U130" s="46">
        <f>N130-P130</f>
        <v>0.78470729999999911</v>
      </c>
      <c r="V130" s="165">
        <f>O130-M130</f>
        <v>-14.269999999999996</v>
      </c>
    </row>
    <row r="131" spans="1:22">
      <c r="A131" s="159"/>
      <c r="B131" s="47">
        <v>127</v>
      </c>
      <c r="C131" s="49" t="s">
        <v>267</v>
      </c>
      <c r="D131" s="44">
        <v>50</v>
      </c>
      <c r="E131" s="44" t="s">
        <v>159</v>
      </c>
      <c r="F131" s="45">
        <v>2547.77</v>
      </c>
      <c r="G131" s="45">
        <f>F131</f>
        <v>2547.77</v>
      </c>
      <c r="H131" s="46">
        <v>9.23</v>
      </c>
      <c r="I131" s="46">
        <f>H131</f>
        <v>9.23</v>
      </c>
      <c r="J131" s="46">
        <v>8</v>
      </c>
      <c r="K131" s="46">
        <f>I131-N131</f>
        <v>4.9407800000000011</v>
      </c>
      <c r="L131" s="46">
        <f>I131-P131</f>
        <v>5.4851810000000008</v>
      </c>
      <c r="M131" s="45">
        <v>78</v>
      </c>
      <c r="N131" s="46">
        <f>M131*0.05499</f>
        <v>4.2892199999999994</v>
      </c>
      <c r="O131" s="45">
        <v>68.099999999999994</v>
      </c>
      <c r="P131" s="46">
        <f>O131*0.05499</f>
        <v>3.7448189999999997</v>
      </c>
      <c r="Q131" s="45">
        <f>J131*1000/D131</f>
        <v>160</v>
      </c>
      <c r="R131" s="45">
        <f>K131*1000/D131</f>
        <v>98.815600000000018</v>
      </c>
      <c r="S131" s="45">
        <f>L131*1000/D131</f>
        <v>109.70362000000002</v>
      </c>
      <c r="T131" s="46">
        <f>L131-J131</f>
        <v>-2.5148189999999992</v>
      </c>
      <c r="U131" s="46">
        <f>N131-P131</f>
        <v>0.54440099999999969</v>
      </c>
      <c r="V131" s="165">
        <f>O131-M131</f>
        <v>-9.9000000000000057</v>
      </c>
    </row>
    <row r="132" spans="1:22">
      <c r="A132" s="159"/>
      <c r="B132" s="47">
        <v>128</v>
      </c>
      <c r="C132" s="49" t="s">
        <v>273</v>
      </c>
      <c r="D132" s="44">
        <v>50</v>
      </c>
      <c r="E132" s="44" t="s">
        <v>159</v>
      </c>
      <c r="F132" s="45">
        <v>2510.79</v>
      </c>
      <c r="G132" s="45">
        <f>F132</f>
        <v>2510.79</v>
      </c>
      <c r="H132" s="46">
        <v>9.7821200000000008</v>
      </c>
      <c r="I132" s="46">
        <f>H132</f>
        <v>9.7821200000000008</v>
      </c>
      <c r="J132" s="46">
        <v>8</v>
      </c>
      <c r="K132" s="46">
        <f>I132-N132</f>
        <v>5.8778300000000012</v>
      </c>
      <c r="L132" s="46">
        <f>I132-P132</f>
        <v>6.5102150000000005</v>
      </c>
      <c r="M132" s="45">
        <v>71</v>
      </c>
      <c r="N132" s="46">
        <f>M132*0.05499</f>
        <v>3.9042899999999996</v>
      </c>
      <c r="O132" s="45">
        <v>59.5</v>
      </c>
      <c r="P132" s="46">
        <f>O132*0.05499</f>
        <v>3.2719049999999998</v>
      </c>
      <c r="Q132" s="45">
        <f>J132*1000/D132</f>
        <v>160</v>
      </c>
      <c r="R132" s="45">
        <f>K132*1000/D132</f>
        <v>117.55660000000002</v>
      </c>
      <c r="S132" s="45">
        <f>L132*1000/D132</f>
        <v>130.20429999999999</v>
      </c>
      <c r="T132" s="46">
        <f>L132-J132</f>
        <v>-1.4897849999999995</v>
      </c>
      <c r="U132" s="46">
        <f>N132-P132</f>
        <v>0.63238499999999975</v>
      </c>
      <c r="V132" s="165">
        <f>O132-M132</f>
        <v>-11.5</v>
      </c>
    </row>
    <row r="133" spans="1:22">
      <c r="A133" s="159"/>
      <c r="B133" s="47">
        <v>129</v>
      </c>
      <c r="C133" s="49" t="s">
        <v>274</v>
      </c>
      <c r="D133" s="44">
        <v>22</v>
      </c>
      <c r="E133" s="44" t="s">
        <v>159</v>
      </c>
      <c r="F133" s="45">
        <v>1211.5</v>
      </c>
      <c r="G133" s="45">
        <f>F133</f>
        <v>1211.5</v>
      </c>
      <c r="H133" s="46">
        <v>4.8739999999999997</v>
      </c>
      <c r="I133" s="46">
        <f>H133</f>
        <v>4.8739999999999997</v>
      </c>
      <c r="J133" s="46">
        <v>3.52</v>
      </c>
      <c r="K133" s="46">
        <f>I133-N133</f>
        <v>3.1143199999999998</v>
      </c>
      <c r="L133" s="46">
        <f>I133-P133</f>
        <v>3.2242999999999995</v>
      </c>
      <c r="M133" s="45">
        <v>32</v>
      </c>
      <c r="N133" s="46">
        <f>M133*0.05499</f>
        <v>1.7596799999999999</v>
      </c>
      <c r="O133" s="45">
        <v>30</v>
      </c>
      <c r="P133" s="46">
        <f>O133*0.05499</f>
        <v>1.6496999999999999</v>
      </c>
      <c r="Q133" s="45">
        <f>J133*1000/D133</f>
        <v>160</v>
      </c>
      <c r="R133" s="45">
        <f>K133*1000/D133</f>
        <v>141.55999999999997</v>
      </c>
      <c r="S133" s="45">
        <f>L133*1000/D133</f>
        <v>146.55909090909088</v>
      </c>
      <c r="T133" s="46">
        <f>L133-J133</f>
        <v>-0.29570000000000052</v>
      </c>
      <c r="U133" s="46">
        <f>N133-P133</f>
        <v>0.10997999999999997</v>
      </c>
      <c r="V133" s="165">
        <f>O133-M133</f>
        <v>-2</v>
      </c>
    </row>
    <row r="134" spans="1:22">
      <c r="A134" s="159"/>
      <c r="B134" s="47">
        <v>130</v>
      </c>
      <c r="C134" s="49" t="s">
        <v>296</v>
      </c>
      <c r="D134" s="44">
        <v>45</v>
      </c>
      <c r="E134" s="44">
        <v>1990</v>
      </c>
      <c r="F134" s="45">
        <v>2333.65</v>
      </c>
      <c r="G134" s="45">
        <f>F134</f>
        <v>2333.65</v>
      </c>
      <c r="H134" s="46">
        <v>7.327</v>
      </c>
      <c r="I134" s="46">
        <v>4.1553779999999998</v>
      </c>
      <c r="J134" s="46">
        <v>7.2</v>
      </c>
      <c r="K134" s="46">
        <f>I134-N134</f>
        <v>7.5377999999999723E-2</v>
      </c>
      <c r="L134" s="46">
        <f>I134-P134</f>
        <v>0.25540800000000008</v>
      </c>
      <c r="M134" s="45">
        <v>80</v>
      </c>
      <c r="N134" s="46">
        <f>M134*0.051</f>
        <v>4.08</v>
      </c>
      <c r="O134" s="45">
        <v>76.47</v>
      </c>
      <c r="P134" s="46">
        <f>O134*0.051</f>
        <v>3.8999699999999997</v>
      </c>
      <c r="Q134" s="45">
        <f>J134*1000/D134</f>
        <v>160</v>
      </c>
      <c r="R134" s="45">
        <f>K134*1000/D134</f>
        <v>1.6750666666666607</v>
      </c>
      <c r="S134" s="45">
        <f>L134*1000/D134</f>
        <v>5.6757333333333353</v>
      </c>
      <c r="T134" s="46">
        <f>L134-J134</f>
        <v>-6.9445920000000001</v>
      </c>
      <c r="U134" s="46">
        <f>N134-P134</f>
        <v>0.18003000000000036</v>
      </c>
      <c r="V134" s="165">
        <f>O134-M134</f>
        <v>-3.5300000000000011</v>
      </c>
    </row>
    <row r="135" spans="1:22">
      <c r="A135" s="159"/>
      <c r="B135" s="47">
        <v>131</v>
      </c>
      <c r="C135" s="49" t="s">
        <v>297</v>
      </c>
      <c r="D135" s="44">
        <v>45</v>
      </c>
      <c r="E135" s="44">
        <v>1974</v>
      </c>
      <c r="F135" s="45">
        <v>2307.02</v>
      </c>
      <c r="G135" s="45">
        <f>F135</f>
        <v>2307.02</v>
      </c>
      <c r="H135" s="46">
        <v>8.3000000000000007</v>
      </c>
      <c r="I135" s="46">
        <v>4.9938459999999996</v>
      </c>
      <c r="J135" s="46">
        <v>7.2</v>
      </c>
      <c r="K135" s="46">
        <f>I135-N135</f>
        <v>0.6588459999999996</v>
      </c>
      <c r="L135" s="46">
        <f>I135-P135</f>
        <v>0.30694599999999994</v>
      </c>
      <c r="M135" s="45">
        <v>85</v>
      </c>
      <c r="N135" s="46">
        <f>M135*0.051</f>
        <v>4.335</v>
      </c>
      <c r="O135" s="45">
        <v>91.9</v>
      </c>
      <c r="P135" s="46">
        <f>O135*0.051</f>
        <v>4.6868999999999996</v>
      </c>
      <c r="Q135" s="45">
        <f>J135*1000/D135</f>
        <v>160</v>
      </c>
      <c r="R135" s="45">
        <f>K135*1000/D135</f>
        <v>14.641022222222212</v>
      </c>
      <c r="S135" s="45">
        <f>L135*1000/D135</f>
        <v>6.8210222222222203</v>
      </c>
      <c r="T135" s="46">
        <f>L135-J135</f>
        <v>-6.8930540000000002</v>
      </c>
      <c r="U135" s="46">
        <f>N135-P135</f>
        <v>-0.35189999999999966</v>
      </c>
      <c r="V135" s="165">
        <f>O135-M135</f>
        <v>6.9000000000000057</v>
      </c>
    </row>
    <row r="136" spans="1:22" ht="12.75" customHeight="1">
      <c r="A136" s="159"/>
      <c r="B136" s="47">
        <v>132</v>
      </c>
      <c r="C136" s="49" t="s">
        <v>298</v>
      </c>
      <c r="D136" s="44">
        <v>100</v>
      </c>
      <c r="E136" s="44">
        <v>1971</v>
      </c>
      <c r="F136" s="45">
        <v>4404.22</v>
      </c>
      <c r="G136" s="45">
        <f>F136</f>
        <v>4404.22</v>
      </c>
      <c r="H136" s="46">
        <v>14.702</v>
      </c>
      <c r="I136" s="46">
        <v>6.7925000000000004</v>
      </c>
      <c r="J136" s="46">
        <v>16</v>
      </c>
      <c r="K136" s="46">
        <f>I136-N136</f>
        <v>0.9275000000000011</v>
      </c>
      <c r="L136" s="46">
        <f>I136-P136</f>
        <v>0.41750000000000043</v>
      </c>
      <c r="M136" s="45">
        <v>115</v>
      </c>
      <c r="N136" s="46">
        <f>M136*0.051</f>
        <v>5.8649999999999993</v>
      </c>
      <c r="O136" s="45">
        <v>125</v>
      </c>
      <c r="P136" s="46">
        <f>O136*0.051</f>
        <v>6.375</v>
      </c>
      <c r="Q136" s="45">
        <f>J136*1000/D136</f>
        <v>160</v>
      </c>
      <c r="R136" s="45">
        <f>K136*1000/D136</f>
        <v>9.275000000000011</v>
      </c>
      <c r="S136" s="45">
        <f>L136*1000/D136</f>
        <v>4.1750000000000043</v>
      </c>
      <c r="T136" s="46">
        <f>L136-J136</f>
        <v>-15.5825</v>
      </c>
      <c r="U136" s="46">
        <f>N136-P136</f>
        <v>-0.51000000000000068</v>
      </c>
      <c r="V136" s="165">
        <f>O136-M136</f>
        <v>10</v>
      </c>
    </row>
    <row r="137" spans="1:22">
      <c r="A137" s="159"/>
      <c r="B137" s="47">
        <v>133</v>
      </c>
      <c r="C137" s="49" t="s">
        <v>300</v>
      </c>
      <c r="D137" s="44">
        <v>60</v>
      </c>
      <c r="E137" s="44">
        <v>1984</v>
      </c>
      <c r="F137" s="45">
        <v>2410.81</v>
      </c>
      <c r="G137" s="45">
        <f>F137</f>
        <v>2410.81</v>
      </c>
      <c r="H137" s="46">
        <v>9</v>
      </c>
      <c r="I137" s="46">
        <v>4.1026699999999998</v>
      </c>
      <c r="J137" s="46">
        <v>9.6</v>
      </c>
      <c r="K137" s="46">
        <f>I137-N137</f>
        <v>0.12467000000000006</v>
      </c>
      <c r="L137" s="46">
        <f>I137-P137</f>
        <v>0.25217000000000001</v>
      </c>
      <c r="M137" s="45">
        <v>78</v>
      </c>
      <c r="N137" s="46">
        <f>M137*0.051</f>
        <v>3.9779999999999998</v>
      </c>
      <c r="O137" s="45">
        <v>75.5</v>
      </c>
      <c r="P137" s="46">
        <f>O137*0.051</f>
        <v>3.8504999999999998</v>
      </c>
      <c r="Q137" s="45">
        <f>J137*1000/D137</f>
        <v>160</v>
      </c>
      <c r="R137" s="45">
        <f>K137*1000/D137</f>
        <v>2.0778333333333343</v>
      </c>
      <c r="S137" s="45">
        <f>L137*1000/D137</f>
        <v>4.2028333333333334</v>
      </c>
      <c r="T137" s="46">
        <f>L137-J137</f>
        <v>-9.3478300000000001</v>
      </c>
      <c r="U137" s="46">
        <f>N137-P137</f>
        <v>0.12749999999999995</v>
      </c>
      <c r="V137" s="165">
        <f>O137-M137</f>
        <v>-2.5</v>
      </c>
    </row>
    <row r="138" spans="1:22">
      <c r="A138" s="159"/>
      <c r="B138" s="47">
        <v>134</v>
      </c>
      <c r="C138" s="49" t="s">
        <v>301</v>
      </c>
      <c r="D138" s="44">
        <v>60</v>
      </c>
      <c r="E138" s="44">
        <v>1983</v>
      </c>
      <c r="F138" s="45">
        <v>2379.41</v>
      </c>
      <c r="G138" s="45">
        <f>F138</f>
        <v>2379.41</v>
      </c>
      <c r="H138" s="46">
        <v>9.8940000000000001</v>
      </c>
      <c r="I138" s="46">
        <v>4.5373900000000003</v>
      </c>
      <c r="J138" s="46">
        <v>9.6</v>
      </c>
      <c r="K138" s="46">
        <f>I138-N138</f>
        <v>1.1713900000000006</v>
      </c>
      <c r="L138" s="46">
        <f>I138-P138</f>
        <v>0.27889000000000053</v>
      </c>
      <c r="M138" s="45">
        <v>66</v>
      </c>
      <c r="N138" s="46">
        <f>M138*0.051</f>
        <v>3.3659999999999997</v>
      </c>
      <c r="O138" s="45">
        <v>83.5</v>
      </c>
      <c r="P138" s="46">
        <f>O138*0.051</f>
        <v>4.2584999999999997</v>
      </c>
      <c r="Q138" s="45">
        <f>J138*1000/D138</f>
        <v>160</v>
      </c>
      <c r="R138" s="45">
        <f>K138*1000/D138</f>
        <v>19.523166666666675</v>
      </c>
      <c r="S138" s="45">
        <f>L138*1000/D138</f>
        <v>4.6481666666666763</v>
      </c>
      <c r="T138" s="46">
        <f>L138-J138</f>
        <v>-9.3211099999999991</v>
      </c>
      <c r="U138" s="46">
        <f>N138-P138</f>
        <v>-0.89250000000000007</v>
      </c>
      <c r="V138" s="165">
        <f>O138-M138</f>
        <v>17.5</v>
      </c>
    </row>
    <row r="139" spans="1:22">
      <c r="A139" s="159"/>
      <c r="B139" s="47">
        <v>135</v>
      </c>
      <c r="C139" s="49" t="s">
        <v>302</v>
      </c>
      <c r="D139" s="44">
        <v>45</v>
      </c>
      <c r="E139" s="44">
        <v>1990</v>
      </c>
      <c r="F139" s="45">
        <v>2350.42</v>
      </c>
      <c r="G139" s="45">
        <f>F139</f>
        <v>2350.42</v>
      </c>
      <c r="H139" s="46">
        <v>8.3059999999999992</v>
      </c>
      <c r="I139" s="46">
        <v>4.1026699999999998</v>
      </c>
      <c r="J139" s="46">
        <v>7.2</v>
      </c>
      <c r="K139" s="46">
        <f>I139-N139</f>
        <v>1.39967</v>
      </c>
      <c r="L139" s="46">
        <f>I139-P139</f>
        <v>0.25217000000000001</v>
      </c>
      <c r="M139" s="45">
        <v>53</v>
      </c>
      <c r="N139" s="46">
        <f>M139*0.051</f>
        <v>2.7029999999999998</v>
      </c>
      <c r="O139" s="45">
        <v>75.5</v>
      </c>
      <c r="P139" s="46">
        <f>O139*0.051</f>
        <v>3.8504999999999998</v>
      </c>
      <c r="Q139" s="45">
        <f>J139*1000/D139</f>
        <v>160</v>
      </c>
      <c r="R139" s="45">
        <f>K139*1000/D139</f>
        <v>31.103777777777779</v>
      </c>
      <c r="S139" s="45">
        <f>L139*1000/D139</f>
        <v>5.6037777777777782</v>
      </c>
      <c r="T139" s="46">
        <f>L139-J139</f>
        <v>-6.9478299999999997</v>
      </c>
      <c r="U139" s="46">
        <f>N139-P139</f>
        <v>-1.1475</v>
      </c>
      <c r="V139" s="165">
        <f>O139-M139</f>
        <v>22.5</v>
      </c>
    </row>
    <row r="140" spans="1:22">
      <c r="A140" s="159"/>
      <c r="B140" s="47">
        <v>136</v>
      </c>
      <c r="C140" s="49" t="s">
        <v>303</v>
      </c>
      <c r="D140" s="44">
        <v>32</v>
      </c>
      <c r="E140" s="44">
        <v>1964</v>
      </c>
      <c r="F140" s="45">
        <v>1224.6600000000001</v>
      </c>
      <c r="G140" s="45">
        <f>F140</f>
        <v>1224.6600000000001</v>
      </c>
      <c r="H140" s="46">
        <v>5.1100000000000003</v>
      </c>
      <c r="I140" s="46">
        <v>2.1192600000000001</v>
      </c>
      <c r="J140" s="46">
        <v>5.12</v>
      </c>
      <c r="K140" s="46">
        <f>I140-N140</f>
        <v>2.8260000000000396E-2</v>
      </c>
      <c r="L140" s="46">
        <f>I140-P140</f>
        <v>0.13026000000000026</v>
      </c>
      <c r="M140" s="45">
        <v>41</v>
      </c>
      <c r="N140" s="46">
        <f>M140*0.051</f>
        <v>2.0909999999999997</v>
      </c>
      <c r="O140" s="45">
        <v>39</v>
      </c>
      <c r="P140" s="46">
        <f>O140*0.051</f>
        <v>1.9889999999999999</v>
      </c>
      <c r="Q140" s="45">
        <f>J140*1000/D140</f>
        <v>160</v>
      </c>
      <c r="R140" s="45">
        <f>K140*1000/D140</f>
        <v>0.88312500000001237</v>
      </c>
      <c r="S140" s="45">
        <f>L140*1000/D140</f>
        <v>4.0706250000000086</v>
      </c>
      <c r="T140" s="46">
        <f>L140-J140</f>
        <v>-4.9897399999999994</v>
      </c>
      <c r="U140" s="46">
        <f>N140-P140</f>
        <v>0.10199999999999987</v>
      </c>
      <c r="V140" s="165">
        <f>O140-M140</f>
        <v>-2</v>
      </c>
    </row>
    <row r="141" spans="1:22">
      <c r="A141" s="159"/>
      <c r="B141" s="47">
        <v>137</v>
      </c>
      <c r="C141" s="49" t="s">
        <v>305</v>
      </c>
      <c r="D141" s="44">
        <v>45</v>
      </c>
      <c r="E141" s="44">
        <v>1988</v>
      </c>
      <c r="F141" s="45">
        <v>2339.39</v>
      </c>
      <c r="G141" s="45">
        <f>F141</f>
        <v>2339.39</v>
      </c>
      <c r="H141" s="46">
        <v>8</v>
      </c>
      <c r="I141" s="46">
        <v>3.7711960000000002</v>
      </c>
      <c r="J141" s="46">
        <v>7.2</v>
      </c>
      <c r="K141" s="46">
        <f>I141-N141</f>
        <v>0.66019600000000045</v>
      </c>
      <c r="L141" s="46">
        <f>I141-P141</f>
        <v>0.23179600000000011</v>
      </c>
      <c r="M141" s="45">
        <v>61</v>
      </c>
      <c r="N141" s="46">
        <f>M141*0.051</f>
        <v>3.1109999999999998</v>
      </c>
      <c r="O141" s="45">
        <v>69.400000000000006</v>
      </c>
      <c r="P141" s="46">
        <f>O141*0.051</f>
        <v>3.5394000000000001</v>
      </c>
      <c r="Q141" s="45">
        <f>J141*1000/D141</f>
        <v>160</v>
      </c>
      <c r="R141" s="45">
        <f>K141*1000/D141</f>
        <v>14.671022222222232</v>
      </c>
      <c r="S141" s="45">
        <f>L141*1000/D141</f>
        <v>5.1510222222222248</v>
      </c>
      <c r="T141" s="46">
        <f>L141-J141</f>
        <v>-6.9682040000000001</v>
      </c>
      <c r="U141" s="46">
        <f>N141-P141</f>
        <v>-0.42840000000000034</v>
      </c>
      <c r="V141" s="165">
        <f>O141-M141</f>
        <v>8.4000000000000057</v>
      </c>
    </row>
    <row r="142" spans="1:22">
      <c r="A142" s="159"/>
      <c r="B142" s="47">
        <v>138</v>
      </c>
      <c r="C142" s="49" t="s">
        <v>306</v>
      </c>
      <c r="D142" s="44">
        <v>40</v>
      </c>
      <c r="E142" s="44">
        <v>1995</v>
      </c>
      <c r="F142" s="45">
        <v>2169.11</v>
      </c>
      <c r="G142" s="45">
        <f>F142</f>
        <v>2169.11</v>
      </c>
      <c r="H142" s="46">
        <v>9.6509999999999998</v>
      </c>
      <c r="I142" s="46">
        <v>5.8143799999999999</v>
      </c>
      <c r="J142" s="46">
        <v>6.4</v>
      </c>
      <c r="K142" s="46">
        <f>I142-N142</f>
        <v>1.6323800000000004</v>
      </c>
      <c r="L142" s="46">
        <f>I142-P142</f>
        <v>0.35738000000000003</v>
      </c>
      <c r="M142" s="45">
        <v>82</v>
      </c>
      <c r="N142" s="46">
        <f>M142*0.051</f>
        <v>4.1819999999999995</v>
      </c>
      <c r="O142" s="45">
        <v>107</v>
      </c>
      <c r="P142" s="46">
        <f>O142*0.051</f>
        <v>5.4569999999999999</v>
      </c>
      <c r="Q142" s="45">
        <f>J142*1000/D142</f>
        <v>160</v>
      </c>
      <c r="R142" s="45">
        <f>K142*1000/D142</f>
        <v>40.809500000000007</v>
      </c>
      <c r="S142" s="45">
        <f>L142*1000/D142</f>
        <v>8.9345000000000017</v>
      </c>
      <c r="T142" s="46">
        <f>L142-J142</f>
        <v>-6.0426200000000003</v>
      </c>
      <c r="U142" s="46">
        <f>N142-P142</f>
        <v>-1.2750000000000004</v>
      </c>
      <c r="V142" s="165">
        <f>O142-M142</f>
        <v>25</v>
      </c>
    </row>
    <row r="143" spans="1:22">
      <c r="A143" s="159"/>
      <c r="B143" s="47">
        <v>139</v>
      </c>
      <c r="C143" s="49" t="s">
        <v>307</v>
      </c>
      <c r="D143" s="44">
        <v>20</v>
      </c>
      <c r="E143" s="44">
        <v>1970</v>
      </c>
      <c r="F143" s="45">
        <v>955.92</v>
      </c>
      <c r="G143" s="45">
        <f>F143</f>
        <v>955.92</v>
      </c>
      <c r="H143" s="46">
        <v>3.794</v>
      </c>
      <c r="I143" s="46">
        <v>1.2769900000000001</v>
      </c>
      <c r="J143" s="46">
        <v>3.2</v>
      </c>
      <c r="K143" s="46">
        <f>I143-N143</f>
        <v>0.20599000000000012</v>
      </c>
      <c r="L143" s="46">
        <f>I143-P143</f>
        <v>7.8490000000000171E-2</v>
      </c>
      <c r="M143" s="45">
        <v>21</v>
      </c>
      <c r="N143" s="46">
        <f>M143*0.051</f>
        <v>1.071</v>
      </c>
      <c r="O143" s="45">
        <v>23.5</v>
      </c>
      <c r="P143" s="46">
        <f>O143*0.051</f>
        <v>1.1984999999999999</v>
      </c>
      <c r="Q143" s="45">
        <f>J143*1000/D143</f>
        <v>160</v>
      </c>
      <c r="R143" s="45">
        <f>K143*1000/D143</f>
        <v>10.299500000000005</v>
      </c>
      <c r="S143" s="45">
        <f>L143*1000/D143</f>
        <v>3.9245000000000081</v>
      </c>
      <c r="T143" s="46">
        <f>L143-J143</f>
        <v>-3.1215099999999998</v>
      </c>
      <c r="U143" s="46">
        <f>N143-P143</f>
        <v>-0.12749999999999995</v>
      </c>
      <c r="V143" s="165">
        <f>O143-M143</f>
        <v>2.5</v>
      </c>
    </row>
    <row r="144" spans="1:22">
      <c r="A144" s="159"/>
      <c r="B144" s="47">
        <v>140</v>
      </c>
      <c r="C144" s="49" t="s">
        <v>308</v>
      </c>
      <c r="D144" s="44">
        <v>45</v>
      </c>
      <c r="E144" s="44">
        <v>1990</v>
      </c>
      <c r="F144" s="45">
        <v>2316.6</v>
      </c>
      <c r="G144" s="45">
        <f>F144</f>
        <v>2316.6</v>
      </c>
      <c r="H144" s="46">
        <v>8.7579999999999991</v>
      </c>
      <c r="I144" s="46">
        <v>3.0810780000000002</v>
      </c>
      <c r="J144" s="46">
        <v>7.2</v>
      </c>
      <c r="K144" s="46">
        <f>I144-N144</f>
        <v>0.37807800000000036</v>
      </c>
      <c r="L144" s="46">
        <f>I144-P144</f>
        <v>0.18937800000000005</v>
      </c>
      <c r="M144" s="45">
        <v>53</v>
      </c>
      <c r="N144" s="46">
        <f>M144*0.051</f>
        <v>2.7029999999999998</v>
      </c>
      <c r="O144" s="45">
        <v>56.7</v>
      </c>
      <c r="P144" s="46">
        <f>O144*0.051</f>
        <v>2.8917000000000002</v>
      </c>
      <c r="Q144" s="45">
        <f>J144*1000/D144</f>
        <v>160</v>
      </c>
      <c r="R144" s="45">
        <f>K144*1000/D144</f>
        <v>8.4017333333333415</v>
      </c>
      <c r="S144" s="45">
        <f>L144*1000/D144</f>
        <v>4.208400000000001</v>
      </c>
      <c r="T144" s="46">
        <f>L144-J144</f>
        <v>-7.0106219999999997</v>
      </c>
      <c r="U144" s="46">
        <f>N144-P144</f>
        <v>-0.18870000000000031</v>
      </c>
      <c r="V144" s="165">
        <f>O144-M144</f>
        <v>3.7000000000000028</v>
      </c>
    </row>
    <row r="145" spans="1:22">
      <c r="A145" s="159"/>
      <c r="B145" s="47">
        <v>141</v>
      </c>
      <c r="C145" s="49" t="s">
        <v>309</v>
      </c>
      <c r="D145" s="44">
        <v>45</v>
      </c>
      <c r="E145" s="44">
        <v>1987</v>
      </c>
      <c r="F145" s="45">
        <v>2331.75</v>
      </c>
      <c r="G145" s="45">
        <f>F145</f>
        <v>2331.75</v>
      </c>
      <c r="H145" s="46">
        <v>8.8209999999999997</v>
      </c>
      <c r="I145" s="46">
        <v>3.0702099999999999</v>
      </c>
      <c r="J145" s="46">
        <v>7.2</v>
      </c>
      <c r="K145" s="46">
        <f>I145-N145</f>
        <v>0.26521000000000017</v>
      </c>
      <c r="L145" s="46">
        <f>I145-P145</f>
        <v>0.18870999999999993</v>
      </c>
      <c r="M145" s="45">
        <v>55</v>
      </c>
      <c r="N145" s="46">
        <f>M145*0.051</f>
        <v>2.8049999999999997</v>
      </c>
      <c r="O145" s="45">
        <v>56.5</v>
      </c>
      <c r="P145" s="46">
        <f>O145*0.051</f>
        <v>2.8815</v>
      </c>
      <c r="Q145" s="45">
        <f>J145*1000/D145</f>
        <v>160</v>
      </c>
      <c r="R145" s="45">
        <f>K145*1000/D145</f>
        <v>5.893555555555559</v>
      </c>
      <c r="S145" s="45">
        <f>L145*1000/D145</f>
        <v>4.1935555555555535</v>
      </c>
      <c r="T145" s="46">
        <f>L145-J145</f>
        <v>-7.0112900000000007</v>
      </c>
      <c r="U145" s="46">
        <f>N145-P145</f>
        <v>-7.6500000000000234E-2</v>
      </c>
      <c r="V145" s="165">
        <f>O145-M145</f>
        <v>1.5</v>
      </c>
    </row>
    <row r="146" spans="1:22">
      <c r="A146" s="159"/>
      <c r="B146" s="47">
        <v>142</v>
      </c>
      <c r="C146" s="49" t="s">
        <v>310</v>
      </c>
      <c r="D146" s="44">
        <v>32</v>
      </c>
      <c r="E146" s="44">
        <v>1962</v>
      </c>
      <c r="F146" s="45">
        <v>1208.05</v>
      </c>
      <c r="G146" s="45">
        <f>F146</f>
        <v>1208.05</v>
      </c>
      <c r="H146" s="46">
        <v>6.048</v>
      </c>
      <c r="I146" s="46">
        <v>1.9535229999999999</v>
      </c>
      <c r="J146" s="46">
        <v>5.12</v>
      </c>
      <c r="K146" s="46">
        <f>I146-N146</f>
        <v>0.42352300000000009</v>
      </c>
      <c r="L146" s="46">
        <f>I146-P146</f>
        <v>0.12007299999999987</v>
      </c>
      <c r="M146" s="45">
        <v>30</v>
      </c>
      <c r="N146" s="46">
        <f>M146*0.051</f>
        <v>1.5299999999999998</v>
      </c>
      <c r="O146" s="45">
        <v>35.950000000000003</v>
      </c>
      <c r="P146" s="46">
        <f>O146*0.051</f>
        <v>1.83345</v>
      </c>
      <c r="Q146" s="45">
        <f>J146*1000/D146</f>
        <v>160</v>
      </c>
      <c r="R146" s="45">
        <f>K146*1000/D146</f>
        <v>13.235093750000003</v>
      </c>
      <c r="S146" s="45">
        <f>L146*1000/D146</f>
        <v>3.7522812499999962</v>
      </c>
      <c r="T146" s="46">
        <f>L146-J146</f>
        <v>-4.9999270000000005</v>
      </c>
      <c r="U146" s="46">
        <f>N146-P146</f>
        <v>-0.30345000000000022</v>
      </c>
      <c r="V146" s="165">
        <f>O146-M146</f>
        <v>5.9500000000000028</v>
      </c>
    </row>
    <row r="147" spans="1:22">
      <c r="A147" s="159"/>
      <c r="B147" s="47">
        <v>143</v>
      </c>
      <c r="C147" s="49" t="s">
        <v>312</v>
      </c>
      <c r="D147" s="44">
        <v>45</v>
      </c>
      <c r="E147" s="44">
        <v>1976</v>
      </c>
      <c r="F147" s="45">
        <v>2304</v>
      </c>
      <c r="G147" s="45">
        <f>F147</f>
        <v>2304</v>
      </c>
      <c r="H147" s="46">
        <v>10.037000000000001</v>
      </c>
      <c r="I147" s="46">
        <v>3.9668199999999998</v>
      </c>
      <c r="J147" s="46">
        <v>7.2</v>
      </c>
      <c r="K147" s="46">
        <f>I147-N147</f>
        <v>0.44782000000000011</v>
      </c>
      <c r="L147" s="46">
        <f>I147-P147</f>
        <v>0.24381999999999993</v>
      </c>
      <c r="M147" s="45">
        <v>69</v>
      </c>
      <c r="N147" s="46">
        <f>M147*0.051</f>
        <v>3.5189999999999997</v>
      </c>
      <c r="O147" s="45">
        <v>73</v>
      </c>
      <c r="P147" s="46">
        <f>O147*0.051</f>
        <v>3.7229999999999999</v>
      </c>
      <c r="Q147" s="45">
        <f>J147*1000/D147</f>
        <v>160</v>
      </c>
      <c r="R147" s="45">
        <f>K147*1000/D147</f>
        <v>9.9515555555555579</v>
      </c>
      <c r="S147" s="45">
        <f>L147*1000/D147</f>
        <v>5.4182222222222212</v>
      </c>
      <c r="T147" s="46">
        <f>L147-J147</f>
        <v>-6.9561799999999998</v>
      </c>
      <c r="U147" s="46">
        <f>N147-P147</f>
        <v>-0.20400000000000018</v>
      </c>
      <c r="V147" s="165">
        <f>O147-M147</f>
        <v>4</v>
      </c>
    </row>
    <row r="148" spans="1:22">
      <c r="A148" s="159"/>
      <c r="B148" s="47">
        <v>144</v>
      </c>
      <c r="C148" s="50" t="s">
        <v>313</v>
      </c>
      <c r="D148" s="44">
        <v>40</v>
      </c>
      <c r="E148" s="44">
        <v>1985</v>
      </c>
      <c r="F148" s="45">
        <v>2237.4</v>
      </c>
      <c r="G148" s="45">
        <f>F148</f>
        <v>2237.4</v>
      </c>
      <c r="H148" s="46">
        <v>9.4260000000000002</v>
      </c>
      <c r="I148" s="46">
        <v>4.0211600000000001</v>
      </c>
      <c r="J148" s="46">
        <v>6.4</v>
      </c>
      <c r="K148" s="46">
        <f>I148-N148</f>
        <v>0.65516000000000041</v>
      </c>
      <c r="L148" s="46">
        <f>I148-P148</f>
        <v>0.24716000000000049</v>
      </c>
      <c r="M148" s="45">
        <v>66</v>
      </c>
      <c r="N148" s="46">
        <f>M148*0.051</f>
        <v>3.3659999999999997</v>
      </c>
      <c r="O148" s="45">
        <v>74</v>
      </c>
      <c r="P148" s="46">
        <f>O148*0.051</f>
        <v>3.7739999999999996</v>
      </c>
      <c r="Q148" s="45">
        <f>J148*1000/D148</f>
        <v>160</v>
      </c>
      <c r="R148" s="45">
        <f>K148*1000/D148</f>
        <v>16.379000000000012</v>
      </c>
      <c r="S148" s="45">
        <f>L148*1000/D148</f>
        <v>6.1790000000000118</v>
      </c>
      <c r="T148" s="46">
        <f>L148-J148</f>
        <v>-6.1528399999999994</v>
      </c>
      <c r="U148" s="46">
        <f>N148-P148</f>
        <v>-0.40799999999999992</v>
      </c>
      <c r="V148" s="165">
        <f>O148-M148</f>
        <v>8</v>
      </c>
    </row>
    <row r="149" spans="1:22">
      <c r="A149" s="159"/>
      <c r="B149" s="47">
        <v>145</v>
      </c>
      <c r="C149" s="68" t="s">
        <v>314</v>
      </c>
      <c r="D149" s="69">
        <v>55</v>
      </c>
      <c r="E149" s="69">
        <v>1966</v>
      </c>
      <c r="F149" s="70">
        <v>2556.4499999999998</v>
      </c>
      <c r="G149" s="70">
        <f>F149</f>
        <v>2556.4499999999998</v>
      </c>
      <c r="H149" s="46">
        <v>12.669</v>
      </c>
      <c r="I149" s="46">
        <v>3.5320999999999998</v>
      </c>
      <c r="J149" s="71">
        <v>8.8000000000000007</v>
      </c>
      <c r="K149" s="46">
        <f>I149-N149</f>
        <v>0.37009999999999987</v>
      </c>
      <c r="L149" s="46">
        <f>I149-P149</f>
        <v>0.21709999999999985</v>
      </c>
      <c r="M149" s="45">
        <v>62</v>
      </c>
      <c r="N149" s="46">
        <f>M149*0.051</f>
        <v>3.1619999999999999</v>
      </c>
      <c r="O149" s="45">
        <v>65</v>
      </c>
      <c r="P149" s="46">
        <f>O149*0.051</f>
        <v>3.3149999999999999</v>
      </c>
      <c r="Q149" s="45">
        <f>J149*1000/D149</f>
        <v>160</v>
      </c>
      <c r="R149" s="45">
        <f>K149*1000/D149</f>
        <v>6.7290909090909068</v>
      </c>
      <c r="S149" s="45">
        <f>L149*1000/D149</f>
        <v>3.9472727272727246</v>
      </c>
      <c r="T149" s="46">
        <f>L149-J149</f>
        <v>-8.5829000000000004</v>
      </c>
      <c r="U149" s="46">
        <f>N149-P149</f>
        <v>-0.15300000000000002</v>
      </c>
      <c r="V149" s="165">
        <f>O149-M149</f>
        <v>3</v>
      </c>
    </row>
    <row r="150" spans="1:22">
      <c r="A150" s="159"/>
      <c r="B150" s="47">
        <v>146</v>
      </c>
      <c r="C150" s="49" t="s">
        <v>315</v>
      </c>
      <c r="D150" s="44">
        <v>20</v>
      </c>
      <c r="E150" s="44">
        <v>1970</v>
      </c>
      <c r="F150" s="45">
        <v>964.02</v>
      </c>
      <c r="G150" s="45">
        <f>F150</f>
        <v>964.02</v>
      </c>
      <c r="H150" s="46">
        <v>4.9379999999999997</v>
      </c>
      <c r="I150" s="46">
        <v>1.3585</v>
      </c>
      <c r="J150" s="46">
        <v>3.2</v>
      </c>
      <c r="K150" s="46">
        <f>I150-N150</f>
        <v>3.2500000000000195E-2</v>
      </c>
      <c r="L150" s="46">
        <f>I150-P150</f>
        <v>8.350000000000013E-2</v>
      </c>
      <c r="M150" s="45">
        <v>26</v>
      </c>
      <c r="N150" s="46">
        <f>M150*0.051</f>
        <v>1.3259999999999998</v>
      </c>
      <c r="O150" s="45">
        <v>25</v>
      </c>
      <c r="P150" s="46">
        <f>O150*0.051</f>
        <v>1.2749999999999999</v>
      </c>
      <c r="Q150" s="45">
        <f>J150*1000/D150</f>
        <v>160</v>
      </c>
      <c r="R150" s="45">
        <f>K150*1000/D150</f>
        <v>1.62500000000001</v>
      </c>
      <c r="S150" s="45">
        <f>L150*1000/D150</f>
        <v>4.175000000000006</v>
      </c>
      <c r="T150" s="46">
        <f>L150-J150</f>
        <v>-3.1165000000000003</v>
      </c>
      <c r="U150" s="46">
        <f>N150-P150</f>
        <v>5.0999999999999934E-2</v>
      </c>
      <c r="V150" s="165">
        <f>O150-M150</f>
        <v>-1</v>
      </c>
    </row>
    <row r="151" spans="1:22">
      <c r="A151" s="159"/>
      <c r="B151" s="47">
        <v>147</v>
      </c>
      <c r="C151" s="49" t="s">
        <v>316</v>
      </c>
      <c r="D151" s="44">
        <v>6</v>
      </c>
      <c r="E151" s="44">
        <v>1913</v>
      </c>
      <c r="F151" s="45">
        <v>252.63</v>
      </c>
      <c r="G151" s="45">
        <f>F151</f>
        <v>252.63</v>
      </c>
      <c r="H151" s="46">
        <v>1.462</v>
      </c>
      <c r="I151" s="46">
        <v>0.38092300000000001</v>
      </c>
      <c r="J151" s="46">
        <v>0.96</v>
      </c>
      <c r="K151" s="46">
        <f>I151-N151</f>
        <v>0.12592300000000001</v>
      </c>
      <c r="L151" s="46">
        <f>I151-P151</f>
        <v>2.3413000000000073E-2</v>
      </c>
      <c r="M151" s="45">
        <v>5</v>
      </c>
      <c r="N151" s="46">
        <f>M151*0.051</f>
        <v>0.255</v>
      </c>
      <c r="O151" s="45">
        <v>7.01</v>
      </c>
      <c r="P151" s="46">
        <f>O151*0.051</f>
        <v>0.35750999999999994</v>
      </c>
      <c r="Q151" s="45">
        <f>J151*1000/D151</f>
        <v>160</v>
      </c>
      <c r="R151" s="45">
        <f>K151*1000/D151</f>
        <v>20.987166666666667</v>
      </c>
      <c r="S151" s="45">
        <f>L151*1000/D151</f>
        <v>3.9021666666666786</v>
      </c>
      <c r="T151" s="46">
        <f>L151-J151</f>
        <v>-0.93658699999999984</v>
      </c>
      <c r="U151" s="46">
        <f>N151-P151</f>
        <v>-0.10250999999999993</v>
      </c>
      <c r="V151" s="165">
        <f>O151-M151</f>
        <v>2.0099999999999998</v>
      </c>
    </row>
    <row r="152" spans="1:22">
      <c r="A152" s="159"/>
      <c r="B152" s="47">
        <v>148</v>
      </c>
      <c r="C152" s="49" t="s">
        <v>317</v>
      </c>
      <c r="D152" s="44">
        <v>8</v>
      </c>
      <c r="E152" s="44">
        <v>1960</v>
      </c>
      <c r="F152" s="45">
        <v>365.71</v>
      </c>
      <c r="G152" s="45">
        <f>F152</f>
        <v>365.71</v>
      </c>
      <c r="H152" s="46">
        <v>2.2639999999999998</v>
      </c>
      <c r="I152" s="46">
        <v>0.43472</v>
      </c>
      <c r="J152" s="46">
        <v>1.28</v>
      </c>
      <c r="K152" s="46">
        <f>I152-N152</f>
        <v>7.7720000000000011E-2</v>
      </c>
      <c r="L152" s="46">
        <f>I152-P152</f>
        <v>2.6720000000000022E-2</v>
      </c>
      <c r="M152" s="45">
        <v>7</v>
      </c>
      <c r="N152" s="46">
        <f>M152*0.051</f>
        <v>0.35699999999999998</v>
      </c>
      <c r="O152" s="45">
        <v>8</v>
      </c>
      <c r="P152" s="46">
        <f>O152*0.051</f>
        <v>0.40799999999999997</v>
      </c>
      <c r="Q152" s="45">
        <f>J152*1000/D152</f>
        <v>160</v>
      </c>
      <c r="R152" s="45">
        <f>K152*1000/D152</f>
        <v>9.7150000000000016</v>
      </c>
      <c r="S152" s="45">
        <f>L152*1000/D152</f>
        <v>3.3400000000000025</v>
      </c>
      <c r="T152" s="46">
        <f>L152-J152</f>
        <v>-1.2532799999999999</v>
      </c>
      <c r="U152" s="46">
        <f>N152-P152</f>
        <v>-5.099999999999999E-2</v>
      </c>
      <c r="V152" s="165">
        <f>O152-M152</f>
        <v>1</v>
      </c>
    </row>
    <row r="153" spans="1:22">
      <c r="A153" s="159"/>
      <c r="B153" s="47">
        <v>149</v>
      </c>
      <c r="C153" s="49" t="s">
        <v>338</v>
      </c>
      <c r="D153" s="44">
        <v>30</v>
      </c>
      <c r="E153" s="44">
        <v>1985</v>
      </c>
      <c r="F153" s="45">
        <v>1495.59</v>
      </c>
      <c r="G153" s="45">
        <v>1495.59</v>
      </c>
      <c r="H153" s="46">
        <v>4.907</v>
      </c>
      <c r="I153" s="46">
        <f>H153</f>
        <v>4.907</v>
      </c>
      <c r="J153" s="46">
        <v>4.8</v>
      </c>
      <c r="K153" s="46">
        <f>I153-N153</f>
        <v>1.8470000000000004</v>
      </c>
      <c r="L153" s="46">
        <f>I153-P153</f>
        <v>1.8470000000000004</v>
      </c>
      <c r="M153" s="45">
        <v>60</v>
      </c>
      <c r="N153" s="46">
        <f>M153*0.051</f>
        <v>3.0599999999999996</v>
      </c>
      <c r="O153" s="45">
        <v>60</v>
      </c>
      <c r="P153" s="46">
        <f>O153*0.051</f>
        <v>3.0599999999999996</v>
      </c>
      <c r="Q153" s="45">
        <f>J153*1000/D153</f>
        <v>160</v>
      </c>
      <c r="R153" s="45">
        <f>K153*1000/D153</f>
        <v>61.566666666666684</v>
      </c>
      <c r="S153" s="45">
        <f>L153*1000/D153</f>
        <v>61.566666666666684</v>
      </c>
      <c r="T153" s="46">
        <f>L153-J153</f>
        <v>-2.9529999999999994</v>
      </c>
      <c r="U153" s="46">
        <f>N153-P153</f>
        <v>0</v>
      </c>
      <c r="V153" s="165">
        <f>O153-M153</f>
        <v>0</v>
      </c>
    </row>
    <row r="154" spans="1:22">
      <c r="A154" s="159"/>
      <c r="B154" s="47">
        <v>150</v>
      </c>
      <c r="C154" s="49" t="s">
        <v>339</v>
      </c>
      <c r="D154" s="44">
        <v>30</v>
      </c>
      <c r="E154" s="44">
        <v>1988</v>
      </c>
      <c r="F154" s="45">
        <v>1500.3</v>
      </c>
      <c r="G154" s="45">
        <v>1500.3</v>
      </c>
      <c r="H154" s="46">
        <v>5.2949999999999999</v>
      </c>
      <c r="I154" s="46">
        <f>H154</f>
        <v>5.2949999999999999</v>
      </c>
      <c r="J154" s="46">
        <v>4.8</v>
      </c>
      <c r="K154" s="46">
        <f>I154-N154</f>
        <v>1.8780000000000001</v>
      </c>
      <c r="L154" s="46">
        <f>I154-P154</f>
        <v>1.9137000000000004</v>
      </c>
      <c r="M154" s="45">
        <v>67</v>
      </c>
      <c r="N154" s="46">
        <f>M154*0.051</f>
        <v>3.4169999999999998</v>
      </c>
      <c r="O154" s="45">
        <v>66.3</v>
      </c>
      <c r="P154" s="46">
        <f>O154*0.051</f>
        <v>3.3812999999999995</v>
      </c>
      <c r="Q154" s="45">
        <f>J154*1000/D154</f>
        <v>160</v>
      </c>
      <c r="R154" s="45">
        <f>K154*1000/D154</f>
        <v>62.6</v>
      </c>
      <c r="S154" s="45">
        <f>L154*1000/D154</f>
        <v>63.790000000000013</v>
      </c>
      <c r="T154" s="46">
        <f>L154-J154</f>
        <v>-2.8862999999999994</v>
      </c>
      <c r="U154" s="46">
        <f>N154-P154</f>
        <v>3.5700000000000287E-2</v>
      </c>
      <c r="V154" s="165">
        <f>O154-M154</f>
        <v>-0.70000000000000284</v>
      </c>
    </row>
    <row r="155" spans="1:22">
      <c r="A155" s="159"/>
      <c r="B155" s="47">
        <v>151</v>
      </c>
      <c r="C155" s="49" t="s">
        <v>340</v>
      </c>
      <c r="D155" s="44">
        <v>107</v>
      </c>
      <c r="E155" s="44">
        <v>1980</v>
      </c>
      <c r="F155" s="45">
        <v>6229.19</v>
      </c>
      <c r="G155" s="45">
        <v>6165.23</v>
      </c>
      <c r="H155" s="46">
        <v>16.27</v>
      </c>
      <c r="I155" s="46">
        <f>H155</f>
        <v>16.27</v>
      </c>
      <c r="J155" s="46">
        <v>17.12</v>
      </c>
      <c r="K155" s="46">
        <f>I155-N155</f>
        <v>6.58</v>
      </c>
      <c r="L155" s="46">
        <f>I155-P155</f>
        <v>6.7584999999999997</v>
      </c>
      <c r="M155" s="45">
        <v>190</v>
      </c>
      <c r="N155" s="46">
        <f>M155*0.051</f>
        <v>9.69</v>
      </c>
      <c r="O155" s="45">
        <v>186.5</v>
      </c>
      <c r="P155" s="46">
        <f>O155*0.051</f>
        <v>9.5114999999999998</v>
      </c>
      <c r="Q155" s="45">
        <f>J155*1000/D155</f>
        <v>160</v>
      </c>
      <c r="R155" s="45">
        <f>K155*1000/D155</f>
        <v>61.495327102803735</v>
      </c>
      <c r="S155" s="45">
        <f>L155*1000/D155</f>
        <v>63.163551401869157</v>
      </c>
      <c r="T155" s="46">
        <f>L155-J155</f>
        <v>-10.361500000000001</v>
      </c>
      <c r="U155" s="46">
        <f>N155-P155</f>
        <v>0.17849999999999966</v>
      </c>
      <c r="V155" s="165">
        <f>O155-M155</f>
        <v>-3.5</v>
      </c>
    </row>
    <row r="156" spans="1:22">
      <c r="A156" s="159"/>
      <c r="B156" s="47">
        <v>152</v>
      </c>
      <c r="C156" s="49" t="s">
        <v>342</v>
      </c>
      <c r="D156" s="44">
        <v>30</v>
      </c>
      <c r="E156" s="44">
        <v>1990</v>
      </c>
      <c r="F156" s="45">
        <v>1513</v>
      </c>
      <c r="G156" s="45">
        <v>1513</v>
      </c>
      <c r="H156" s="46">
        <v>5.3470000000000004</v>
      </c>
      <c r="I156" s="46">
        <f>H156</f>
        <v>5.3470000000000004</v>
      </c>
      <c r="J156" s="46">
        <v>4.8</v>
      </c>
      <c r="K156" s="46">
        <f>I156-N156</f>
        <v>2.0320000000000005</v>
      </c>
      <c r="L156" s="46">
        <f>I156-P156</f>
        <v>2.1340000000000008</v>
      </c>
      <c r="M156" s="45">
        <v>65</v>
      </c>
      <c r="N156" s="46">
        <f>M156*0.051</f>
        <v>3.3149999999999999</v>
      </c>
      <c r="O156" s="45">
        <v>63</v>
      </c>
      <c r="P156" s="46">
        <f>O156*0.051</f>
        <v>3.2129999999999996</v>
      </c>
      <c r="Q156" s="45">
        <f>J156*1000/D156</f>
        <v>160</v>
      </c>
      <c r="R156" s="45">
        <f>K156*1000/D156</f>
        <v>67.733333333333348</v>
      </c>
      <c r="S156" s="45">
        <f>L156*1000/D156</f>
        <v>71.133333333333368</v>
      </c>
      <c r="T156" s="46">
        <f>L156-J156</f>
        <v>-2.665999999999999</v>
      </c>
      <c r="U156" s="46">
        <f>N156-P156</f>
        <v>0.10200000000000031</v>
      </c>
      <c r="V156" s="165">
        <f>O156-M156</f>
        <v>-2</v>
      </c>
    </row>
    <row r="157" spans="1:22">
      <c r="A157" s="159"/>
      <c r="B157" s="47">
        <v>153</v>
      </c>
      <c r="C157" s="50" t="s">
        <v>343</v>
      </c>
      <c r="D157" s="44">
        <v>30</v>
      </c>
      <c r="E157" s="44">
        <v>1987</v>
      </c>
      <c r="F157" s="45">
        <v>1515.15</v>
      </c>
      <c r="G157" s="45">
        <v>1515.15</v>
      </c>
      <c r="H157" s="46">
        <v>4.5339999999999998</v>
      </c>
      <c r="I157" s="46">
        <f>H157</f>
        <v>4.5339999999999998</v>
      </c>
      <c r="J157" s="46">
        <v>4.8</v>
      </c>
      <c r="K157" s="46">
        <f>I157-N157</f>
        <v>2.0859999999999999</v>
      </c>
      <c r="L157" s="46">
        <f>I157-P157</f>
        <v>2.2099299999999999</v>
      </c>
      <c r="M157" s="45">
        <v>48</v>
      </c>
      <c r="N157" s="46">
        <f>M157*0.051</f>
        <v>2.448</v>
      </c>
      <c r="O157" s="45">
        <v>45.57</v>
      </c>
      <c r="P157" s="46">
        <f>O157*0.051</f>
        <v>2.3240699999999999</v>
      </c>
      <c r="Q157" s="45">
        <f>J157*1000/D157</f>
        <v>160</v>
      </c>
      <c r="R157" s="45">
        <f>K157*1000/D157</f>
        <v>69.533333333333331</v>
      </c>
      <c r="S157" s="45">
        <f>L157*1000/D157</f>
        <v>73.664333333333332</v>
      </c>
      <c r="T157" s="46">
        <f>L157-J157</f>
        <v>-2.5900699999999999</v>
      </c>
      <c r="U157" s="46">
        <f>N157-P157</f>
        <v>0.1239300000000001</v>
      </c>
      <c r="V157" s="165">
        <f>O157-M157</f>
        <v>-2.4299999999999997</v>
      </c>
    </row>
    <row r="158" spans="1:22">
      <c r="A158" s="159"/>
      <c r="B158" s="47">
        <v>154</v>
      </c>
      <c r="C158" s="50" t="s">
        <v>345</v>
      </c>
      <c r="D158" s="44">
        <v>25</v>
      </c>
      <c r="E158" s="44">
        <v>1991</v>
      </c>
      <c r="F158" s="45">
        <v>1513.71</v>
      </c>
      <c r="G158" s="45">
        <v>1513.71</v>
      </c>
      <c r="H158" s="46">
        <v>4.5369999999999999</v>
      </c>
      <c r="I158" s="46">
        <f>H158</f>
        <v>4.5369999999999999</v>
      </c>
      <c r="J158" s="46">
        <v>4</v>
      </c>
      <c r="K158" s="46">
        <f>I158-N158</f>
        <v>1.8850000000000002</v>
      </c>
      <c r="L158" s="46">
        <f>I158-P158</f>
        <v>2.0992000000000002</v>
      </c>
      <c r="M158" s="45">
        <v>52</v>
      </c>
      <c r="N158" s="46">
        <f>M158*0.051</f>
        <v>2.6519999999999997</v>
      </c>
      <c r="O158" s="45">
        <v>47.8</v>
      </c>
      <c r="P158" s="46">
        <f>O158*0.051</f>
        <v>2.4377999999999997</v>
      </c>
      <c r="Q158" s="45">
        <f>J158*1000/D158</f>
        <v>160</v>
      </c>
      <c r="R158" s="45">
        <f>K158*1000/D158</f>
        <v>75.400000000000006</v>
      </c>
      <c r="S158" s="45">
        <f>L158*1000/D158</f>
        <v>83.968000000000018</v>
      </c>
      <c r="T158" s="46">
        <f>L158-J158</f>
        <v>-1.9007999999999998</v>
      </c>
      <c r="U158" s="46">
        <f>N158-P158</f>
        <v>0.21419999999999995</v>
      </c>
      <c r="V158" s="165">
        <f>O158-M158</f>
        <v>-4.2000000000000028</v>
      </c>
    </row>
    <row r="159" spans="1:22">
      <c r="A159" s="159"/>
      <c r="B159" s="47">
        <v>155</v>
      </c>
      <c r="C159" s="50" t="s">
        <v>347</v>
      </c>
      <c r="D159" s="52">
        <v>30</v>
      </c>
      <c r="E159" s="44">
        <v>1994</v>
      </c>
      <c r="F159" s="45">
        <v>1500.2</v>
      </c>
      <c r="G159" s="45">
        <v>1386.1</v>
      </c>
      <c r="H159" s="46">
        <v>5.1559999999999997</v>
      </c>
      <c r="I159" s="46">
        <f>H159</f>
        <v>5.1559999999999997</v>
      </c>
      <c r="J159" s="46">
        <v>4.8</v>
      </c>
      <c r="K159" s="46">
        <f>I159-N159</f>
        <v>2.2999999999999998</v>
      </c>
      <c r="L159" s="46">
        <f>I159-P159</f>
        <v>2.6396599999999997</v>
      </c>
      <c r="M159" s="45">
        <v>56</v>
      </c>
      <c r="N159" s="46">
        <f>M159*0.051</f>
        <v>2.8559999999999999</v>
      </c>
      <c r="O159" s="45">
        <v>49.34</v>
      </c>
      <c r="P159" s="46">
        <f>O159*0.051</f>
        <v>2.51634</v>
      </c>
      <c r="Q159" s="45">
        <f>J159*1000/D159</f>
        <v>160</v>
      </c>
      <c r="R159" s="45">
        <f>K159*1000/D159</f>
        <v>76.666666666666671</v>
      </c>
      <c r="S159" s="45">
        <f>L159*1000/D159</f>
        <v>87.98866666666666</v>
      </c>
      <c r="T159" s="46">
        <f>L159-J159</f>
        <v>-2.1603400000000001</v>
      </c>
      <c r="U159" s="46">
        <f>N159-P159</f>
        <v>0.33965999999999985</v>
      </c>
      <c r="V159" s="165">
        <f>O159-M159</f>
        <v>-6.6599999999999966</v>
      </c>
    </row>
    <row r="160" spans="1:22">
      <c r="A160" s="159"/>
      <c r="B160" s="47">
        <v>156</v>
      </c>
      <c r="C160" s="49" t="s">
        <v>348</v>
      </c>
      <c r="D160" s="44">
        <v>36</v>
      </c>
      <c r="E160" s="44">
        <v>1990</v>
      </c>
      <c r="F160" s="45">
        <v>2346.2800000000002</v>
      </c>
      <c r="G160" s="45">
        <v>2346.2800000000002</v>
      </c>
      <c r="H160" s="46">
        <v>7.02</v>
      </c>
      <c r="I160" s="46">
        <f>H160</f>
        <v>7.02</v>
      </c>
      <c r="J160" s="46">
        <v>5.76</v>
      </c>
      <c r="K160" s="46">
        <f>I160-N160</f>
        <v>3.1949999999999998</v>
      </c>
      <c r="L160" s="46">
        <f>I160-P160</f>
        <v>3.2102999999999997</v>
      </c>
      <c r="M160" s="45">
        <v>75</v>
      </c>
      <c r="N160" s="46">
        <f>M160*0.051</f>
        <v>3.8249999999999997</v>
      </c>
      <c r="O160" s="45">
        <v>74.7</v>
      </c>
      <c r="P160" s="46">
        <f>O160*0.051</f>
        <v>3.8096999999999999</v>
      </c>
      <c r="Q160" s="45">
        <f>J160*1000/D160</f>
        <v>160</v>
      </c>
      <c r="R160" s="45">
        <f>K160*1000/D160</f>
        <v>88.75</v>
      </c>
      <c r="S160" s="45">
        <f>L160*1000/D160</f>
        <v>89.174999999999997</v>
      </c>
      <c r="T160" s="46">
        <f>L160-J160</f>
        <v>-2.5497000000000001</v>
      </c>
      <c r="U160" s="46">
        <f>N160-P160</f>
        <v>1.5299999999999869E-2</v>
      </c>
      <c r="V160" s="165">
        <f>O160-M160</f>
        <v>-0.29999999999999716</v>
      </c>
    </row>
    <row r="161" spans="1:22">
      <c r="A161" s="159"/>
      <c r="B161" s="47">
        <v>157</v>
      </c>
      <c r="C161" s="49" t="s">
        <v>349</v>
      </c>
      <c r="D161" s="44">
        <v>30</v>
      </c>
      <c r="E161" s="44">
        <v>1974</v>
      </c>
      <c r="F161" s="45">
        <v>1598.84</v>
      </c>
      <c r="G161" s="45">
        <v>1598.84</v>
      </c>
      <c r="H161" s="46">
        <v>5.6589999999999998</v>
      </c>
      <c r="I161" s="46">
        <f>H161</f>
        <v>5.6589999999999998</v>
      </c>
      <c r="J161" s="46">
        <v>4.8</v>
      </c>
      <c r="K161" s="46">
        <f>I161-N161</f>
        <v>2.7519999999999998</v>
      </c>
      <c r="L161" s="46">
        <f>I161-P161</f>
        <v>2.7672999999999996</v>
      </c>
      <c r="M161" s="45">
        <v>57</v>
      </c>
      <c r="N161" s="46">
        <f>M161*0.051</f>
        <v>2.907</v>
      </c>
      <c r="O161" s="45">
        <v>56.7</v>
      </c>
      <c r="P161" s="46">
        <f>O161*0.051</f>
        <v>2.8917000000000002</v>
      </c>
      <c r="Q161" s="45">
        <f>J161*1000/D161</f>
        <v>160</v>
      </c>
      <c r="R161" s="45">
        <f>K161*1000/D161</f>
        <v>91.733333333333334</v>
      </c>
      <c r="S161" s="45">
        <f>L161*1000/D161</f>
        <v>92.243333333333325</v>
      </c>
      <c r="T161" s="46">
        <f>L161-J161</f>
        <v>-2.0327000000000002</v>
      </c>
      <c r="U161" s="46">
        <f>N161-P161</f>
        <v>1.5299999999999869E-2</v>
      </c>
      <c r="V161" s="165">
        <f>O161-M161</f>
        <v>-0.29999999999999716</v>
      </c>
    </row>
    <row r="162" spans="1:22">
      <c r="A162" s="159"/>
      <c r="B162" s="47">
        <v>158</v>
      </c>
      <c r="C162" s="49" t="s">
        <v>350</v>
      </c>
      <c r="D162" s="44">
        <v>60</v>
      </c>
      <c r="E162" s="44">
        <v>1970</v>
      </c>
      <c r="F162" s="45">
        <v>2738.24</v>
      </c>
      <c r="G162" s="45">
        <v>2738.24</v>
      </c>
      <c r="H162" s="46">
        <v>9.6630000000000003</v>
      </c>
      <c r="I162" s="46">
        <f>H162</f>
        <v>9.6630000000000003</v>
      </c>
      <c r="J162" s="46">
        <v>9.6</v>
      </c>
      <c r="K162" s="46">
        <f>I162-N162</f>
        <v>5.4300000000000006</v>
      </c>
      <c r="L162" s="46">
        <f>I162-P162</f>
        <v>5.4657000000000009</v>
      </c>
      <c r="M162" s="45">
        <v>83</v>
      </c>
      <c r="N162" s="46">
        <f>M162*0.051</f>
        <v>4.2329999999999997</v>
      </c>
      <c r="O162" s="45">
        <v>82.3</v>
      </c>
      <c r="P162" s="46">
        <f>O162*0.051</f>
        <v>4.1972999999999994</v>
      </c>
      <c r="Q162" s="45">
        <f>J162*1000/D162</f>
        <v>160</v>
      </c>
      <c r="R162" s="45">
        <f>K162*1000/D162</f>
        <v>90.500000000000014</v>
      </c>
      <c r="S162" s="45">
        <f>L162*1000/D162</f>
        <v>91.095000000000013</v>
      </c>
      <c r="T162" s="46">
        <f>L162-J162</f>
        <v>-4.1342999999999988</v>
      </c>
      <c r="U162" s="46">
        <f>N162-P162</f>
        <v>3.5700000000000287E-2</v>
      </c>
      <c r="V162" s="165">
        <f>O162-M162</f>
        <v>-0.70000000000000284</v>
      </c>
    </row>
    <row r="163" spans="1:22">
      <c r="A163" s="159"/>
      <c r="B163" s="47">
        <v>159</v>
      </c>
      <c r="C163" s="49" t="s">
        <v>354</v>
      </c>
      <c r="D163" s="44">
        <v>25</v>
      </c>
      <c r="E163" s="44">
        <v>1996</v>
      </c>
      <c r="F163" s="45">
        <v>1545.6</v>
      </c>
      <c r="G163" s="45">
        <v>1545.6</v>
      </c>
      <c r="H163" s="46">
        <v>5.35</v>
      </c>
      <c r="I163" s="46">
        <f>H163</f>
        <v>5.35</v>
      </c>
      <c r="J163" s="46">
        <v>4</v>
      </c>
      <c r="K163" s="46">
        <f>I163-N163</f>
        <v>2.29</v>
      </c>
      <c r="L163" s="46">
        <f>I163-P163</f>
        <v>2.3858799999999998</v>
      </c>
      <c r="M163" s="45">
        <v>60</v>
      </c>
      <c r="N163" s="46">
        <f>M163*0.051</f>
        <v>3.0599999999999996</v>
      </c>
      <c r="O163" s="45">
        <v>58.12</v>
      </c>
      <c r="P163" s="46">
        <f>O163*0.051</f>
        <v>2.9641199999999999</v>
      </c>
      <c r="Q163" s="45">
        <f>J163*1000/D163</f>
        <v>160</v>
      </c>
      <c r="R163" s="45">
        <f>K163*1000/D163</f>
        <v>91.6</v>
      </c>
      <c r="S163" s="45">
        <f>L163*1000/D163</f>
        <v>95.43519999999998</v>
      </c>
      <c r="T163" s="46">
        <f>L163-J163</f>
        <v>-1.6141200000000002</v>
      </c>
      <c r="U163" s="46">
        <f>N163-P163</f>
        <v>9.5879999999999743E-2</v>
      </c>
      <c r="V163" s="165">
        <f>O163-M163</f>
        <v>-1.8800000000000026</v>
      </c>
    </row>
    <row r="164" spans="1:22">
      <c r="A164" s="159"/>
      <c r="B164" s="47">
        <v>160</v>
      </c>
      <c r="C164" s="49" t="s">
        <v>355</v>
      </c>
      <c r="D164" s="44">
        <v>30</v>
      </c>
      <c r="E164" s="44">
        <v>1986</v>
      </c>
      <c r="F164" s="45">
        <v>1504.9</v>
      </c>
      <c r="G164" s="45">
        <v>1454.88</v>
      </c>
      <c r="H164" s="46">
        <v>4.9080000000000004</v>
      </c>
      <c r="I164" s="46">
        <f>H164</f>
        <v>4.9080000000000004</v>
      </c>
      <c r="J164" s="46">
        <v>4.8</v>
      </c>
      <c r="K164" s="46">
        <f>I164-N164</f>
        <v>2.6130000000000004</v>
      </c>
      <c r="L164" s="46">
        <f>I164-P164</f>
        <v>2.6318700000000006</v>
      </c>
      <c r="M164" s="45">
        <v>45</v>
      </c>
      <c r="N164" s="46">
        <f>M164*0.051</f>
        <v>2.2949999999999999</v>
      </c>
      <c r="O164" s="45">
        <v>44.63</v>
      </c>
      <c r="P164" s="46">
        <f>O164*0.051</f>
        <v>2.2761299999999998</v>
      </c>
      <c r="Q164" s="45">
        <f>J164*1000/D164</f>
        <v>160</v>
      </c>
      <c r="R164" s="45">
        <f>K164*1000/D164</f>
        <v>87.100000000000009</v>
      </c>
      <c r="S164" s="45">
        <f>L164*1000/D164</f>
        <v>87.729000000000028</v>
      </c>
      <c r="T164" s="46">
        <f>L164-J164</f>
        <v>-2.1681299999999992</v>
      </c>
      <c r="U164" s="46">
        <f>N164-P164</f>
        <v>1.8870000000000164E-2</v>
      </c>
      <c r="V164" s="165">
        <f>O164-M164</f>
        <v>-0.36999999999999744</v>
      </c>
    </row>
    <row r="165" spans="1:22">
      <c r="A165" s="159"/>
      <c r="B165" s="47">
        <v>161</v>
      </c>
      <c r="C165" s="49" t="s">
        <v>404</v>
      </c>
      <c r="D165" s="44">
        <v>20</v>
      </c>
      <c r="E165" s="44">
        <v>1992</v>
      </c>
      <c r="F165" s="45">
        <v>1116.28</v>
      </c>
      <c r="G165" s="45">
        <v>1116.28</v>
      </c>
      <c r="H165" s="46">
        <v>4.609</v>
      </c>
      <c r="I165" s="46">
        <v>4.609</v>
      </c>
      <c r="J165" s="46">
        <f>D165*0.16</f>
        <v>3.2</v>
      </c>
      <c r="K165" s="46">
        <f>I165-N165</f>
        <v>2.1529000000000003</v>
      </c>
      <c r="L165" s="46">
        <f>I165-P165</f>
        <v>1.27962</v>
      </c>
      <c r="M165" s="45">
        <v>45</v>
      </c>
      <c r="N165" s="46">
        <f>M165*0.05458</f>
        <v>2.4560999999999997</v>
      </c>
      <c r="O165" s="45">
        <v>61</v>
      </c>
      <c r="P165" s="46">
        <f>O165*0.05458</f>
        <v>3.32938</v>
      </c>
      <c r="Q165" s="45">
        <f>J165*1000/D165</f>
        <v>160</v>
      </c>
      <c r="R165" s="45">
        <f>K165*1000/D165</f>
        <v>107.64500000000001</v>
      </c>
      <c r="S165" s="45">
        <f>L165*1000/D165</f>
        <v>63.980999999999995</v>
      </c>
      <c r="T165" s="46">
        <f>L165-J165</f>
        <v>-1.9203800000000002</v>
      </c>
      <c r="U165" s="46">
        <f>N165-P165</f>
        <v>-0.87328000000000028</v>
      </c>
      <c r="V165" s="165">
        <f>O165-M165</f>
        <v>16</v>
      </c>
    </row>
    <row r="166" spans="1:22">
      <c r="A166" s="159"/>
      <c r="B166" s="47">
        <v>162</v>
      </c>
      <c r="C166" s="50" t="s">
        <v>405</v>
      </c>
      <c r="D166" s="44">
        <v>24</v>
      </c>
      <c r="E166" s="44">
        <v>1994</v>
      </c>
      <c r="F166" s="45">
        <v>1308.77</v>
      </c>
      <c r="G166" s="45">
        <v>1308.77</v>
      </c>
      <c r="H166" s="46">
        <v>3.8</v>
      </c>
      <c r="I166" s="46">
        <v>3.8</v>
      </c>
      <c r="J166" s="46">
        <f>D166*0.16</f>
        <v>3.84</v>
      </c>
      <c r="K166" s="46">
        <f>I166-N166</f>
        <v>1.8896999999999999</v>
      </c>
      <c r="L166" s="46">
        <f>I166-P166</f>
        <v>1.6168</v>
      </c>
      <c r="M166" s="45">
        <v>35</v>
      </c>
      <c r="N166" s="46">
        <f>M166*0.05458</f>
        <v>1.9102999999999999</v>
      </c>
      <c r="O166" s="45">
        <v>40</v>
      </c>
      <c r="P166" s="46">
        <f>O166*0.05458</f>
        <v>2.1831999999999998</v>
      </c>
      <c r="Q166" s="45">
        <f>J166*1000/D166</f>
        <v>160</v>
      </c>
      <c r="R166" s="45">
        <f>K166*1000/D166</f>
        <v>78.737499999999997</v>
      </c>
      <c r="S166" s="45">
        <f>L166*1000/D166</f>
        <v>67.36666666666666</v>
      </c>
      <c r="T166" s="46">
        <f>L166-J166</f>
        <v>-2.2231999999999998</v>
      </c>
      <c r="U166" s="46">
        <f>N166-P166</f>
        <v>-0.27289999999999992</v>
      </c>
      <c r="V166" s="165">
        <f>O166-M166</f>
        <v>5</v>
      </c>
    </row>
    <row r="167" spans="1:22">
      <c r="A167" s="159"/>
      <c r="B167" s="47">
        <v>163</v>
      </c>
      <c r="C167" s="49" t="s">
        <v>406</v>
      </c>
      <c r="D167" s="44">
        <v>9</v>
      </c>
      <c r="E167" s="44">
        <v>1993</v>
      </c>
      <c r="F167" s="45">
        <v>443.61</v>
      </c>
      <c r="G167" s="45">
        <v>443.61</v>
      </c>
      <c r="H167" s="46">
        <v>1.8</v>
      </c>
      <c r="I167" s="46">
        <v>1.8</v>
      </c>
      <c r="J167" s="46">
        <f>D167*0.16</f>
        <v>1.44</v>
      </c>
      <c r="K167" s="46">
        <f>I167-N167</f>
        <v>0.87214000000000014</v>
      </c>
      <c r="L167" s="46">
        <f>I167-P167</f>
        <v>0.65382000000000007</v>
      </c>
      <c r="M167" s="45">
        <v>17</v>
      </c>
      <c r="N167" s="46">
        <f>M167*0.05458</f>
        <v>0.92785999999999991</v>
      </c>
      <c r="O167" s="45">
        <v>21</v>
      </c>
      <c r="P167" s="46">
        <f>O167*0.05458</f>
        <v>1.14618</v>
      </c>
      <c r="Q167" s="45">
        <f>J167*1000/D167</f>
        <v>160</v>
      </c>
      <c r="R167" s="45">
        <f>K167*1000/D167</f>
        <v>96.904444444444451</v>
      </c>
      <c r="S167" s="45">
        <f>L167*1000/D167</f>
        <v>72.646666666666675</v>
      </c>
      <c r="T167" s="46">
        <f>L167-J167</f>
        <v>-0.78617999999999988</v>
      </c>
      <c r="U167" s="46">
        <f>N167-P167</f>
        <v>-0.21832000000000007</v>
      </c>
      <c r="V167" s="165">
        <f>O167-M167</f>
        <v>4</v>
      </c>
    </row>
    <row r="168" spans="1:22">
      <c r="A168" s="159"/>
      <c r="B168" s="47">
        <v>164</v>
      </c>
      <c r="C168" s="49" t="s">
        <v>407</v>
      </c>
      <c r="D168" s="44">
        <v>23</v>
      </c>
      <c r="E168" s="44">
        <v>1994</v>
      </c>
      <c r="F168" s="45">
        <v>1324.82</v>
      </c>
      <c r="G168" s="45">
        <v>1324.82</v>
      </c>
      <c r="H168" s="46">
        <v>4.1920000000000002</v>
      </c>
      <c r="I168" s="46">
        <v>4.1920000000000002</v>
      </c>
      <c r="J168" s="46">
        <f>D168*0.16</f>
        <v>3.68</v>
      </c>
      <c r="K168" s="46">
        <f>I168-N168</f>
        <v>1.7904800000000005</v>
      </c>
      <c r="L168" s="46">
        <f>I168-P168</f>
        <v>1.7031520000000002</v>
      </c>
      <c r="M168" s="45">
        <v>44</v>
      </c>
      <c r="N168" s="46">
        <f>M168*0.05458</f>
        <v>2.4015199999999997</v>
      </c>
      <c r="O168" s="45">
        <v>45.6</v>
      </c>
      <c r="P168" s="46">
        <f>O168*0.05458</f>
        <v>2.4888479999999999</v>
      </c>
      <c r="Q168" s="45">
        <f>J168*1000/D168</f>
        <v>160</v>
      </c>
      <c r="R168" s="45">
        <f>K168*1000/D168</f>
        <v>77.846956521739145</v>
      </c>
      <c r="S168" s="45">
        <f>L168*1000/D168</f>
        <v>74.050086956521753</v>
      </c>
      <c r="T168" s="46">
        <f>L168-J168</f>
        <v>-1.9768479999999999</v>
      </c>
      <c r="U168" s="46">
        <f>N168-P168</f>
        <v>-8.7328000000000294E-2</v>
      </c>
      <c r="V168" s="165">
        <f>O168-M168</f>
        <v>1.6000000000000014</v>
      </c>
    </row>
    <row r="169" spans="1:22">
      <c r="A169" s="159"/>
      <c r="B169" s="47">
        <v>165</v>
      </c>
      <c r="C169" s="49" t="s">
        <v>408</v>
      </c>
      <c r="D169" s="44">
        <v>12</v>
      </c>
      <c r="E169" s="44" t="s">
        <v>159</v>
      </c>
      <c r="F169" s="45">
        <v>706.92</v>
      </c>
      <c r="G169" s="45">
        <v>706.92</v>
      </c>
      <c r="H169" s="46">
        <v>1.73</v>
      </c>
      <c r="I169" s="46">
        <v>1.73</v>
      </c>
      <c r="J169" s="46">
        <f>D169*0.16</f>
        <v>1.92</v>
      </c>
      <c r="K169" s="46">
        <f>I169-N169</f>
        <v>0.9113</v>
      </c>
      <c r="L169" s="46">
        <f>I169-P169</f>
        <v>0.9113</v>
      </c>
      <c r="M169" s="45">
        <v>15</v>
      </c>
      <c r="N169" s="46">
        <f>M169*0.05458</f>
        <v>0.81869999999999998</v>
      </c>
      <c r="O169" s="45">
        <v>15</v>
      </c>
      <c r="P169" s="46">
        <f>O169*0.05458</f>
        <v>0.81869999999999998</v>
      </c>
      <c r="Q169" s="45">
        <f>J169*1000/D169</f>
        <v>160</v>
      </c>
      <c r="R169" s="45">
        <f>K169*1000/D169</f>
        <v>75.941666666666663</v>
      </c>
      <c r="S169" s="45">
        <f>L169*1000/D169</f>
        <v>75.941666666666663</v>
      </c>
      <c r="T169" s="46">
        <f>L169-J169</f>
        <v>-1.0086999999999999</v>
      </c>
      <c r="U169" s="46">
        <f>N169-P169</f>
        <v>0</v>
      </c>
      <c r="V169" s="165">
        <f>O169-M169</f>
        <v>0</v>
      </c>
    </row>
    <row r="170" spans="1:22">
      <c r="A170" s="159"/>
      <c r="B170" s="47">
        <v>166</v>
      </c>
      <c r="C170" s="49" t="s">
        <v>409</v>
      </c>
      <c r="D170" s="44">
        <v>24</v>
      </c>
      <c r="E170" s="44">
        <v>1993</v>
      </c>
      <c r="F170" s="45">
        <v>1412.2</v>
      </c>
      <c r="G170" s="45">
        <v>1412.2</v>
      </c>
      <c r="H170" s="46">
        <v>4</v>
      </c>
      <c r="I170" s="46">
        <v>4</v>
      </c>
      <c r="J170" s="46">
        <f>D170*0.16</f>
        <v>3.84</v>
      </c>
      <c r="K170" s="46">
        <f>I170-N170</f>
        <v>1.2710000000000004</v>
      </c>
      <c r="L170" s="46">
        <f>I170-P170</f>
        <v>1.8713800000000003</v>
      </c>
      <c r="M170" s="45">
        <v>50</v>
      </c>
      <c r="N170" s="46">
        <f>M170*0.05458</f>
        <v>2.7289999999999996</v>
      </c>
      <c r="O170" s="45">
        <v>39</v>
      </c>
      <c r="P170" s="46">
        <f>O170*0.05458</f>
        <v>2.1286199999999997</v>
      </c>
      <c r="Q170" s="45">
        <f>J170*1000/D170</f>
        <v>160</v>
      </c>
      <c r="R170" s="45">
        <f>K170*1000/D170</f>
        <v>52.95833333333335</v>
      </c>
      <c r="S170" s="45">
        <f>L170*1000/D170</f>
        <v>77.974166666666676</v>
      </c>
      <c r="T170" s="46">
        <f>L170-J170</f>
        <v>-1.9686199999999996</v>
      </c>
      <c r="U170" s="46">
        <f>N170-P170</f>
        <v>0.60037999999999991</v>
      </c>
      <c r="V170" s="165">
        <f>O170-M170</f>
        <v>-11</v>
      </c>
    </row>
    <row r="171" spans="1:22">
      <c r="A171" s="159"/>
      <c r="B171" s="47">
        <v>167</v>
      </c>
      <c r="C171" s="50" t="s">
        <v>410</v>
      </c>
      <c r="D171" s="44">
        <v>40</v>
      </c>
      <c r="E171" s="44" t="s">
        <v>159</v>
      </c>
      <c r="F171" s="45">
        <v>2217.17</v>
      </c>
      <c r="G171" s="45">
        <v>2217.17</v>
      </c>
      <c r="H171" s="46">
        <v>7</v>
      </c>
      <c r="I171" s="46">
        <v>7</v>
      </c>
      <c r="J171" s="46">
        <f>D171*0.16</f>
        <v>6.4</v>
      </c>
      <c r="K171" s="46">
        <f>I171-N171</f>
        <v>3.5614600000000003</v>
      </c>
      <c r="L171" s="46">
        <f>I171-P171</f>
        <v>3.2612700000000001</v>
      </c>
      <c r="M171" s="45">
        <v>63</v>
      </c>
      <c r="N171" s="46">
        <f>M171*0.05458</f>
        <v>3.4385399999999997</v>
      </c>
      <c r="O171" s="45">
        <v>68.5</v>
      </c>
      <c r="P171" s="46">
        <f>O171*0.05458</f>
        <v>3.7387299999999999</v>
      </c>
      <c r="Q171" s="45">
        <f>J171*1000/D171</f>
        <v>160</v>
      </c>
      <c r="R171" s="45">
        <f>K171*1000/D171</f>
        <v>89.036500000000018</v>
      </c>
      <c r="S171" s="45">
        <f>L171*1000/D171</f>
        <v>81.531750000000002</v>
      </c>
      <c r="T171" s="46">
        <f>L171-J171</f>
        <v>-3.1387300000000002</v>
      </c>
      <c r="U171" s="46">
        <f>N171-P171</f>
        <v>-0.30019000000000018</v>
      </c>
      <c r="V171" s="165">
        <f>O171-M171</f>
        <v>5.5</v>
      </c>
    </row>
    <row r="172" spans="1:22">
      <c r="A172" s="159"/>
      <c r="B172" s="47">
        <v>168</v>
      </c>
      <c r="C172" s="49" t="s">
        <v>411</v>
      </c>
      <c r="D172" s="44">
        <v>12</v>
      </c>
      <c r="E172" s="44">
        <v>1994</v>
      </c>
      <c r="F172" s="45">
        <v>705.95</v>
      </c>
      <c r="G172" s="45">
        <v>705.95</v>
      </c>
      <c r="H172" s="46">
        <v>2.218</v>
      </c>
      <c r="I172" s="46">
        <v>2.218</v>
      </c>
      <c r="J172" s="46">
        <f>D172*0.16</f>
        <v>1.92</v>
      </c>
      <c r="K172" s="46">
        <f>I172-N172</f>
        <v>1.2901400000000001</v>
      </c>
      <c r="L172" s="46">
        <f>I172-P172</f>
        <v>0.99704539999999997</v>
      </c>
      <c r="M172" s="45">
        <v>17</v>
      </c>
      <c r="N172" s="46">
        <f>M172*0.05458</f>
        <v>0.92785999999999991</v>
      </c>
      <c r="O172" s="45">
        <v>22.37</v>
      </c>
      <c r="P172" s="46">
        <f>O172*0.05458</f>
        <v>1.2209546</v>
      </c>
      <c r="Q172" s="45">
        <f>J172*1000/D172</f>
        <v>160</v>
      </c>
      <c r="R172" s="45">
        <f>K172*1000/D172</f>
        <v>107.51166666666667</v>
      </c>
      <c r="S172" s="45">
        <f>L172*1000/D172</f>
        <v>83.08711666666666</v>
      </c>
      <c r="T172" s="46">
        <f>L172-J172</f>
        <v>-0.92295459999999996</v>
      </c>
      <c r="U172" s="46">
        <f>N172-P172</f>
        <v>-0.29309460000000009</v>
      </c>
      <c r="V172" s="165">
        <f>O172-M172</f>
        <v>5.370000000000001</v>
      </c>
    </row>
    <row r="173" spans="1:22">
      <c r="A173" s="159"/>
      <c r="B173" s="47">
        <v>169</v>
      </c>
      <c r="C173" s="49" t="s">
        <v>412</v>
      </c>
      <c r="D173" s="44">
        <v>12</v>
      </c>
      <c r="E173" s="44">
        <v>1992</v>
      </c>
      <c r="F173" s="45">
        <v>706.2</v>
      </c>
      <c r="G173" s="45">
        <v>706.2</v>
      </c>
      <c r="H173" s="46">
        <v>1.9930000000000001</v>
      </c>
      <c r="I173" s="46">
        <v>1.9930000000000001</v>
      </c>
      <c r="J173" s="46">
        <f>D173*0.16</f>
        <v>1.92</v>
      </c>
      <c r="K173" s="46">
        <f>I173-N173</f>
        <v>1.11972</v>
      </c>
      <c r="L173" s="46">
        <f>I173-P173</f>
        <v>1.0105600000000001</v>
      </c>
      <c r="M173" s="45">
        <v>16</v>
      </c>
      <c r="N173" s="46">
        <f>M173*0.05458</f>
        <v>0.87327999999999995</v>
      </c>
      <c r="O173" s="45">
        <v>18</v>
      </c>
      <c r="P173" s="46">
        <f>O173*0.05458</f>
        <v>0.98243999999999998</v>
      </c>
      <c r="Q173" s="45">
        <f>J173*1000/D173</f>
        <v>160</v>
      </c>
      <c r="R173" s="45">
        <f>K173*1000/D173</f>
        <v>93.31</v>
      </c>
      <c r="S173" s="45">
        <f>L173*1000/D173</f>
        <v>84.213333333333352</v>
      </c>
      <c r="T173" s="46">
        <f>L173-J173</f>
        <v>-0.9094399999999998</v>
      </c>
      <c r="U173" s="46">
        <f>N173-P173</f>
        <v>-0.10916000000000003</v>
      </c>
      <c r="V173" s="165">
        <f>O173-M173</f>
        <v>2</v>
      </c>
    </row>
    <row r="174" spans="1:22">
      <c r="A174" s="159"/>
      <c r="B174" s="47">
        <v>170</v>
      </c>
      <c r="C174" s="50" t="s">
        <v>413</v>
      </c>
      <c r="D174" s="44">
        <v>20</v>
      </c>
      <c r="E174" s="44">
        <v>1992</v>
      </c>
      <c r="F174" s="45">
        <v>1096.6400000000001</v>
      </c>
      <c r="G174" s="45">
        <v>1096.6400000000001</v>
      </c>
      <c r="H174" s="46">
        <v>4.3499999999999996</v>
      </c>
      <c r="I174" s="46">
        <v>4.3499999999999996</v>
      </c>
      <c r="J174" s="46">
        <f>D174*0.16</f>
        <v>3.2</v>
      </c>
      <c r="K174" s="46">
        <f>I174-N174</f>
        <v>2.0030599999999996</v>
      </c>
      <c r="L174" s="46">
        <f>I174-P174</f>
        <v>1.8938999999999999</v>
      </c>
      <c r="M174" s="45">
        <v>43</v>
      </c>
      <c r="N174" s="46">
        <f>M174*0.05458</f>
        <v>2.34694</v>
      </c>
      <c r="O174" s="45">
        <v>45</v>
      </c>
      <c r="P174" s="46">
        <f>O174*0.05458</f>
        <v>2.4560999999999997</v>
      </c>
      <c r="Q174" s="45">
        <f>J174*1000/D174</f>
        <v>160</v>
      </c>
      <c r="R174" s="45">
        <f>K174*1000/D174</f>
        <v>100.15299999999999</v>
      </c>
      <c r="S174" s="45">
        <f>L174*1000/D174</f>
        <v>94.694999999999993</v>
      </c>
      <c r="T174" s="46">
        <f>L174-J174</f>
        <v>-1.3061000000000003</v>
      </c>
      <c r="U174" s="46">
        <f>N174-P174</f>
        <v>-0.1091599999999997</v>
      </c>
      <c r="V174" s="165">
        <f>O174-M174</f>
        <v>2</v>
      </c>
    </row>
    <row r="175" spans="1:22">
      <c r="A175" s="159"/>
      <c r="B175" s="47">
        <v>171</v>
      </c>
      <c r="C175" s="49" t="s">
        <v>414</v>
      </c>
      <c r="D175" s="44">
        <v>20</v>
      </c>
      <c r="E175" s="44" t="s">
        <v>159</v>
      </c>
      <c r="F175" s="45">
        <v>1135.08</v>
      </c>
      <c r="G175" s="45">
        <v>1135.08</v>
      </c>
      <c r="H175" s="46">
        <v>3.9020000000000001</v>
      </c>
      <c r="I175" s="46">
        <v>3.9020000000000001</v>
      </c>
      <c r="J175" s="46">
        <f>D175*0.16</f>
        <v>3.2</v>
      </c>
      <c r="K175" s="46">
        <f>I175-N175</f>
        <v>2.1554400000000005</v>
      </c>
      <c r="L175" s="46">
        <f>I175-P175</f>
        <v>1.9371200000000002</v>
      </c>
      <c r="M175" s="45">
        <v>32</v>
      </c>
      <c r="N175" s="46">
        <f>M175*0.05458</f>
        <v>1.7465599999999999</v>
      </c>
      <c r="O175" s="45">
        <v>36</v>
      </c>
      <c r="P175" s="46">
        <f>O175*0.05458</f>
        <v>1.96488</v>
      </c>
      <c r="Q175" s="45">
        <f>J175*1000/D175</f>
        <v>160</v>
      </c>
      <c r="R175" s="45">
        <f>K175*1000/D175</f>
        <v>107.77200000000002</v>
      </c>
      <c r="S175" s="45">
        <f>L175*1000/D175</f>
        <v>96.856000000000009</v>
      </c>
      <c r="T175" s="46">
        <f>L175-J175</f>
        <v>-1.26288</v>
      </c>
      <c r="U175" s="46">
        <f>N175-P175</f>
        <v>-0.21832000000000007</v>
      </c>
      <c r="V175" s="165">
        <f>O175-M175</f>
        <v>4</v>
      </c>
    </row>
    <row r="176" spans="1:22">
      <c r="A176" s="159"/>
      <c r="B176" s="47">
        <v>172</v>
      </c>
      <c r="C176" s="49" t="s">
        <v>415</v>
      </c>
      <c r="D176" s="44">
        <v>20</v>
      </c>
      <c r="E176" s="44" t="s">
        <v>159</v>
      </c>
      <c r="F176" s="45">
        <v>1075.3499999999999</v>
      </c>
      <c r="G176" s="45">
        <v>1075.3499999999999</v>
      </c>
      <c r="H176" s="46">
        <v>4.6459999999999999</v>
      </c>
      <c r="I176" s="46">
        <v>4.6459999999999999</v>
      </c>
      <c r="J176" s="46">
        <f>D176*0.16</f>
        <v>3.2</v>
      </c>
      <c r="K176" s="46">
        <f>I176-N176</f>
        <v>2.2990599999999999</v>
      </c>
      <c r="L176" s="46">
        <f>I176-P176</f>
        <v>1.9715799999999999</v>
      </c>
      <c r="M176" s="45">
        <v>43</v>
      </c>
      <c r="N176" s="46">
        <f>M176*0.05458</f>
        <v>2.34694</v>
      </c>
      <c r="O176" s="45">
        <v>49</v>
      </c>
      <c r="P176" s="46">
        <f>O176*0.05458</f>
        <v>2.67442</v>
      </c>
      <c r="Q176" s="45">
        <f>J176*1000/D176</f>
        <v>160</v>
      </c>
      <c r="R176" s="45">
        <f>K176*1000/D176</f>
        <v>114.953</v>
      </c>
      <c r="S176" s="45">
        <f>L176*1000/D176</f>
        <v>98.578999999999994</v>
      </c>
      <c r="T176" s="46">
        <f>L176-J176</f>
        <v>-1.2284200000000003</v>
      </c>
      <c r="U176" s="46">
        <f>N176-P176</f>
        <v>-0.32747999999999999</v>
      </c>
      <c r="V176" s="165">
        <f>O176-M176</f>
        <v>6</v>
      </c>
    </row>
    <row r="177" spans="1:22">
      <c r="A177" s="159"/>
      <c r="B177" s="47">
        <v>173</v>
      </c>
      <c r="C177" s="49" t="s">
        <v>416</v>
      </c>
      <c r="D177" s="44">
        <v>32</v>
      </c>
      <c r="E177" s="44" t="s">
        <v>159</v>
      </c>
      <c r="F177" s="45">
        <v>2176.79</v>
      </c>
      <c r="G177" s="45">
        <v>2176.79</v>
      </c>
      <c r="H177" s="46">
        <v>7.32</v>
      </c>
      <c r="I177" s="46">
        <v>7.32</v>
      </c>
      <c r="J177" s="46">
        <f>D177*0.16</f>
        <v>5.12</v>
      </c>
      <c r="K177" s="46">
        <f>I177-N177</f>
        <v>3.2810800000000002</v>
      </c>
      <c r="L177" s="46">
        <f>I177-P177</f>
        <v>3.2265000000000006</v>
      </c>
      <c r="M177" s="45">
        <v>74</v>
      </c>
      <c r="N177" s="46">
        <f>M177*0.05458</f>
        <v>4.0389200000000001</v>
      </c>
      <c r="O177" s="45">
        <v>75</v>
      </c>
      <c r="P177" s="46">
        <f>O177*0.05458</f>
        <v>4.0934999999999997</v>
      </c>
      <c r="Q177" s="45">
        <f>J177*1000/D177</f>
        <v>160</v>
      </c>
      <c r="R177" s="45">
        <f>K177*1000/D177</f>
        <v>102.53375000000001</v>
      </c>
      <c r="S177" s="45">
        <f>L177*1000/D177</f>
        <v>100.82812500000001</v>
      </c>
      <c r="T177" s="46">
        <f>L177-J177</f>
        <v>-1.8934999999999995</v>
      </c>
      <c r="U177" s="46">
        <f>N177-P177</f>
        <v>-5.4579999999999629E-2</v>
      </c>
      <c r="V177" s="165">
        <f>O177-M177</f>
        <v>1</v>
      </c>
    </row>
    <row r="178" spans="1:22">
      <c r="A178" s="159"/>
      <c r="B178" s="47">
        <v>174</v>
      </c>
      <c r="C178" s="75" t="s">
        <v>417</v>
      </c>
      <c r="D178" s="44">
        <v>12</v>
      </c>
      <c r="E178" s="44" t="s">
        <v>159</v>
      </c>
      <c r="F178" s="45">
        <v>706.43</v>
      </c>
      <c r="G178" s="45">
        <v>706.43</v>
      </c>
      <c r="H178" s="46">
        <v>2.577</v>
      </c>
      <c r="I178" s="46">
        <v>2.577</v>
      </c>
      <c r="J178" s="46">
        <f>D178*0.16</f>
        <v>1.92</v>
      </c>
      <c r="K178" s="46">
        <f>I178-N178</f>
        <v>1.4854000000000001</v>
      </c>
      <c r="L178" s="46">
        <f>I178-P178</f>
        <v>1.2125000000000001</v>
      </c>
      <c r="M178" s="45">
        <v>20</v>
      </c>
      <c r="N178" s="46">
        <f>M178*0.05458</f>
        <v>1.0915999999999999</v>
      </c>
      <c r="O178" s="45">
        <v>25</v>
      </c>
      <c r="P178" s="46">
        <f>O178*0.05458</f>
        <v>1.3644999999999998</v>
      </c>
      <c r="Q178" s="45">
        <f>J178*1000/D178</f>
        <v>160</v>
      </c>
      <c r="R178" s="45">
        <f>K178*1000/D178</f>
        <v>123.78333333333335</v>
      </c>
      <c r="S178" s="45">
        <f>L178*1000/D178</f>
        <v>101.04166666666669</v>
      </c>
      <c r="T178" s="46">
        <f>L178-J178</f>
        <v>-0.7074999999999998</v>
      </c>
      <c r="U178" s="46">
        <f>N178-P178</f>
        <v>-0.27289999999999992</v>
      </c>
      <c r="V178" s="165">
        <f>O178-M178</f>
        <v>5</v>
      </c>
    </row>
    <row r="179" spans="1:22">
      <c r="A179" s="159"/>
      <c r="B179" s="47">
        <v>175</v>
      </c>
      <c r="C179" s="49" t="s">
        <v>418</v>
      </c>
      <c r="D179" s="44">
        <v>22</v>
      </c>
      <c r="E179" s="44" t="s">
        <v>159</v>
      </c>
      <c r="F179" s="45">
        <v>1189.94</v>
      </c>
      <c r="G179" s="45">
        <v>1189.94</v>
      </c>
      <c r="H179" s="46">
        <v>4.3600000000000003</v>
      </c>
      <c r="I179" s="46">
        <v>4.3600000000000003</v>
      </c>
      <c r="J179" s="46">
        <f>D179*0.16</f>
        <v>3.52</v>
      </c>
      <c r="K179" s="46">
        <f>I179-N179</f>
        <v>2.5588600000000001</v>
      </c>
      <c r="L179" s="46">
        <f>I179-P179</f>
        <v>2.2859600000000007</v>
      </c>
      <c r="M179" s="45">
        <v>33</v>
      </c>
      <c r="N179" s="46">
        <f>M179*0.05458</f>
        <v>1.80114</v>
      </c>
      <c r="O179" s="45">
        <v>38</v>
      </c>
      <c r="P179" s="46">
        <f>O179*0.05458</f>
        <v>2.0740399999999997</v>
      </c>
      <c r="Q179" s="45">
        <f>J179*1000/D179</f>
        <v>160</v>
      </c>
      <c r="R179" s="45">
        <f>K179*1000/D179</f>
        <v>116.31181818181818</v>
      </c>
      <c r="S179" s="45">
        <f>L179*1000/D179</f>
        <v>103.90727272727275</v>
      </c>
      <c r="T179" s="46">
        <f>L179-J179</f>
        <v>-1.2340399999999994</v>
      </c>
      <c r="U179" s="46">
        <f>N179-P179</f>
        <v>-0.2728999999999997</v>
      </c>
      <c r="V179" s="165">
        <f>O179-M179</f>
        <v>5</v>
      </c>
    </row>
    <row r="180" spans="1:22">
      <c r="A180" s="159"/>
      <c r="B180" s="47">
        <v>176</v>
      </c>
      <c r="C180" s="50" t="s">
        <v>419</v>
      </c>
      <c r="D180" s="44">
        <v>12</v>
      </c>
      <c r="E180" s="44" t="s">
        <v>159</v>
      </c>
      <c r="F180" s="45">
        <v>703.72</v>
      </c>
      <c r="G180" s="45">
        <v>703.72</v>
      </c>
      <c r="H180" s="46">
        <v>2.4689999999999999</v>
      </c>
      <c r="I180" s="46">
        <v>2.4689999999999999</v>
      </c>
      <c r="J180" s="46">
        <f>D180*0.16</f>
        <v>1.92</v>
      </c>
      <c r="K180" s="46">
        <f>I180-N180</f>
        <v>1.43198</v>
      </c>
      <c r="L180" s="46">
        <f>I180-P180</f>
        <v>1.26824</v>
      </c>
      <c r="M180" s="45">
        <v>19</v>
      </c>
      <c r="N180" s="46">
        <f>M180*0.05458</f>
        <v>1.0370199999999998</v>
      </c>
      <c r="O180" s="45">
        <v>22</v>
      </c>
      <c r="P180" s="46">
        <f>O180*0.05458</f>
        <v>1.2007599999999998</v>
      </c>
      <c r="Q180" s="45">
        <f>J180*1000/D180</f>
        <v>160</v>
      </c>
      <c r="R180" s="45">
        <f>K180*1000/D180</f>
        <v>119.33166666666666</v>
      </c>
      <c r="S180" s="45">
        <f>L180*1000/D180</f>
        <v>105.68666666666667</v>
      </c>
      <c r="T180" s="46">
        <f>L180-J180</f>
        <v>-0.65175999999999989</v>
      </c>
      <c r="U180" s="46">
        <f>N180-P180</f>
        <v>-0.16374</v>
      </c>
      <c r="V180" s="165">
        <f>O180-M180</f>
        <v>3</v>
      </c>
    </row>
    <row r="181" spans="1:22">
      <c r="A181" s="159"/>
      <c r="B181" s="47">
        <v>177</v>
      </c>
      <c r="C181" s="50" t="s">
        <v>420</v>
      </c>
      <c r="D181" s="44">
        <v>22</v>
      </c>
      <c r="E181" s="44" t="s">
        <v>159</v>
      </c>
      <c r="F181" s="45">
        <v>1222.03</v>
      </c>
      <c r="G181" s="45">
        <v>1222.03</v>
      </c>
      <c r="H181" s="46">
        <v>4.7220000000000004</v>
      </c>
      <c r="I181" s="46">
        <v>4.7220000000000004</v>
      </c>
      <c r="J181" s="46">
        <f>D181*0.16</f>
        <v>3.52</v>
      </c>
      <c r="K181" s="46">
        <f>I181-N181</f>
        <v>2.3204800000000008</v>
      </c>
      <c r="L181" s="46">
        <f>I181-P181</f>
        <v>2.3477700000000006</v>
      </c>
      <c r="M181" s="45">
        <v>44</v>
      </c>
      <c r="N181" s="46">
        <f>M181*0.05458</f>
        <v>2.4015199999999997</v>
      </c>
      <c r="O181" s="45">
        <v>43.5</v>
      </c>
      <c r="P181" s="46">
        <f>O181*0.05458</f>
        <v>2.3742299999999998</v>
      </c>
      <c r="Q181" s="45">
        <f>J181*1000/D181</f>
        <v>160</v>
      </c>
      <c r="R181" s="45">
        <f>K181*1000/D181</f>
        <v>105.47636363636367</v>
      </c>
      <c r="S181" s="45">
        <f>L181*1000/D181</f>
        <v>106.7168181818182</v>
      </c>
      <c r="T181" s="46">
        <f>L181-J181</f>
        <v>-1.1722299999999994</v>
      </c>
      <c r="U181" s="46">
        <f>N181-P181</f>
        <v>2.7289999999999814E-2</v>
      </c>
      <c r="V181" s="165">
        <f>O181-M181</f>
        <v>-0.5</v>
      </c>
    </row>
    <row r="182" spans="1:22">
      <c r="A182" s="159"/>
      <c r="B182" s="47">
        <v>178</v>
      </c>
      <c r="C182" s="49" t="s">
        <v>421</v>
      </c>
      <c r="D182" s="44">
        <v>12</v>
      </c>
      <c r="E182" s="44">
        <v>1994</v>
      </c>
      <c r="F182" s="45">
        <v>687.4</v>
      </c>
      <c r="G182" s="45">
        <v>687.4</v>
      </c>
      <c r="H182" s="46">
        <v>2.359</v>
      </c>
      <c r="I182" s="46">
        <v>2.359</v>
      </c>
      <c r="J182" s="46">
        <f>D182*0.16</f>
        <v>1.92</v>
      </c>
      <c r="K182" s="46">
        <f>I182-N182</f>
        <v>1.4311400000000001</v>
      </c>
      <c r="L182" s="46">
        <f>I182-P182</f>
        <v>1.2892319999999999</v>
      </c>
      <c r="M182" s="45">
        <v>17</v>
      </c>
      <c r="N182" s="46">
        <f>M182*0.05458</f>
        <v>0.92785999999999991</v>
      </c>
      <c r="O182" s="45">
        <v>19.600000000000001</v>
      </c>
      <c r="P182" s="46">
        <f>O182*0.05458</f>
        <v>1.0697680000000001</v>
      </c>
      <c r="Q182" s="45">
        <f>J182*1000/D182</f>
        <v>160</v>
      </c>
      <c r="R182" s="45">
        <f>K182*1000/D182</f>
        <v>119.26166666666667</v>
      </c>
      <c r="S182" s="45">
        <f>L182*1000/D182</f>
        <v>107.43599999999999</v>
      </c>
      <c r="T182" s="46">
        <f>L182-J182</f>
        <v>-0.630768</v>
      </c>
      <c r="U182" s="46">
        <f>N182-P182</f>
        <v>-0.14190800000000015</v>
      </c>
      <c r="V182" s="165">
        <f>O182-M182</f>
        <v>2.6000000000000014</v>
      </c>
    </row>
    <row r="183" spans="1:22">
      <c r="A183" s="159"/>
      <c r="B183" s="47">
        <v>179</v>
      </c>
      <c r="C183" s="50" t="s">
        <v>423</v>
      </c>
      <c r="D183" s="44">
        <v>39</v>
      </c>
      <c r="E183" s="44" t="s">
        <v>159</v>
      </c>
      <c r="F183" s="45">
        <v>2231.4299999999998</v>
      </c>
      <c r="G183" s="45">
        <v>2231.4299999999998</v>
      </c>
      <c r="H183" s="46">
        <v>8.09</v>
      </c>
      <c r="I183" s="46">
        <v>8.09</v>
      </c>
      <c r="J183" s="46">
        <f>D183*0.16</f>
        <v>6.24</v>
      </c>
      <c r="K183" s="46">
        <f>I183-N183</f>
        <v>4.4877199999999995</v>
      </c>
      <c r="L183" s="46">
        <f>I183-P183</f>
        <v>4.2694000000000001</v>
      </c>
      <c r="M183" s="45">
        <v>66</v>
      </c>
      <c r="N183" s="46">
        <f>M183*0.05458</f>
        <v>3.6022799999999999</v>
      </c>
      <c r="O183" s="45">
        <v>70</v>
      </c>
      <c r="P183" s="46">
        <f>O183*0.05458</f>
        <v>3.8205999999999998</v>
      </c>
      <c r="Q183" s="45">
        <f>J183*1000/D183</f>
        <v>160</v>
      </c>
      <c r="R183" s="45">
        <f>K183*1000/D183</f>
        <v>115.06974358974357</v>
      </c>
      <c r="S183" s="45">
        <f>L183*1000/D183</f>
        <v>109.47179487179486</v>
      </c>
      <c r="T183" s="46">
        <f>L183-J183</f>
        <v>-1.9706000000000001</v>
      </c>
      <c r="U183" s="46">
        <f>N183-P183</f>
        <v>-0.21831999999999985</v>
      </c>
      <c r="V183" s="165">
        <f>O183-M183</f>
        <v>4</v>
      </c>
    </row>
    <row r="184" spans="1:22">
      <c r="A184" s="159"/>
      <c r="B184" s="47">
        <v>180</v>
      </c>
      <c r="C184" s="49" t="s">
        <v>424</v>
      </c>
      <c r="D184" s="44">
        <v>48</v>
      </c>
      <c r="E184" s="44" t="s">
        <v>159</v>
      </c>
      <c r="F184" s="45">
        <v>1934.15</v>
      </c>
      <c r="G184" s="45">
        <v>1934.15</v>
      </c>
      <c r="H184" s="46">
        <v>9.4700000000000006</v>
      </c>
      <c r="I184" s="46">
        <v>9.4700000000000006</v>
      </c>
      <c r="J184" s="46">
        <f>D184*0.16</f>
        <v>7.68</v>
      </c>
      <c r="K184" s="46">
        <f>I184-N184</f>
        <v>6.1952000000000007</v>
      </c>
      <c r="L184" s="46">
        <f>I184-P184</f>
        <v>6.181009200000001</v>
      </c>
      <c r="M184" s="45">
        <v>60</v>
      </c>
      <c r="N184" s="46">
        <f>M184*0.05458</f>
        <v>3.2747999999999999</v>
      </c>
      <c r="O184" s="45">
        <v>60.26</v>
      </c>
      <c r="P184" s="46">
        <f>O184*0.05458</f>
        <v>3.2889907999999997</v>
      </c>
      <c r="Q184" s="45">
        <f>J184*1000/D184</f>
        <v>160</v>
      </c>
      <c r="R184" s="45">
        <f>K184*1000/D184</f>
        <v>129.06666666666669</v>
      </c>
      <c r="S184" s="45">
        <f>L184*1000/D184</f>
        <v>128.77102500000004</v>
      </c>
      <c r="T184" s="46">
        <f>L184-J184</f>
        <v>-1.4989907999999987</v>
      </c>
      <c r="U184" s="46">
        <f>N184-P184</f>
        <v>-1.4190799999999726E-2</v>
      </c>
      <c r="V184" s="165">
        <f>O184-M184</f>
        <v>0.25999999999999801</v>
      </c>
    </row>
    <row r="185" spans="1:22">
      <c r="A185" s="159"/>
      <c r="B185" s="47">
        <v>181</v>
      </c>
      <c r="C185" s="49" t="s">
        <v>425</v>
      </c>
      <c r="D185" s="44">
        <v>30</v>
      </c>
      <c r="E185" s="44" t="s">
        <v>159</v>
      </c>
      <c r="F185" s="45">
        <v>1563.96</v>
      </c>
      <c r="G185" s="45">
        <v>1563.96</v>
      </c>
      <c r="H185" s="46">
        <v>6.13</v>
      </c>
      <c r="I185" s="46">
        <v>6.13</v>
      </c>
      <c r="J185" s="46">
        <f>D185*0.16</f>
        <v>4.8</v>
      </c>
      <c r="K185" s="46">
        <f>I185-N185</f>
        <v>4.1651199999999999</v>
      </c>
      <c r="L185" s="46">
        <f>I185-P185</f>
        <v>4.0013800000000002</v>
      </c>
      <c r="M185" s="45">
        <v>36</v>
      </c>
      <c r="N185" s="46">
        <f>M185*0.05458</f>
        <v>1.96488</v>
      </c>
      <c r="O185" s="45">
        <v>39</v>
      </c>
      <c r="P185" s="46">
        <f>O185*0.05458</f>
        <v>2.1286199999999997</v>
      </c>
      <c r="Q185" s="45">
        <f>J185*1000/D185</f>
        <v>160</v>
      </c>
      <c r="R185" s="45">
        <f>K185*1000/D185</f>
        <v>138.83733333333333</v>
      </c>
      <c r="S185" s="45">
        <f>L185*1000/D185</f>
        <v>133.37933333333334</v>
      </c>
      <c r="T185" s="46">
        <f>L185-J185</f>
        <v>-0.79861999999999966</v>
      </c>
      <c r="U185" s="46">
        <f>N185-P185</f>
        <v>-0.16373999999999977</v>
      </c>
      <c r="V185" s="165">
        <f>O185-M185</f>
        <v>3</v>
      </c>
    </row>
    <row r="186" spans="1:22">
      <c r="A186" s="159"/>
      <c r="B186" s="47">
        <v>182</v>
      </c>
      <c r="C186" s="49" t="s">
        <v>426</v>
      </c>
      <c r="D186" s="44">
        <v>30</v>
      </c>
      <c r="E186" s="44" t="s">
        <v>159</v>
      </c>
      <c r="F186" s="45">
        <v>1578.17</v>
      </c>
      <c r="G186" s="45">
        <v>1578.17</v>
      </c>
      <c r="H186" s="46">
        <v>5.98</v>
      </c>
      <c r="I186" s="46">
        <v>5.98</v>
      </c>
      <c r="J186" s="46">
        <f>D186*0.16</f>
        <v>4.8</v>
      </c>
      <c r="K186" s="46">
        <f>I186-N186</f>
        <v>4.069700000000001</v>
      </c>
      <c r="L186" s="46">
        <f>I186-P186</f>
        <v>4.069700000000001</v>
      </c>
      <c r="M186" s="45">
        <v>35</v>
      </c>
      <c r="N186" s="46">
        <f>M186*0.05458</f>
        <v>1.9102999999999999</v>
      </c>
      <c r="O186" s="45">
        <v>35</v>
      </c>
      <c r="P186" s="46">
        <f>O186*0.05458</f>
        <v>1.9102999999999999</v>
      </c>
      <c r="Q186" s="45">
        <f>J186*1000/D186</f>
        <v>160</v>
      </c>
      <c r="R186" s="45">
        <f>K186*1000/D186</f>
        <v>135.65666666666669</v>
      </c>
      <c r="S186" s="45">
        <f>L186*1000/D186</f>
        <v>135.65666666666669</v>
      </c>
      <c r="T186" s="46">
        <f>L186-J186</f>
        <v>-0.73029999999999884</v>
      </c>
      <c r="U186" s="46">
        <f>N186-P186</f>
        <v>0</v>
      </c>
      <c r="V186" s="165">
        <f>O186-M186</f>
        <v>0</v>
      </c>
    </row>
    <row r="187" spans="1:22">
      <c r="A187" s="159"/>
      <c r="B187" s="47">
        <v>183</v>
      </c>
      <c r="C187" s="50" t="s">
        <v>427</v>
      </c>
      <c r="D187" s="44">
        <v>22</v>
      </c>
      <c r="E187" s="44" t="s">
        <v>159</v>
      </c>
      <c r="F187" s="45">
        <v>1175.74</v>
      </c>
      <c r="G187" s="45">
        <v>1175.74</v>
      </c>
      <c r="H187" s="46">
        <v>4.9000000000000004</v>
      </c>
      <c r="I187" s="46">
        <v>4.9000000000000004</v>
      </c>
      <c r="J187" s="46">
        <f>D187*0.16</f>
        <v>3.52</v>
      </c>
      <c r="K187" s="46">
        <f>I187-N187</f>
        <v>3.0442800000000005</v>
      </c>
      <c r="L187" s="46">
        <f>I187-P187</f>
        <v>3.0988600000000002</v>
      </c>
      <c r="M187" s="45">
        <v>34</v>
      </c>
      <c r="N187" s="46">
        <f>M187*0.05458</f>
        <v>1.8557199999999998</v>
      </c>
      <c r="O187" s="45">
        <v>33</v>
      </c>
      <c r="P187" s="46">
        <f>O187*0.05458</f>
        <v>1.80114</v>
      </c>
      <c r="Q187" s="45">
        <f>J187*1000/D187</f>
        <v>160</v>
      </c>
      <c r="R187" s="45">
        <f>K187*1000/D187</f>
        <v>138.37636363636366</v>
      </c>
      <c r="S187" s="45">
        <f>L187*1000/D187</f>
        <v>140.85727272727274</v>
      </c>
      <c r="T187" s="46">
        <f>L187-J187</f>
        <v>-0.42113999999999985</v>
      </c>
      <c r="U187" s="46">
        <f>N187-P187</f>
        <v>5.4579999999999851E-2</v>
      </c>
      <c r="V187" s="165">
        <f>O187-M187</f>
        <v>-1</v>
      </c>
    </row>
    <row r="188" spans="1:22">
      <c r="A188" s="159"/>
      <c r="B188" s="47">
        <v>184</v>
      </c>
      <c r="C188" s="50" t="s">
        <v>428</v>
      </c>
      <c r="D188" s="44">
        <v>45</v>
      </c>
      <c r="E188" s="44" t="s">
        <v>159</v>
      </c>
      <c r="F188" s="45">
        <v>1880.43</v>
      </c>
      <c r="G188" s="45">
        <v>1880.43</v>
      </c>
      <c r="H188" s="46">
        <v>10.07</v>
      </c>
      <c r="I188" s="46">
        <v>10.07</v>
      </c>
      <c r="J188" s="46">
        <f>D188*0.16</f>
        <v>7.2</v>
      </c>
      <c r="K188" s="46">
        <f>I188-N188</f>
        <v>7.0681000000000003</v>
      </c>
      <c r="L188" s="46">
        <f>I188-P188</f>
        <v>6.3803920000000005</v>
      </c>
      <c r="M188" s="45">
        <v>55</v>
      </c>
      <c r="N188" s="46">
        <f>M188*0.05458</f>
        <v>3.0019</v>
      </c>
      <c r="O188" s="45">
        <v>67.599999999999994</v>
      </c>
      <c r="P188" s="46">
        <f>O188*0.05458</f>
        <v>3.6896079999999993</v>
      </c>
      <c r="Q188" s="45">
        <f>J188*1000/D188</f>
        <v>160</v>
      </c>
      <c r="R188" s="45">
        <f>K188*1000/D188</f>
        <v>157.06888888888889</v>
      </c>
      <c r="S188" s="45">
        <f>L188*1000/D188</f>
        <v>141.7864888888889</v>
      </c>
      <c r="T188" s="46">
        <f>L188-J188</f>
        <v>-0.81960799999999967</v>
      </c>
      <c r="U188" s="46">
        <f>N188-P188</f>
        <v>-0.68770799999999932</v>
      </c>
      <c r="V188" s="165">
        <f>O188-M188</f>
        <v>12.599999999999994</v>
      </c>
    </row>
    <row r="189" spans="1:22">
      <c r="A189" s="159"/>
      <c r="B189" s="47">
        <v>185</v>
      </c>
      <c r="C189" s="49" t="s">
        <v>429</v>
      </c>
      <c r="D189" s="44">
        <v>10</v>
      </c>
      <c r="E189" s="44" t="s">
        <v>159</v>
      </c>
      <c r="F189" s="45">
        <v>649.88</v>
      </c>
      <c r="G189" s="45">
        <v>649.88</v>
      </c>
      <c r="H189" s="46">
        <v>2.125</v>
      </c>
      <c r="I189" s="46">
        <v>2.125</v>
      </c>
      <c r="J189" s="46">
        <f>D189*0.16</f>
        <v>1.6</v>
      </c>
      <c r="K189" s="46">
        <f>I189-N189</f>
        <v>1.2517200000000002</v>
      </c>
      <c r="L189" s="46">
        <f>I189-P189</f>
        <v>1.47004</v>
      </c>
      <c r="M189" s="45">
        <v>16</v>
      </c>
      <c r="N189" s="46">
        <f>M189*0.05458</f>
        <v>0.87327999999999995</v>
      </c>
      <c r="O189" s="45">
        <v>12</v>
      </c>
      <c r="P189" s="46">
        <f>O189*0.05458</f>
        <v>0.65495999999999999</v>
      </c>
      <c r="Q189" s="45">
        <f>J189*1000/D189</f>
        <v>160</v>
      </c>
      <c r="R189" s="45">
        <f>K189*1000/D189</f>
        <v>125.17200000000003</v>
      </c>
      <c r="S189" s="45">
        <f>L189*1000/D189</f>
        <v>147.00399999999999</v>
      </c>
      <c r="T189" s="46">
        <f>L189-J189</f>
        <v>-0.12996000000000008</v>
      </c>
      <c r="U189" s="46">
        <f>N189-P189</f>
        <v>0.21831999999999996</v>
      </c>
      <c r="V189" s="165">
        <f>O189-M189</f>
        <v>-4</v>
      </c>
    </row>
    <row r="190" spans="1:22">
      <c r="A190" s="159"/>
      <c r="B190" s="47">
        <v>186</v>
      </c>
      <c r="C190" s="49" t="s">
        <v>430</v>
      </c>
      <c r="D190" s="69">
        <v>37</v>
      </c>
      <c r="E190" s="44" t="s">
        <v>159</v>
      </c>
      <c r="F190" s="45">
        <v>2088.75</v>
      </c>
      <c r="G190" s="45">
        <v>2088.75</v>
      </c>
      <c r="H190" s="46">
        <v>8.64</v>
      </c>
      <c r="I190" s="46">
        <v>8.64</v>
      </c>
      <c r="J190" s="46">
        <f>D190*0.16</f>
        <v>5.92</v>
      </c>
      <c r="K190" s="46">
        <f>I190-N190</f>
        <v>5.6926800000000011</v>
      </c>
      <c r="L190" s="46">
        <f>I190-P190</f>
        <v>5.5289400000000004</v>
      </c>
      <c r="M190" s="45">
        <v>54</v>
      </c>
      <c r="N190" s="46">
        <f>M190*0.05458</f>
        <v>2.9473199999999999</v>
      </c>
      <c r="O190" s="45">
        <v>57</v>
      </c>
      <c r="P190" s="46">
        <f>O190*0.05458</f>
        <v>3.1110599999999997</v>
      </c>
      <c r="Q190" s="45">
        <f>J190*1000/D190</f>
        <v>160</v>
      </c>
      <c r="R190" s="45">
        <f>K190*1000/D190</f>
        <v>153.85621621621624</v>
      </c>
      <c r="S190" s="45">
        <f>L190*1000/D190</f>
        <v>149.43081081081081</v>
      </c>
      <c r="T190" s="46">
        <f>L190-J190</f>
        <v>-0.39105999999999952</v>
      </c>
      <c r="U190" s="46">
        <f>N190-P190</f>
        <v>-0.16373999999999977</v>
      </c>
      <c r="V190" s="165">
        <f>O190-M190</f>
        <v>3</v>
      </c>
    </row>
    <row r="191" spans="1:22">
      <c r="A191" s="159"/>
      <c r="B191" s="47">
        <v>187</v>
      </c>
      <c r="C191" s="49" t="s">
        <v>431</v>
      </c>
      <c r="D191" s="44">
        <v>20</v>
      </c>
      <c r="E191" s="44" t="s">
        <v>159</v>
      </c>
      <c r="F191" s="45">
        <v>1070.75</v>
      </c>
      <c r="G191" s="45">
        <v>1070.75</v>
      </c>
      <c r="H191" s="46">
        <v>4.4980000000000002</v>
      </c>
      <c r="I191" s="46">
        <v>4.4980000000000002</v>
      </c>
      <c r="J191" s="46">
        <f>D191*0.16</f>
        <v>3.2</v>
      </c>
      <c r="K191" s="46">
        <f>I191-N191</f>
        <v>3.0243400000000005</v>
      </c>
      <c r="L191" s="46">
        <f>I191-P191</f>
        <v>3.0789200000000001</v>
      </c>
      <c r="M191" s="45">
        <v>27</v>
      </c>
      <c r="N191" s="46">
        <f>M191*0.05458</f>
        <v>1.47366</v>
      </c>
      <c r="O191" s="45">
        <v>26</v>
      </c>
      <c r="P191" s="46">
        <f>O191*0.05458</f>
        <v>1.4190799999999999</v>
      </c>
      <c r="Q191" s="45">
        <f>J191*1000/D191</f>
        <v>160</v>
      </c>
      <c r="R191" s="45">
        <f>K191*1000/D191</f>
        <v>151.21700000000004</v>
      </c>
      <c r="S191" s="45">
        <f>L191*1000/D191</f>
        <v>153.946</v>
      </c>
      <c r="T191" s="46">
        <f>L191-J191</f>
        <v>-0.12108000000000008</v>
      </c>
      <c r="U191" s="46">
        <f>N191-P191</f>
        <v>5.4580000000000073E-2</v>
      </c>
      <c r="V191" s="165">
        <f>O191-M191</f>
        <v>-1</v>
      </c>
    </row>
    <row r="192" spans="1:22">
      <c r="A192" s="159"/>
      <c r="B192" s="47">
        <v>188</v>
      </c>
      <c r="C192" s="49" t="s">
        <v>422</v>
      </c>
      <c r="D192" s="44">
        <v>41</v>
      </c>
      <c r="E192" s="44">
        <v>1996</v>
      </c>
      <c r="F192" s="45">
        <v>2326.63</v>
      </c>
      <c r="G192" s="45">
        <v>2326.63</v>
      </c>
      <c r="H192" s="46">
        <v>7.8680000000000003</v>
      </c>
      <c r="I192" s="46">
        <v>7.8680000000000003</v>
      </c>
      <c r="J192" s="46">
        <f>D192*0.16</f>
        <v>6.5600000000000005</v>
      </c>
      <c r="K192" s="46">
        <f>I192-N192</f>
        <v>3.8290800000000003</v>
      </c>
      <c r="L192" s="46">
        <f>I192-P192</f>
        <v>4.4840400000000002</v>
      </c>
      <c r="M192" s="45">
        <v>74</v>
      </c>
      <c r="N192" s="46">
        <f>M192*0.05458</f>
        <v>4.0389200000000001</v>
      </c>
      <c r="O192" s="45">
        <v>62</v>
      </c>
      <c r="P192" s="46">
        <f>O192*0.05458</f>
        <v>3.3839599999999996</v>
      </c>
      <c r="Q192" s="45">
        <f>J192*1000/D192</f>
        <v>160.00000000000003</v>
      </c>
      <c r="R192" s="45">
        <f>K192*1000/D192</f>
        <v>93.392195121951232</v>
      </c>
      <c r="S192" s="45">
        <f>L192*1000/D192</f>
        <v>109.36682926829268</v>
      </c>
      <c r="T192" s="46">
        <f>L192-J192</f>
        <v>-2.0759600000000002</v>
      </c>
      <c r="U192" s="46">
        <f>N192-P192</f>
        <v>0.65496000000000043</v>
      </c>
      <c r="V192" s="165">
        <f>O192-M192</f>
        <v>-12</v>
      </c>
    </row>
    <row r="193" spans="1:22">
      <c r="A193" s="159"/>
      <c r="B193" s="47">
        <v>189</v>
      </c>
      <c r="C193" s="49" t="s">
        <v>318</v>
      </c>
      <c r="D193" s="44">
        <v>20</v>
      </c>
      <c r="E193" s="44">
        <v>1982</v>
      </c>
      <c r="F193" s="45">
        <v>1039.7</v>
      </c>
      <c r="G193" s="45">
        <f>F193</f>
        <v>1039.7</v>
      </c>
      <c r="H193" s="46">
        <v>7.4240000000000004</v>
      </c>
      <c r="I193" s="46">
        <v>1.5840110000000001</v>
      </c>
      <c r="J193" s="46">
        <v>3.21</v>
      </c>
      <c r="K193" s="46">
        <f>I193-N193</f>
        <v>3.0110000000000969E-3</v>
      </c>
      <c r="L193" s="46">
        <f>I193-P193</f>
        <v>9.7361000000000253E-2</v>
      </c>
      <c r="M193" s="45">
        <v>31</v>
      </c>
      <c r="N193" s="46">
        <f>M193*0.051</f>
        <v>1.581</v>
      </c>
      <c r="O193" s="45">
        <v>29.15</v>
      </c>
      <c r="P193" s="46">
        <f>O193*0.051</f>
        <v>1.4866499999999998</v>
      </c>
      <c r="Q193" s="45">
        <f>J193*1000/D193</f>
        <v>160.5</v>
      </c>
      <c r="R193" s="45">
        <f>K193*1000/D193</f>
        <v>0.15055000000000485</v>
      </c>
      <c r="S193" s="45">
        <f>L193*1000/D193</f>
        <v>4.8680500000000126</v>
      </c>
      <c r="T193" s="46">
        <f>L193-J193</f>
        <v>-3.1126389999999997</v>
      </c>
      <c r="U193" s="46">
        <f>N193-P193</f>
        <v>9.4350000000000156E-2</v>
      </c>
      <c r="V193" s="165">
        <f>O193-M193</f>
        <v>-1.8500000000000014</v>
      </c>
    </row>
    <row r="194" spans="1:22">
      <c r="A194" s="159"/>
      <c r="B194" s="47">
        <v>190</v>
      </c>
      <c r="C194" s="43" t="s">
        <v>240</v>
      </c>
      <c r="D194" s="44">
        <v>17</v>
      </c>
      <c r="E194" s="44">
        <v>1994</v>
      </c>
      <c r="F194" s="45">
        <v>1127.46</v>
      </c>
      <c r="G194" s="45">
        <v>1127.46</v>
      </c>
      <c r="H194" s="46">
        <v>2.76</v>
      </c>
      <c r="I194" s="46">
        <v>2.76</v>
      </c>
      <c r="J194" s="46">
        <v>2.76</v>
      </c>
      <c r="K194" s="46">
        <f>I194-N194</f>
        <v>1.6870999999999998</v>
      </c>
      <c r="L194" s="46">
        <f>I194-P194</f>
        <v>1.6870999999999998</v>
      </c>
      <c r="M194" s="45">
        <v>19</v>
      </c>
      <c r="N194" s="46">
        <v>1.0729</v>
      </c>
      <c r="O194" s="45">
        <v>19</v>
      </c>
      <c r="P194" s="46">
        <v>1.0729</v>
      </c>
      <c r="Q194" s="45">
        <f>J194*1000/D194</f>
        <v>162.35294117647058</v>
      </c>
      <c r="R194" s="45">
        <f>K194*1000/D194</f>
        <v>99.241176470588229</v>
      </c>
      <c r="S194" s="45">
        <f>L194*1000/D194</f>
        <v>99.241176470588229</v>
      </c>
      <c r="T194" s="46">
        <f>L194-J194</f>
        <v>-1.0729</v>
      </c>
      <c r="U194" s="46">
        <f>N194-P194</f>
        <v>0</v>
      </c>
      <c r="V194" s="165">
        <f>O194-M194</f>
        <v>0</v>
      </c>
    </row>
    <row r="195" spans="1:22">
      <c r="A195" s="159"/>
      <c r="B195" s="47">
        <v>191</v>
      </c>
      <c r="C195" s="43" t="s">
        <v>265</v>
      </c>
      <c r="D195" s="44">
        <v>60</v>
      </c>
      <c r="E195" s="44">
        <v>1981</v>
      </c>
      <c r="F195" s="45">
        <v>3122.77</v>
      </c>
      <c r="G195" s="45">
        <v>3122.77</v>
      </c>
      <c r="H195" s="46">
        <v>9.7821200000000008</v>
      </c>
      <c r="I195" s="46">
        <v>9.7821200000000008</v>
      </c>
      <c r="J195" s="46">
        <v>9.7821200000000008</v>
      </c>
      <c r="K195" s="46">
        <f>I195-N195</f>
        <v>5.9991200000000013</v>
      </c>
      <c r="L195" s="46">
        <f>I195-P195</f>
        <v>5.264520000000001</v>
      </c>
      <c r="M195" s="45">
        <v>67</v>
      </c>
      <c r="N195" s="46">
        <v>3.7829999999999999</v>
      </c>
      <c r="O195" s="45">
        <v>80</v>
      </c>
      <c r="P195" s="46">
        <v>4.5175999999999998</v>
      </c>
      <c r="Q195" s="45">
        <f>J195*1000/D195</f>
        <v>163.03533333333334</v>
      </c>
      <c r="R195" s="45">
        <f>K195*1000/D195</f>
        <v>99.985333333333358</v>
      </c>
      <c r="S195" s="45">
        <f>L195*1000/D195</f>
        <v>87.742000000000019</v>
      </c>
      <c r="T195" s="46">
        <f>L195-J195</f>
        <v>-4.5175999999999998</v>
      </c>
      <c r="U195" s="46">
        <f>N195-P195</f>
        <v>-0.73459999999999992</v>
      </c>
      <c r="V195" s="165">
        <f>O195-M195</f>
        <v>13</v>
      </c>
    </row>
    <row r="196" spans="1:22">
      <c r="A196" s="159"/>
      <c r="B196" s="47">
        <v>192</v>
      </c>
      <c r="C196" s="49" t="s">
        <v>295</v>
      </c>
      <c r="D196" s="44">
        <v>39</v>
      </c>
      <c r="E196" s="44">
        <v>1992</v>
      </c>
      <c r="F196" s="45">
        <v>2267.64</v>
      </c>
      <c r="G196" s="45">
        <f>F196</f>
        <v>2267.64</v>
      </c>
      <c r="H196" s="46">
        <v>7.4489999999999998</v>
      </c>
      <c r="I196" s="46">
        <v>3.7603279999999999</v>
      </c>
      <c r="J196" s="46">
        <v>6.4</v>
      </c>
      <c r="K196" s="46">
        <f>I196-N196</f>
        <v>0.39432800000000023</v>
      </c>
      <c r="L196" s="46">
        <f>I196-P196</f>
        <v>0.231128</v>
      </c>
      <c r="M196" s="45">
        <v>66</v>
      </c>
      <c r="N196" s="46">
        <f>M196*0.051</f>
        <v>3.3659999999999997</v>
      </c>
      <c r="O196" s="45">
        <v>69.2</v>
      </c>
      <c r="P196" s="46">
        <f>O196*0.051</f>
        <v>3.5291999999999999</v>
      </c>
      <c r="Q196" s="45">
        <f>J196*1000/D196</f>
        <v>164.10256410256412</v>
      </c>
      <c r="R196" s="45">
        <f>K196*1000/D196</f>
        <v>10.110974358974365</v>
      </c>
      <c r="S196" s="45">
        <f>L196*1000/D196</f>
        <v>5.9263589743589744</v>
      </c>
      <c r="T196" s="46">
        <f>L196-J196</f>
        <v>-6.1688720000000004</v>
      </c>
      <c r="U196" s="46">
        <f>N196-P196</f>
        <v>-0.16320000000000023</v>
      </c>
      <c r="V196" s="165">
        <f>O196-M196</f>
        <v>3.2000000000000028</v>
      </c>
    </row>
    <row r="197" spans="1:22">
      <c r="A197" s="159"/>
      <c r="B197" s="47">
        <v>193</v>
      </c>
      <c r="C197" s="43" t="s">
        <v>114</v>
      </c>
      <c r="D197" s="44">
        <v>41</v>
      </c>
      <c r="E197" s="44">
        <v>1994</v>
      </c>
      <c r="F197" s="45">
        <v>2023.74</v>
      </c>
      <c r="G197" s="45">
        <v>2023.74</v>
      </c>
      <c r="H197" s="46">
        <v>8.51</v>
      </c>
      <c r="I197" s="46">
        <f>H197</f>
        <v>8.51</v>
      </c>
      <c r="J197" s="46">
        <v>6.8</v>
      </c>
      <c r="K197" s="46">
        <f>I197-N197</f>
        <v>4.1239999999999997</v>
      </c>
      <c r="L197" s="46">
        <f>I197-P197</f>
        <v>3.5040100000000001</v>
      </c>
      <c r="M197" s="45">
        <v>86</v>
      </c>
      <c r="N197" s="46">
        <f>M197*0.051</f>
        <v>4.3860000000000001</v>
      </c>
      <c r="O197" s="45">
        <f>P197/0.05354</f>
        <v>93.5</v>
      </c>
      <c r="P197" s="46">
        <v>5.0059899999999997</v>
      </c>
      <c r="Q197" s="45">
        <f>J197*1000/D197</f>
        <v>165.85365853658536</v>
      </c>
      <c r="R197" s="45">
        <f>K197*1000/D197</f>
        <v>100.58536585365853</v>
      </c>
      <c r="S197" s="45">
        <f>L197*1000/D197</f>
        <v>85.46365853658537</v>
      </c>
      <c r="T197" s="46">
        <f>L197-J197</f>
        <v>-3.2959899999999998</v>
      </c>
      <c r="U197" s="46">
        <f>N197-P197</f>
        <v>-0.6199899999999996</v>
      </c>
      <c r="V197" s="165">
        <f>1.05*O197-M197</f>
        <v>12.174999999999997</v>
      </c>
    </row>
    <row r="198" spans="1:22">
      <c r="A198" s="159"/>
      <c r="B198" s="47">
        <v>194</v>
      </c>
      <c r="C198" s="43" t="s">
        <v>237</v>
      </c>
      <c r="D198" s="44">
        <v>44</v>
      </c>
      <c r="E198" s="44">
        <v>1995</v>
      </c>
      <c r="F198" s="45">
        <v>2837.16</v>
      </c>
      <c r="G198" s="45">
        <v>2837.16</v>
      </c>
      <c r="H198" s="46">
        <v>7.4182589999999999</v>
      </c>
      <c r="I198" s="46">
        <v>7.4182589999999999</v>
      </c>
      <c r="J198" s="46">
        <v>7.4182589999999999</v>
      </c>
      <c r="K198" s="46">
        <f>I198-N198</f>
        <v>3.2394790000000002</v>
      </c>
      <c r="L198" s="46">
        <f>I198-P198</f>
        <v>3.860649</v>
      </c>
      <c r="M198" s="45">
        <v>74</v>
      </c>
      <c r="N198" s="46">
        <v>4.1787799999999997</v>
      </c>
      <c r="O198" s="45">
        <v>63</v>
      </c>
      <c r="P198" s="46">
        <v>3.5576099999999999</v>
      </c>
      <c r="Q198" s="45">
        <f>J198*1000/D198</f>
        <v>168.59679545454546</v>
      </c>
      <c r="R198" s="45">
        <f>K198*1000/D198</f>
        <v>73.624522727272733</v>
      </c>
      <c r="S198" s="45">
        <f>L198*1000/D198</f>
        <v>87.742022727272726</v>
      </c>
      <c r="T198" s="46">
        <f>L198-J198</f>
        <v>-3.5576099999999999</v>
      </c>
      <c r="U198" s="46">
        <f>N198-P198</f>
        <v>0.62116999999999978</v>
      </c>
      <c r="V198" s="165">
        <f>O198-M198</f>
        <v>-11</v>
      </c>
    </row>
    <row r="199" spans="1:22">
      <c r="A199" s="159"/>
      <c r="B199" s="47">
        <v>195</v>
      </c>
      <c r="C199" s="43" t="s">
        <v>261</v>
      </c>
      <c r="D199" s="44">
        <v>49</v>
      </c>
      <c r="E199" s="44">
        <v>1988</v>
      </c>
      <c r="F199" s="45">
        <v>2389.81</v>
      </c>
      <c r="G199" s="45">
        <v>2389.81</v>
      </c>
      <c r="H199" s="46">
        <v>8.3087289999999996</v>
      </c>
      <c r="I199" s="46">
        <v>8.3087289999999996</v>
      </c>
      <c r="J199" s="46">
        <v>8.3087289999999996</v>
      </c>
      <c r="K199" s="46">
        <f>I199-N199</f>
        <v>5.8805289999999992</v>
      </c>
      <c r="L199" s="46">
        <f>I199-P199</f>
        <v>4.2997289999999992</v>
      </c>
      <c r="M199" s="45">
        <v>43</v>
      </c>
      <c r="N199" s="46">
        <v>2.4281999999999999</v>
      </c>
      <c r="O199" s="45">
        <v>71</v>
      </c>
      <c r="P199" s="46">
        <v>4.0090000000000003</v>
      </c>
      <c r="Q199" s="45">
        <f>J199*1000/D199</f>
        <v>169.56589795918367</v>
      </c>
      <c r="R199" s="45">
        <f>K199*1000/D199</f>
        <v>120.01079591836734</v>
      </c>
      <c r="S199" s="45">
        <f>L199*1000/D199</f>
        <v>87.749571428571414</v>
      </c>
      <c r="T199" s="46">
        <f>L199-J199</f>
        <v>-4.0090000000000003</v>
      </c>
      <c r="U199" s="46">
        <f>N199-P199</f>
        <v>-1.5808000000000004</v>
      </c>
      <c r="V199" s="165">
        <f>O199-M199</f>
        <v>28</v>
      </c>
    </row>
    <row r="200" spans="1:22">
      <c r="A200" s="159"/>
      <c r="B200" s="47">
        <v>196</v>
      </c>
      <c r="C200" s="43" t="s">
        <v>256</v>
      </c>
      <c r="D200" s="44">
        <v>29</v>
      </c>
      <c r="E200" s="44">
        <v>1992</v>
      </c>
      <c r="F200" s="45">
        <v>1521.17</v>
      </c>
      <c r="G200" s="45">
        <v>1521.17</v>
      </c>
      <c r="H200" s="46">
        <v>4.93</v>
      </c>
      <c r="I200" s="46">
        <v>4.93</v>
      </c>
      <c r="J200" s="46">
        <v>4.93</v>
      </c>
      <c r="K200" s="46">
        <f>I200-N200</f>
        <v>2.6147299999999998</v>
      </c>
      <c r="L200" s="46">
        <f>I200-P200</f>
        <v>2.5582999999999996</v>
      </c>
      <c r="M200" s="45">
        <v>41</v>
      </c>
      <c r="N200" s="46">
        <v>2.3152699999999999</v>
      </c>
      <c r="O200" s="45">
        <v>42</v>
      </c>
      <c r="P200" s="46">
        <v>2.3717000000000001</v>
      </c>
      <c r="Q200" s="45">
        <f>J200*1000/D200</f>
        <v>170</v>
      </c>
      <c r="R200" s="45">
        <f>K200*1000/D200</f>
        <v>90.163103448275848</v>
      </c>
      <c r="S200" s="45">
        <f>L200*1000/D200</f>
        <v>88.217241379310337</v>
      </c>
      <c r="T200" s="46">
        <f>L200-J200</f>
        <v>-2.3717000000000001</v>
      </c>
      <c r="U200" s="46">
        <f>N200-P200</f>
        <v>-5.6430000000000202E-2</v>
      </c>
      <c r="V200" s="165">
        <f>O200-M200</f>
        <v>1</v>
      </c>
    </row>
    <row r="201" spans="1:22">
      <c r="A201" s="159"/>
      <c r="B201" s="47">
        <v>197</v>
      </c>
      <c r="C201" s="43" t="s">
        <v>258</v>
      </c>
      <c r="D201" s="44">
        <v>59</v>
      </c>
      <c r="E201" s="44">
        <v>1980</v>
      </c>
      <c r="F201" s="45">
        <v>3091.1</v>
      </c>
      <c r="G201" s="45">
        <v>3091.1</v>
      </c>
      <c r="H201" s="46">
        <v>10.31555</v>
      </c>
      <c r="I201" s="46">
        <v>10.31555</v>
      </c>
      <c r="J201" s="46">
        <v>10.31555</v>
      </c>
      <c r="K201" s="46">
        <f>I201-N201</f>
        <v>6.5325500000000005</v>
      </c>
      <c r="L201" s="46">
        <f>I201-P201</f>
        <v>5.1775500000000001</v>
      </c>
      <c r="M201" s="45">
        <v>67</v>
      </c>
      <c r="N201" s="46">
        <v>3.7829999999999999</v>
      </c>
      <c r="O201" s="45">
        <v>91</v>
      </c>
      <c r="P201" s="46">
        <v>5.1379999999999999</v>
      </c>
      <c r="Q201" s="45">
        <f>J201*1000/D201</f>
        <v>174.83983050847456</v>
      </c>
      <c r="R201" s="45">
        <f>K201*1000/D201</f>
        <v>110.72118644067797</v>
      </c>
      <c r="S201" s="45">
        <f>L201*1000/D201</f>
        <v>87.755084745762716</v>
      </c>
      <c r="T201" s="46">
        <f>L201-J201</f>
        <v>-5.1379999999999999</v>
      </c>
      <c r="U201" s="46">
        <f>N201-P201</f>
        <v>-1.355</v>
      </c>
      <c r="V201" s="165">
        <f>O201-M201</f>
        <v>24</v>
      </c>
    </row>
    <row r="202" spans="1:22">
      <c r="A202" s="159"/>
      <c r="B202" s="47">
        <v>198</v>
      </c>
      <c r="C202" s="43" t="s">
        <v>238</v>
      </c>
      <c r="D202" s="44">
        <v>34</v>
      </c>
      <c r="E202" s="44">
        <v>1993</v>
      </c>
      <c r="F202" s="45">
        <v>2047.51</v>
      </c>
      <c r="G202" s="45">
        <v>2047.51</v>
      </c>
      <c r="H202" s="46">
        <v>5.95</v>
      </c>
      <c r="I202" s="46">
        <v>5.95</v>
      </c>
      <c r="J202" s="46">
        <v>5.95</v>
      </c>
      <c r="K202" s="46">
        <f>I202-N202</f>
        <v>3.3523800000000001</v>
      </c>
      <c r="L202" s="46">
        <f>I202-P202</f>
        <v>3.1830000000000003</v>
      </c>
      <c r="M202" s="45">
        <v>46</v>
      </c>
      <c r="N202" s="46">
        <v>2.59762</v>
      </c>
      <c r="O202" s="45">
        <v>49</v>
      </c>
      <c r="P202" s="46">
        <v>2.7669999999999999</v>
      </c>
      <c r="Q202" s="45">
        <f>J202*1000/D202</f>
        <v>175</v>
      </c>
      <c r="R202" s="45">
        <f>K202*1000/D202</f>
        <v>98.599411764705891</v>
      </c>
      <c r="S202" s="45">
        <f>L202*1000/D202</f>
        <v>93.617647058823536</v>
      </c>
      <c r="T202" s="46">
        <f>L202-J202</f>
        <v>-2.7669999999999999</v>
      </c>
      <c r="U202" s="46">
        <f>N202-P202</f>
        <v>-0.16937999999999986</v>
      </c>
      <c r="V202" s="165">
        <f>O202-M202</f>
        <v>3</v>
      </c>
    </row>
    <row r="203" spans="1:22">
      <c r="A203" s="159"/>
      <c r="B203" s="47">
        <v>199</v>
      </c>
      <c r="C203" s="43" t="s">
        <v>243</v>
      </c>
      <c r="D203" s="44">
        <v>37</v>
      </c>
      <c r="E203" s="44">
        <v>1994</v>
      </c>
      <c r="F203" s="45">
        <v>1808.75</v>
      </c>
      <c r="G203" s="45">
        <v>1808.75</v>
      </c>
      <c r="H203" s="46">
        <v>6.5907840000000002</v>
      </c>
      <c r="I203" s="46">
        <v>6.5907840000000002</v>
      </c>
      <c r="J203" s="46">
        <v>6.5907840000000002</v>
      </c>
      <c r="K203" s="46">
        <f>I203-N203</f>
        <v>4.6143840000000003</v>
      </c>
      <c r="L203" s="46">
        <f>I203-P203</f>
        <v>3.2025840000000003</v>
      </c>
      <c r="M203" s="45">
        <v>35</v>
      </c>
      <c r="N203" s="46">
        <v>1.9763999999999999</v>
      </c>
      <c r="O203" s="45">
        <v>60</v>
      </c>
      <c r="P203" s="46">
        <v>3.3881999999999999</v>
      </c>
      <c r="Q203" s="45">
        <f>J203*1000/D203</f>
        <v>178.12929729729731</v>
      </c>
      <c r="R203" s="45">
        <f>K203*1000/D203</f>
        <v>124.71308108108109</v>
      </c>
      <c r="S203" s="45">
        <f>L203*1000/D203</f>
        <v>86.556324324324336</v>
      </c>
      <c r="T203" s="46">
        <f>L203-J203</f>
        <v>-3.3881999999999999</v>
      </c>
      <c r="U203" s="46">
        <f>N203-P203</f>
        <v>-1.4117999999999999</v>
      </c>
      <c r="V203" s="165">
        <f>O203-M203</f>
        <v>25</v>
      </c>
    </row>
    <row r="204" spans="1:22">
      <c r="A204" s="159"/>
      <c r="B204" s="47">
        <v>200</v>
      </c>
      <c r="C204" s="43" t="s">
        <v>241</v>
      </c>
      <c r="D204" s="44">
        <v>44</v>
      </c>
      <c r="E204" s="44">
        <v>1993</v>
      </c>
      <c r="F204" s="45">
        <v>2913.8</v>
      </c>
      <c r="G204" s="45">
        <v>2913.8</v>
      </c>
      <c r="H204" s="46">
        <v>7.982958</v>
      </c>
      <c r="I204" s="46">
        <v>7.982958</v>
      </c>
      <c r="J204" s="46">
        <v>7.982958</v>
      </c>
      <c r="K204" s="46">
        <f>I204-N204</f>
        <v>3.9171579999999997</v>
      </c>
      <c r="L204" s="46">
        <f>I204-P204</f>
        <v>3.8606579999999999</v>
      </c>
      <c r="M204" s="45">
        <v>72</v>
      </c>
      <c r="N204" s="46">
        <v>4.0658000000000003</v>
      </c>
      <c r="O204" s="45">
        <v>73</v>
      </c>
      <c r="P204" s="46">
        <v>4.1223000000000001</v>
      </c>
      <c r="Q204" s="45">
        <f>J204*1000/D204</f>
        <v>181.43086363636363</v>
      </c>
      <c r="R204" s="45">
        <f>K204*1000/D204</f>
        <v>89.026318181818183</v>
      </c>
      <c r="S204" s="45">
        <f>L204*1000/D204</f>
        <v>87.742227272727277</v>
      </c>
      <c r="T204" s="46">
        <f>L204-J204</f>
        <v>-4.1223000000000001</v>
      </c>
      <c r="U204" s="46">
        <f>N204-P204</f>
        <v>-5.6499999999999773E-2</v>
      </c>
      <c r="V204" s="165">
        <f>O204-M204</f>
        <v>1</v>
      </c>
    </row>
    <row r="205" spans="1:22">
      <c r="A205" s="159"/>
      <c r="B205" s="47">
        <v>201</v>
      </c>
      <c r="C205" s="43" t="s">
        <v>253</v>
      </c>
      <c r="D205" s="44">
        <v>60</v>
      </c>
      <c r="E205" s="44">
        <v>1968</v>
      </c>
      <c r="F205" s="45">
        <v>2726.22</v>
      </c>
      <c r="G205" s="45">
        <v>2726.22</v>
      </c>
      <c r="H205" s="46">
        <v>11.15</v>
      </c>
      <c r="I205" s="46">
        <v>11.15</v>
      </c>
      <c r="J205" s="46">
        <v>11.15</v>
      </c>
      <c r="K205" s="46">
        <f>I205-N205</f>
        <v>8.4395000000000007</v>
      </c>
      <c r="L205" s="46">
        <f>I205-P205</f>
        <v>5.2771000000000008</v>
      </c>
      <c r="M205" s="45">
        <v>48</v>
      </c>
      <c r="N205" s="46">
        <v>2.7105000000000001</v>
      </c>
      <c r="O205" s="45">
        <v>104</v>
      </c>
      <c r="P205" s="46">
        <v>5.8728999999999996</v>
      </c>
      <c r="Q205" s="45">
        <f>J205*1000/D205</f>
        <v>185.83333333333334</v>
      </c>
      <c r="R205" s="45">
        <f>K205*1000/D205</f>
        <v>140.65833333333333</v>
      </c>
      <c r="S205" s="45">
        <f>L205*1000/D205</f>
        <v>87.951666666666668</v>
      </c>
      <c r="T205" s="46">
        <f>L205-J205</f>
        <v>-5.8728999999999996</v>
      </c>
      <c r="U205" s="46">
        <f>N205-P205</f>
        <v>-3.1623999999999994</v>
      </c>
      <c r="V205" s="165">
        <f>O205-M205</f>
        <v>56</v>
      </c>
    </row>
    <row r="206" spans="1:22">
      <c r="A206" s="159"/>
      <c r="B206" s="47">
        <v>202</v>
      </c>
      <c r="C206" s="43" t="s">
        <v>242</v>
      </c>
      <c r="D206" s="44">
        <v>44</v>
      </c>
      <c r="E206" s="44">
        <v>1997</v>
      </c>
      <c r="F206" s="45">
        <v>2895.9</v>
      </c>
      <c r="G206" s="45">
        <v>2895.9</v>
      </c>
      <c r="H206" s="46">
        <v>8.26</v>
      </c>
      <c r="I206" s="46">
        <v>8.26</v>
      </c>
      <c r="J206" s="46">
        <v>8.26</v>
      </c>
      <c r="K206" s="46">
        <f>I206-N206</f>
        <v>5.4930000000000003</v>
      </c>
      <c r="L206" s="46">
        <f>I206-P206</f>
        <v>4.59</v>
      </c>
      <c r="M206" s="45">
        <v>49</v>
      </c>
      <c r="N206" s="46">
        <v>2.7669999999999999</v>
      </c>
      <c r="O206" s="45">
        <v>65</v>
      </c>
      <c r="P206" s="46">
        <v>3.67</v>
      </c>
      <c r="Q206" s="45">
        <f>J206*1000/D206</f>
        <v>187.72727272727272</v>
      </c>
      <c r="R206" s="45">
        <f>K206*1000/D206</f>
        <v>124.84090909090909</v>
      </c>
      <c r="S206" s="45">
        <f>L206*1000/D206</f>
        <v>104.31818181818181</v>
      </c>
      <c r="T206" s="46">
        <f>L206-J206</f>
        <v>-3.67</v>
      </c>
      <c r="U206" s="46">
        <f>N206-P206</f>
        <v>-0.90300000000000002</v>
      </c>
      <c r="V206" s="165">
        <f>O206-M206</f>
        <v>16</v>
      </c>
    </row>
    <row r="207" spans="1:22">
      <c r="A207" s="159"/>
      <c r="B207" s="47">
        <v>203</v>
      </c>
      <c r="C207" s="53" t="s">
        <v>523</v>
      </c>
      <c r="D207" s="54">
        <v>13</v>
      </c>
      <c r="E207" s="54">
        <v>1962</v>
      </c>
      <c r="F207" s="55">
        <v>583.82000000000005</v>
      </c>
      <c r="G207" s="55">
        <v>583.82000000000005</v>
      </c>
      <c r="H207" s="56">
        <v>3.4609999999999999</v>
      </c>
      <c r="I207" s="56">
        <f>H207</f>
        <v>3.4609999999999999</v>
      </c>
      <c r="J207" s="56">
        <v>2.56</v>
      </c>
      <c r="K207" s="56">
        <f>I207-N207</f>
        <v>2.798</v>
      </c>
      <c r="L207" s="56">
        <f>I207-P207</f>
        <v>2.8294160000000002</v>
      </c>
      <c r="M207" s="55">
        <v>13</v>
      </c>
      <c r="N207" s="56">
        <f>M207*0.051</f>
        <v>0.66299999999999992</v>
      </c>
      <c r="O207" s="55">
        <v>12.384</v>
      </c>
      <c r="P207" s="56">
        <f>O207*0.051</f>
        <v>0.63158399999999992</v>
      </c>
      <c r="Q207" s="55">
        <f>J207*1000/D207</f>
        <v>196.92307692307693</v>
      </c>
      <c r="R207" s="55">
        <f>K207*1000/D207</f>
        <v>215.23076923076923</v>
      </c>
      <c r="S207" s="55">
        <f>L207*1000/D207</f>
        <v>217.64738461538462</v>
      </c>
      <c r="T207" s="56">
        <f>L207-J207</f>
        <v>0.2694160000000001</v>
      </c>
      <c r="U207" s="56">
        <f>N207-P207</f>
        <v>3.1415999999999999E-2</v>
      </c>
      <c r="V207" s="166">
        <f>O207-M207</f>
        <v>-0.61599999999999966</v>
      </c>
    </row>
    <row r="208" spans="1:22">
      <c r="A208" s="159"/>
      <c r="B208" s="47">
        <v>204</v>
      </c>
      <c r="C208" s="43" t="s">
        <v>255</v>
      </c>
      <c r="D208" s="44">
        <v>30</v>
      </c>
      <c r="E208" s="44">
        <v>1992</v>
      </c>
      <c r="F208" s="45">
        <v>1576.72</v>
      </c>
      <c r="G208" s="45">
        <v>1576.72</v>
      </c>
      <c r="H208" s="46">
        <v>6.02</v>
      </c>
      <c r="I208" s="46">
        <v>6.02</v>
      </c>
      <c r="J208" s="46">
        <v>6.02</v>
      </c>
      <c r="K208" s="46">
        <f>I208-N208</f>
        <v>3.9870999999999994</v>
      </c>
      <c r="L208" s="46">
        <f>I208-P208</f>
        <v>2.6430999999999996</v>
      </c>
      <c r="M208" s="45">
        <v>36</v>
      </c>
      <c r="N208" s="46">
        <v>2.0329000000000002</v>
      </c>
      <c r="O208" s="45">
        <v>59.8</v>
      </c>
      <c r="P208" s="46">
        <v>3.3769</v>
      </c>
      <c r="Q208" s="45">
        <f>J208*1000/D208</f>
        <v>200.66666666666666</v>
      </c>
      <c r="R208" s="45">
        <f>K208*1000/D208</f>
        <v>132.90333333333331</v>
      </c>
      <c r="S208" s="45">
        <f>L208*1000/D208</f>
        <v>88.10333333333331</v>
      </c>
      <c r="T208" s="46">
        <f>L208-J208</f>
        <v>-3.3769</v>
      </c>
      <c r="U208" s="46">
        <f>N208-P208</f>
        <v>-1.3439999999999999</v>
      </c>
      <c r="V208" s="165">
        <f>O208-M208</f>
        <v>23.799999999999997</v>
      </c>
    </row>
    <row r="209" spans="1:22">
      <c r="A209" s="159"/>
      <c r="B209" s="47">
        <v>205</v>
      </c>
      <c r="C209" s="43" t="s">
        <v>126</v>
      </c>
      <c r="D209" s="44">
        <v>99</v>
      </c>
      <c r="E209" s="44">
        <v>1988</v>
      </c>
      <c r="F209" s="45">
        <v>3716.77</v>
      </c>
      <c r="G209" s="45">
        <v>3716.8</v>
      </c>
      <c r="H209" s="46">
        <v>20.81</v>
      </c>
      <c r="I209" s="46">
        <f>H209</f>
        <v>20.81</v>
      </c>
      <c r="J209" s="46">
        <v>20.722957999999998</v>
      </c>
      <c r="K209" s="46">
        <f>I209-N209</f>
        <v>15.965</v>
      </c>
      <c r="L209" s="46">
        <f>I209-P209</f>
        <v>13.523071999999999</v>
      </c>
      <c r="M209" s="45">
        <v>95</v>
      </c>
      <c r="N209" s="46">
        <f>M209*0.051</f>
        <v>4.8449999999999998</v>
      </c>
      <c r="O209" s="45">
        <f>P209/0.05354</f>
        <v>136.10250280164362</v>
      </c>
      <c r="P209" s="46">
        <v>7.2869279999999996</v>
      </c>
      <c r="Q209" s="45">
        <f>J209*1000/D209</f>
        <v>209.32280808080807</v>
      </c>
      <c r="R209" s="45">
        <f>K209*1000/D209</f>
        <v>161.26262626262627</v>
      </c>
      <c r="S209" s="45">
        <f>L209*1000/D209</f>
        <v>136.59668686868685</v>
      </c>
      <c r="T209" s="46">
        <f>L209-J209</f>
        <v>-7.1998859999999993</v>
      </c>
      <c r="U209" s="46">
        <f>N209-P209</f>
        <v>-2.4419279999999999</v>
      </c>
      <c r="V209" s="165">
        <f>1.05*O209-M209</f>
        <v>47.907627941725821</v>
      </c>
    </row>
    <row r="210" spans="1:22">
      <c r="A210" s="159"/>
      <c r="B210" s="47">
        <v>206</v>
      </c>
      <c r="C210" s="43" t="s">
        <v>129</v>
      </c>
      <c r="D210" s="44">
        <v>37</v>
      </c>
      <c r="E210" s="44">
        <v>1989</v>
      </c>
      <c r="F210" s="45">
        <v>2186.73</v>
      </c>
      <c r="G210" s="45">
        <v>2186.73</v>
      </c>
      <c r="H210" s="46">
        <v>9.9700000000000006</v>
      </c>
      <c r="I210" s="46">
        <f>H210</f>
        <v>9.9700000000000006</v>
      </c>
      <c r="J210" s="46">
        <v>7.7574240000000003</v>
      </c>
      <c r="K210" s="46">
        <f>I210-N210</f>
        <v>6.9610000000000003</v>
      </c>
      <c r="L210" s="46">
        <f>I210-P210</f>
        <v>5.526180000000001</v>
      </c>
      <c r="M210" s="45">
        <v>59</v>
      </c>
      <c r="N210" s="46">
        <f>M210*0.051</f>
        <v>3.0089999999999999</v>
      </c>
      <c r="O210" s="45">
        <f>P210/0.05354</f>
        <v>83</v>
      </c>
      <c r="P210" s="46">
        <v>4.4438199999999997</v>
      </c>
      <c r="Q210" s="45">
        <f>J210*1000/D210</f>
        <v>209.66010810810812</v>
      </c>
      <c r="R210" s="45">
        <f>K210*1000/D210</f>
        <v>188.13513513513513</v>
      </c>
      <c r="S210" s="45">
        <f>L210*1000/D210</f>
        <v>149.35621621621624</v>
      </c>
      <c r="T210" s="46">
        <f>L210-J210</f>
        <v>-2.2312439999999993</v>
      </c>
      <c r="U210" s="46">
        <f>N210-P210</f>
        <v>-1.4348199999999998</v>
      </c>
      <c r="V210" s="165">
        <f>1.05*O210-M210</f>
        <v>28.150000000000006</v>
      </c>
    </row>
    <row r="211" spans="1:22">
      <c r="A211" s="159"/>
      <c r="B211" s="47">
        <v>207</v>
      </c>
      <c r="C211" s="43" t="s">
        <v>128</v>
      </c>
      <c r="D211" s="44">
        <v>83</v>
      </c>
      <c r="E211" s="44">
        <v>1983</v>
      </c>
      <c r="F211" s="45">
        <v>5280.59</v>
      </c>
      <c r="G211" s="45">
        <v>5280.59</v>
      </c>
      <c r="H211" s="46">
        <v>22.02</v>
      </c>
      <c r="I211" s="46">
        <f>H211</f>
        <v>22.02</v>
      </c>
      <c r="J211" s="46">
        <v>17.486436000000001</v>
      </c>
      <c r="K211" s="46">
        <f>I211-N211</f>
        <v>12.534000000000001</v>
      </c>
      <c r="L211" s="46">
        <f>I211-P211</f>
        <v>13.70224</v>
      </c>
      <c r="M211" s="45">
        <v>186</v>
      </c>
      <c r="N211" s="46">
        <f>M211*0.051</f>
        <v>9.4859999999999989</v>
      </c>
      <c r="O211" s="45">
        <f>P211/0.05354</f>
        <v>155.35599551737019</v>
      </c>
      <c r="P211" s="46">
        <v>8.3177599999999998</v>
      </c>
      <c r="Q211" s="45">
        <f>J211*1000/D211</f>
        <v>210.67995180722895</v>
      </c>
      <c r="R211" s="45">
        <f>K211*1000/D211</f>
        <v>151.01204819277109</v>
      </c>
      <c r="S211" s="45">
        <f>L211*1000/D211</f>
        <v>165.08722891566265</v>
      </c>
      <c r="T211" s="46">
        <f>L211-J211</f>
        <v>-3.7841960000000014</v>
      </c>
      <c r="U211" s="46">
        <f>N211-P211</f>
        <v>1.1682399999999991</v>
      </c>
      <c r="V211" s="165">
        <f>1.05*O211-M211</f>
        <v>-22.876204706761285</v>
      </c>
    </row>
    <row r="212" spans="1:22">
      <c r="A212" s="159"/>
      <c r="B212" s="47">
        <v>208</v>
      </c>
      <c r="C212" s="43" t="s">
        <v>125</v>
      </c>
      <c r="D212" s="44">
        <v>60</v>
      </c>
      <c r="E212" s="44">
        <v>1982</v>
      </c>
      <c r="F212" s="45">
        <v>3532.16</v>
      </c>
      <c r="G212" s="45">
        <v>3532.16</v>
      </c>
      <c r="H212" s="46">
        <v>16.73</v>
      </c>
      <c r="I212" s="46">
        <f>H212</f>
        <v>16.73</v>
      </c>
      <c r="J212" s="46">
        <v>12.898032000000001</v>
      </c>
      <c r="K212" s="46">
        <f>I212-N212</f>
        <v>10.814</v>
      </c>
      <c r="L212" s="46">
        <f>I212-P212</f>
        <v>9.8929420000000015</v>
      </c>
      <c r="M212" s="45">
        <v>116</v>
      </c>
      <c r="N212" s="46">
        <f>M212*0.051</f>
        <v>5.9159999999999995</v>
      </c>
      <c r="O212" s="45">
        <f>P212/0.05354</f>
        <v>127.7</v>
      </c>
      <c r="P212" s="46">
        <v>6.8370579999999999</v>
      </c>
      <c r="Q212" s="45">
        <f>J212*1000/D212</f>
        <v>214.96720000000002</v>
      </c>
      <c r="R212" s="45">
        <f>K212*1000/D212</f>
        <v>180.23333333333332</v>
      </c>
      <c r="S212" s="45">
        <f>L212*1000/D212</f>
        <v>164.88236666666668</v>
      </c>
      <c r="T212" s="46">
        <f>L212-J212</f>
        <v>-3.0050899999999992</v>
      </c>
      <c r="U212" s="46">
        <f>N212-P212</f>
        <v>-0.92105800000000038</v>
      </c>
      <c r="V212" s="165">
        <f>1.05*O212-M212</f>
        <v>18.085000000000008</v>
      </c>
    </row>
    <row r="213" spans="1:22">
      <c r="A213" s="159"/>
      <c r="B213" s="47">
        <v>209</v>
      </c>
      <c r="C213" s="43" t="s">
        <v>130</v>
      </c>
      <c r="D213" s="44">
        <v>54</v>
      </c>
      <c r="E213" s="44">
        <v>1979</v>
      </c>
      <c r="F213" s="45">
        <v>3543.44</v>
      </c>
      <c r="G213" s="45">
        <v>3543.44</v>
      </c>
      <c r="H213" s="46">
        <v>16.170000000000002</v>
      </c>
      <c r="I213" s="46">
        <f>H213</f>
        <v>16.170000000000002</v>
      </c>
      <c r="J213" s="46">
        <v>11.633538</v>
      </c>
      <c r="K213" s="46">
        <f>I213-N213</f>
        <v>10.917000000000002</v>
      </c>
      <c r="L213" s="46">
        <f>I213-P213</f>
        <v>10.381933000000002</v>
      </c>
      <c r="M213" s="45">
        <v>103</v>
      </c>
      <c r="N213" s="46">
        <f>M213*0.051</f>
        <v>5.2529999999999992</v>
      </c>
      <c r="O213" s="45">
        <f>P213/0.05273</f>
        <v>109.76800682723308</v>
      </c>
      <c r="P213" s="46">
        <v>5.7880669999999999</v>
      </c>
      <c r="Q213" s="45">
        <f>J213*1000/D213</f>
        <v>215.43588888888891</v>
      </c>
      <c r="R213" s="45">
        <f>K213*1000/D213</f>
        <v>202.16666666666671</v>
      </c>
      <c r="S213" s="45">
        <f>L213*1000/D213</f>
        <v>192.25801851851858</v>
      </c>
      <c r="T213" s="46">
        <f>L213-J213</f>
        <v>-1.2516049999999979</v>
      </c>
      <c r="U213" s="46">
        <f>N213-P213</f>
        <v>-0.53506700000000063</v>
      </c>
      <c r="V213" s="165">
        <f>1.03*O213-M213</f>
        <v>10.06104703205007</v>
      </c>
    </row>
    <row r="214" spans="1:22">
      <c r="A214" s="159"/>
      <c r="B214" s="47">
        <v>210</v>
      </c>
      <c r="C214" s="43" t="s">
        <v>105</v>
      </c>
      <c r="D214" s="44">
        <v>64</v>
      </c>
      <c r="E214" s="44">
        <v>1989</v>
      </c>
      <c r="F214" s="45">
        <v>4103.22</v>
      </c>
      <c r="G214" s="45">
        <v>4103.22</v>
      </c>
      <c r="H214" s="46">
        <v>13.63</v>
      </c>
      <c r="I214" s="46">
        <f>H214</f>
        <v>13.63</v>
      </c>
      <c r="J214" s="46">
        <v>13.801278</v>
      </c>
      <c r="K214" s="46">
        <f>I214-N214</f>
        <v>5.878000000000001</v>
      </c>
      <c r="L214" s="46">
        <f>I214-P214</f>
        <v>4.3868540000000014</v>
      </c>
      <c r="M214" s="45">
        <v>152</v>
      </c>
      <c r="N214" s="46">
        <f>M214*0.051</f>
        <v>7.7519999999999998</v>
      </c>
      <c r="O214" s="45">
        <f>P214/0.05354</f>
        <v>172.64000747104967</v>
      </c>
      <c r="P214" s="46">
        <v>9.2431459999999994</v>
      </c>
      <c r="Q214" s="45">
        <f>J214*1000/D214</f>
        <v>215.64496875</v>
      </c>
      <c r="R214" s="45">
        <f>K214*1000/D214</f>
        <v>91.843750000000014</v>
      </c>
      <c r="S214" s="45">
        <f>L214*1000/D214</f>
        <v>68.544593750000018</v>
      </c>
      <c r="T214" s="46">
        <f>L214-J214</f>
        <v>-9.4144239999999986</v>
      </c>
      <c r="U214" s="46">
        <f>N214-P214</f>
        <v>-1.4911459999999996</v>
      </c>
      <c r="V214" s="165">
        <f>1.05*O214-M214</f>
        <v>29.272007844602172</v>
      </c>
    </row>
    <row r="215" spans="1:22">
      <c r="A215" s="159"/>
      <c r="B215" s="47">
        <v>211</v>
      </c>
      <c r="C215" s="43" t="s">
        <v>121</v>
      </c>
      <c r="D215" s="44">
        <v>54</v>
      </c>
      <c r="E215" s="44">
        <v>1982</v>
      </c>
      <c r="F215" s="45">
        <v>3507.83</v>
      </c>
      <c r="G215" s="45">
        <v>3507.83</v>
      </c>
      <c r="H215" s="46">
        <v>15.83</v>
      </c>
      <c r="I215" s="46">
        <f>H215</f>
        <v>15.83</v>
      </c>
      <c r="J215" s="46">
        <v>11.705795999999999</v>
      </c>
      <c r="K215" s="46">
        <f>I215-N215</f>
        <v>10.526</v>
      </c>
      <c r="L215" s="46">
        <f>I215-P215</f>
        <v>8.6847659999999998</v>
      </c>
      <c r="M215" s="45">
        <v>104</v>
      </c>
      <c r="N215" s="46">
        <f>M215*0.051</f>
        <v>5.3039999999999994</v>
      </c>
      <c r="O215" s="45">
        <f>P215/0.05354</f>
        <v>133.45599551737021</v>
      </c>
      <c r="P215" s="46">
        <v>7.1452340000000003</v>
      </c>
      <c r="Q215" s="45">
        <f>J215*1000/D215</f>
        <v>216.774</v>
      </c>
      <c r="R215" s="45">
        <f>K215*1000/D215</f>
        <v>194.92592592592592</v>
      </c>
      <c r="S215" s="45">
        <f>L215*1000/D215</f>
        <v>160.82899999999998</v>
      </c>
      <c r="T215" s="46">
        <f>L215-J215</f>
        <v>-3.0210299999999997</v>
      </c>
      <c r="U215" s="46">
        <f>N215-P215</f>
        <v>-1.8412340000000009</v>
      </c>
      <c r="V215" s="165">
        <f>1.05*O215-M215</f>
        <v>36.128795293238738</v>
      </c>
    </row>
    <row r="216" spans="1:22">
      <c r="A216" s="159"/>
      <c r="B216" s="47">
        <v>212</v>
      </c>
      <c r="C216" s="43" t="s">
        <v>123</v>
      </c>
      <c r="D216" s="44">
        <v>54</v>
      </c>
      <c r="E216" s="44">
        <v>1983</v>
      </c>
      <c r="F216" s="45">
        <v>3486.73</v>
      </c>
      <c r="G216" s="45">
        <v>3434.23</v>
      </c>
      <c r="H216" s="46">
        <v>15.9</v>
      </c>
      <c r="I216" s="46">
        <f>H216</f>
        <v>15.9</v>
      </c>
      <c r="J216" s="46">
        <v>11.789386</v>
      </c>
      <c r="K216" s="46">
        <f>I216-N216</f>
        <v>9.4740000000000002</v>
      </c>
      <c r="L216" s="46">
        <f>I216-P216</f>
        <v>9.7637540000000005</v>
      </c>
      <c r="M216" s="45">
        <v>126</v>
      </c>
      <c r="N216" s="46">
        <f>M216*0.051</f>
        <v>6.4259999999999993</v>
      </c>
      <c r="O216" s="45">
        <f>P216/0.05354</f>
        <v>114.61049682480389</v>
      </c>
      <c r="P216" s="46">
        <v>6.1362459999999999</v>
      </c>
      <c r="Q216" s="45">
        <f>J216*1000/D216</f>
        <v>218.32196296296297</v>
      </c>
      <c r="R216" s="45">
        <f>K216*1000/D216</f>
        <v>175.44444444444446</v>
      </c>
      <c r="S216" s="45">
        <f>L216*1000/D216</f>
        <v>180.81025925925928</v>
      </c>
      <c r="T216" s="46">
        <f>L216-J216</f>
        <v>-2.0256319999999999</v>
      </c>
      <c r="U216" s="46">
        <f>N216-P216</f>
        <v>0.2897539999999994</v>
      </c>
      <c r="V216" s="165">
        <f>1.05*O216-M216</f>
        <v>-5.6589783339559148</v>
      </c>
    </row>
    <row r="217" spans="1:22">
      <c r="A217" s="159"/>
      <c r="B217" s="47">
        <v>213</v>
      </c>
      <c r="C217" s="43" t="s">
        <v>133</v>
      </c>
      <c r="D217" s="44">
        <v>51</v>
      </c>
      <c r="E217" s="44">
        <v>1983</v>
      </c>
      <c r="F217" s="45">
        <v>3116.39</v>
      </c>
      <c r="G217" s="45">
        <v>3116.4</v>
      </c>
      <c r="H217" s="46">
        <v>15.41</v>
      </c>
      <c r="I217" s="46">
        <f>H217</f>
        <v>15.41</v>
      </c>
      <c r="J217" s="46">
        <v>11.530866</v>
      </c>
      <c r="K217" s="46">
        <f>I217-N217</f>
        <v>9.3919999999999995</v>
      </c>
      <c r="L217" s="46">
        <f>I217-P217</f>
        <v>9.3856789999999997</v>
      </c>
      <c r="M217" s="45">
        <v>118</v>
      </c>
      <c r="N217" s="46">
        <f>M217*0.051</f>
        <v>6.0179999999999998</v>
      </c>
      <c r="O217" s="45">
        <f>P217/0.05354</f>
        <v>112.52000373552484</v>
      </c>
      <c r="P217" s="46">
        <v>6.0243209999999996</v>
      </c>
      <c r="Q217" s="45">
        <f>J217*1000/D217</f>
        <v>226.09541176470589</v>
      </c>
      <c r="R217" s="45">
        <f>K217*1000/D217</f>
        <v>184.15686274509804</v>
      </c>
      <c r="S217" s="45">
        <f>L217*1000/D217</f>
        <v>184.03292156862744</v>
      </c>
      <c r="T217" s="46">
        <f>L217-J217</f>
        <v>-2.145187</v>
      </c>
      <c r="U217" s="46">
        <f>N217-P217</f>
        <v>-6.320999999999799E-3</v>
      </c>
      <c r="V217" s="165">
        <f>1.05*O217-M217</f>
        <v>0.14600392230109094</v>
      </c>
    </row>
    <row r="218" spans="1:22">
      <c r="A218" s="159"/>
      <c r="B218" s="47">
        <v>214</v>
      </c>
      <c r="C218" s="43" t="s">
        <v>118</v>
      </c>
      <c r="D218" s="44">
        <v>54</v>
      </c>
      <c r="E218" s="44">
        <v>1979</v>
      </c>
      <c r="F218" s="45">
        <v>3483.52</v>
      </c>
      <c r="G218" s="45">
        <v>3483.52</v>
      </c>
      <c r="H218" s="46">
        <v>16.239999999999998</v>
      </c>
      <c r="I218" s="46">
        <f>H218</f>
        <v>16.239999999999998</v>
      </c>
      <c r="J218" s="46">
        <v>12.4</v>
      </c>
      <c r="K218" s="46">
        <f>I218-N218</f>
        <v>9.5079999999999991</v>
      </c>
      <c r="L218" s="46">
        <f>I218-P218</f>
        <v>8.6529539999999976</v>
      </c>
      <c r="M218" s="45">
        <v>132</v>
      </c>
      <c r="N218" s="46">
        <f>M218*0.051</f>
        <v>6.7319999999999993</v>
      </c>
      <c r="O218" s="45">
        <f>P218/0.05354</f>
        <v>141.70799402316027</v>
      </c>
      <c r="P218" s="46">
        <v>7.587046</v>
      </c>
      <c r="Q218" s="45">
        <f>J218*1000/D218</f>
        <v>229.62962962962962</v>
      </c>
      <c r="R218" s="45">
        <f>K218*1000/D218</f>
        <v>176.07407407407408</v>
      </c>
      <c r="S218" s="45">
        <f>L218*1000/D218</f>
        <v>160.23988888888886</v>
      </c>
      <c r="T218" s="46">
        <f>L218-J218</f>
        <v>-3.7470460000000028</v>
      </c>
      <c r="U218" s="46">
        <f>N218-P218</f>
        <v>-0.85504600000000064</v>
      </c>
      <c r="V218" s="165">
        <f>1.05*O218-M218</f>
        <v>16.793393724318292</v>
      </c>
    </row>
    <row r="219" spans="1:22">
      <c r="A219" s="159"/>
      <c r="B219" s="47">
        <v>215</v>
      </c>
      <c r="C219" s="43" t="s">
        <v>119</v>
      </c>
      <c r="D219" s="44">
        <v>84</v>
      </c>
      <c r="E219" s="69">
        <v>1980</v>
      </c>
      <c r="F219" s="70">
        <v>4930.99</v>
      </c>
      <c r="G219" s="45">
        <v>4930.99</v>
      </c>
      <c r="H219" s="46">
        <v>21.32</v>
      </c>
      <c r="I219" s="46">
        <f>H219</f>
        <v>21.32</v>
      </c>
      <c r="J219" s="71">
        <v>19.440000000000001</v>
      </c>
      <c r="K219" s="46">
        <f>I219-N219</f>
        <v>12.701000000000001</v>
      </c>
      <c r="L219" s="46">
        <f>I219-P219</f>
        <v>12.317142</v>
      </c>
      <c r="M219" s="45">
        <v>169</v>
      </c>
      <c r="N219" s="46">
        <f>M219*0.051</f>
        <v>8.6189999999999998</v>
      </c>
      <c r="O219" s="45">
        <f>P219/0.05354</f>
        <v>168.15199850579006</v>
      </c>
      <c r="P219" s="46">
        <v>9.0028579999999998</v>
      </c>
      <c r="Q219" s="45">
        <f>J219*1000/D219</f>
        <v>231.42857142857142</v>
      </c>
      <c r="R219" s="45">
        <f>K219*1000/D219</f>
        <v>151.20238095238096</v>
      </c>
      <c r="S219" s="45">
        <f>L219*1000/D219</f>
        <v>146.63264285714286</v>
      </c>
      <c r="T219" s="46">
        <f>L219-J219</f>
        <v>-7.1228580000000008</v>
      </c>
      <c r="U219" s="46">
        <f>N219-P219</f>
        <v>-0.38385800000000003</v>
      </c>
      <c r="V219" s="165">
        <f>1.05*O219-M219</f>
        <v>7.5595984310795643</v>
      </c>
    </row>
    <row r="220" spans="1:22">
      <c r="A220" s="159"/>
      <c r="B220" s="47">
        <v>216</v>
      </c>
      <c r="C220" s="43" t="s">
        <v>124</v>
      </c>
      <c r="D220" s="69">
        <v>55</v>
      </c>
      <c r="E220" s="69">
        <v>1979</v>
      </c>
      <c r="F220" s="70">
        <v>3517.69</v>
      </c>
      <c r="G220" s="45">
        <v>3517.7</v>
      </c>
      <c r="H220" s="46">
        <v>16.809999999999999</v>
      </c>
      <c r="I220" s="46">
        <f>H220</f>
        <v>16.809999999999999</v>
      </c>
      <c r="J220" s="71">
        <v>12.872897</v>
      </c>
      <c r="K220" s="46">
        <f>I220-N220</f>
        <v>11.709999999999999</v>
      </c>
      <c r="L220" s="46">
        <f>I220-P220</f>
        <v>8.9471239999999987</v>
      </c>
      <c r="M220" s="45">
        <v>100</v>
      </c>
      <c r="N220" s="46">
        <f>M220*0.051</f>
        <v>5.0999999999999996</v>
      </c>
      <c r="O220" s="45">
        <f>P220/0.05354</f>
        <v>146.85984310795666</v>
      </c>
      <c r="P220" s="46">
        <v>7.862876</v>
      </c>
      <c r="Q220" s="45">
        <f>J220*1000/D220</f>
        <v>234.05267272727275</v>
      </c>
      <c r="R220" s="45">
        <f>K220*1000/D220</f>
        <v>212.90909090909088</v>
      </c>
      <c r="S220" s="45">
        <f>L220*1000/D220</f>
        <v>162.67498181818178</v>
      </c>
      <c r="T220" s="46">
        <f>L220-J220</f>
        <v>-3.9257730000000013</v>
      </c>
      <c r="U220" s="46">
        <f>N220-P220</f>
        <v>-2.7628760000000003</v>
      </c>
      <c r="V220" s="165">
        <f>1.05*O220-M220</f>
        <v>54.202835263354501</v>
      </c>
    </row>
    <row r="221" spans="1:22">
      <c r="A221" s="159"/>
      <c r="B221" s="47">
        <v>217</v>
      </c>
      <c r="C221" s="43" t="s">
        <v>244</v>
      </c>
      <c r="D221" s="44">
        <v>26</v>
      </c>
      <c r="E221" s="44">
        <v>1998</v>
      </c>
      <c r="F221" s="45">
        <v>1812.2</v>
      </c>
      <c r="G221" s="45">
        <v>1812.2</v>
      </c>
      <c r="H221" s="46">
        <v>6.14</v>
      </c>
      <c r="I221" s="46">
        <v>6.14</v>
      </c>
      <c r="J221" s="46">
        <v>6.14</v>
      </c>
      <c r="K221" s="46">
        <f>I221-N221</f>
        <v>2.8647399999999998</v>
      </c>
      <c r="L221" s="46">
        <f>I221-P221</f>
        <v>4.1635499999999999</v>
      </c>
      <c r="M221" s="45">
        <v>58</v>
      </c>
      <c r="N221" s="46">
        <v>3.2752599999999998</v>
      </c>
      <c r="O221" s="45">
        <v>35</v>
      </c>
      <c r="P221" s="46">
        <v>1.97645</v>
      </c>
      <c r="Q221" s="45">
        <f>J221*1000/D221</f>
        <v>236.15384615384616</v>
      </c>
      <c r="R221" s="45">
        <f>K221*1000/D221</f>
        <v>110.18230769230769</v>
      </c>
      <c r="S221" s="45">
        <f>L221*1000/D221</f>
        <v>160.13653846153846</v>
      </c>
      <c r="T221" s="46">
        <f>L221-J221</f>
        <v>-1.9764499999999998</v>
      </c>
      <c r="U221" s="46">
        <f>N221-P221</f>
        <v>1.2988099999999998</v>
      </c>
      <c r="V221" s="165">
        <f>O221-M221</f>
        <v>-23</v>
      </c>
    </row>
    <row r="222" spans="1:22">
      <c r="A222" s="159"/>
      <c r="B222" s="47">
        <v>218</v>
      </c>
      <c r="C222" s="43" t="s">
        <v>120</v>
      </c>
      <c r="D222" s="44">
        <v>48</v>
      </c>
      <c r="E222" s="44">
        <v>1981</v>
      </c>
      <c r="F222" s="45">
        <v>2980.63</v>
      </c>
      <c r="G222" s="45">
        <v>2980.63</v>
      </c>
      <c r="H222" s="46">
        <v>14.8</v>
      </c>
      <c r="I222" s="46">
        <f>H222</f>
        <v>14.8</v>
      </c>
      <c r="J222" s="46">
        <v>11.36</v>
      </c>
      <c r="K222" s="46">
        <f>I222-N222</f>
        <v>9.5980000000000008</v>
      </c>
      <c r="L222" s="46">
        <f>I222-P222</f>
        <v>8.4822800000000012</v>
      </c>
      <c r="M222" s="45">
        <v>102</v>
      </c>
      <c r="N222" s="46">
        <f>M222*0.051</f>
        <v>5.202</v>
      </c>
      <c r="O222" s="45">
        <f>P222/0.05354</f>
        <v>118</v>
      </c>
      <c r="P222" s="46">
        <v>6.3177199999999996</v>
      </c>
      <c r="Q222" s="45">
        <f>J222*1000/D222</f>
        <v>236.66666666666666</v>
      </c>
      <c r="R222" s="45">
        <f>K222*1000/D222</f>
        <v>199.95833333333334</v>
      </c>
      <c r="S222" s="45">
        <f>L222*1000/D222</f>
        <v>176.71416666666667</v>
      </c>
      <c r="T222" s="46">
        <f>L222-J222</f>
        <v>-2.8777199999999983</v>
      </c>
      <c r="U222" s="46">
        <f>N222-P222</f>
        <v>-1.1157199999999996</v>
      </c>
      <c r="V222" s="165">
        <f>1.05*O222-M222</f>
        <v>21.900000000000006</v>
      </c>
    </row>
    <row r="223" spans="1:22">
      <c r="A223" s="159"/>
      <c r="B223" s="47">
        <v>219</v>
      </c>
      <c r="C223" s="43" t="s">
        <v>117</v>
      </c>
      <c r="D223" s="44">
        <v>48</v>
      </c>
      <c r="E223" s="44">
        <v>1993</v>
      </c>
      <c r="F223" s="45">
        <v>3890.9</v>
      </c>
      <c r="G223" s="45">
        <v>3890.9</v>
      </c>
      <c r="H223" s="46">
        <v>15.54</v>
      </c>
      <c r="I223" s="46">
        <f>H223</f>
        <v>15.54</v>
      </c>
      <c r="J223" s="46">
        <v>11.44</v>
      </c>
      <c r="K223" s="46">
        <f>I223-N223</f>
        <v>9.7769999999999992</v>
      </c>
      <c r="L223" s="46">
        <f>I223-P223</f>
        <v>7.456531</v>
      </c>
      <c r="M223" s="45">
        <v>113</v>
      </c>
      <c r="N223" s="46">
        <f>M223*0.051</f>
        <v>5.7629999999999999</v>
      </c>
      <c r="O223" s="45">
        <f>P223/0.05354</f>
        <v>150.97999626447515</v>
      </c>
      <c r="P223" s="46">
        <v>8.0834689999999991</v>
      </c>
      <c r="Q223" s="45">
        <f>J223*1000/D223</f>
        <v>238.33333333333334</v>
      </c>
      <c r="R223" s="45">
        <f>K223*1000/D223</f>
        <v>203.6875</v>
      </c>
      <c r="S223" s="45">
        <f>L223*1000/D223</f>
        <v>155.34439583333332</v>
      </c>
      <c r="T223" s="46">
        <f>L223-J223</f>
        <v>-3.9834689999999995</v>
      </c>
      <c r="U223" s="46">
        <f>N223-P223</f>
        <v>-2.3204689999999992</v>
      </c>
      <c r="V223" s="165">
        <f>1.05*O223-M223</f>
        <v>45.528996077698906</v>
      </c>
    </row>
    <row r="224" spans="1:22">
      <c r="A224" s="159"/>
      <c r="B224" s="47">
        <v>220</v>
      </c>
      <c r="C224" s="43" t="s">
        <v>131</v>
      </c>
      <c r="D224" s="44">
        <v>36</v>
      </c>
      <c r="E224" s="44">
        <v>1987</v>
      </c>
      <c r="F224" s="45">
        <v>2120.54</v>
      </c>
      <c r="G224" s="45">
        <v>2120.54</v>
      </c>
      <c r="H224" s="46">
        <v>12.18</v>
      </c>
      <c r="I224" s="46">
        <f>H224</f>
        <v>12.18</v>
      </c>
      <c r="J224" s="46">
        <v>8.64</v>
      </c>
      <c r="K224" s="46">
        <f>I224-N224</f>
        <v>7.59</v>
      </c>
      <c r="L224" s="46">
        <f>I224-P224</f>
        <v>7.614109</v>
      </c>
      <c r="M224" s="45">
        <v>90</v>
      </c>
      <c r="N224" s="46">
        <f>M224*0.051</f>
        <v>4.59</v>
      </c>
      <c r="O224" s="45">
        <f>P224/0.05354</f>
        <v>85.279996264475159</v>
      </c>
      <c r="P224" s="46">
        <v>4.5658909999999997</v>
      </c>
      <c r="Q224" s="45">
        <f>J224*1000/D224</f>
        <v>240</v>
      </c>
      <c r="R224" s="45">
        <f>K224*1000/D224</f>
        <v>210.83333333333334</v>
      </c>
      <c r="S224" s="45">
        <f>L224*1000/D224</f>
        <v>211.50302777777779</v>
      </c>
      <c r="T224" s="46">
        <f>L224-J224</f>
        <v>-1.0258910000000006</v>
      </c>
      <c r="U224" s="46">
        <f>N224-P224</f>
        <v>2.4109000000000158E-2</v>
      </c>
      <c r="V224" s="165">
        <f>1.05*O224-M224</f>
        <v>-0.456003922301079</v>
      </c>
    </row>
    <row r="225" spans="1:22">
      <c r="A225" s="159"/>
      <c r="B225" s="47">
        <v>221</v>
      </c>
      <c r="C225" s="43" t="s">
        <v>132</v>
      </c>
      <c r="D225" s="44">
        <v>54</v>
      </c>
      <c r="E225" s="44">
        <v>1979</v>
      </c>
      <c r="F225" s="45">
        <v>3498.97</v>
      </c>
      <c r="G225" s="45">
        <v>3499</v>
      </c>
      <c r="H225" s="46">
        <v>17.93</v>
      </c>
      <c r="I225" s="46">
        <f>H225</f>
        <v>17.93</v>
      </c>
      <c r="J225" s="46">
        <v>12.96</v>
      </c>
      <c r="K225" s="46">
        <f>I225-N225</f>
        <v>11.096</v>
      </c>
      <c r="L225" s="46">
        <f>I225-P225</f>
        <v>12.145308</v>
      </c>
      <c r="M225" s="45">
        <v>134</v>
      </c>
      <c r="N225" s="46">
        <f>M225*0.051</f>
        <v>6.8339999999999996</v>
      </c>
      <c r="O225" s="45">
        <f>P225/0.05273</f>
        <v>109.70400151716291</v>
      </c>
      <c r="P225" s="46">
        <v>5.7846919999999997</v>
      </c>
      <c r="Q225" s="45">
        <f>J225*1000/D225</f>
        <v>240</v>
      </c>
      <c r="R225" s="45">
        <f>K225*1000/D225</f>
        <v>205.4814814814815</v>
      </c>
      <c r="S225" s="45">
        <f>L225*1000/D225</f>
        <v>224.91311111111114</v>
      </c>
      <c r="T225" s="46">
        <f>L225-J225</f>
        <v>-0.81469200000000086</v>
      </c>
      <c r="U225" s="46">
        <f>N225-P225</f>
        <v>1.0493079999999999</v>
      </c>
      <c r="V225" s="165">
        <f>1.05*O225-M225</f>
        <v>-18.810798406978947</v>
      </c>
    </row>
    <row r="226" spans="1:22" ht="13.5" thickBot="1">
      <c r="A226" s="167"/>
      <c r="B226" s="168">
        <v>222</v>
      </c>
      <c r="C226" s="169" t="s">
        <v>127</v>
      </c>
      <c r="D226" s="170">
        <v>54</v>
      </c>
      <c r="E226" s="170">
        <v>1980</v>
      </c>
      <c r="F226" s="171">
        <v>3508.9</v>
      </c>
      <c r="G226" s="171">
        <v>3508.9</v>
      </c>
      <c r="H226" s="172">
        <v>16.97</v>
      </c>
      <c r="I226" s="172">
        <f>H226</f>
        <v>16.97</v>
      </c>
      <c r="J226" s="172">
        <v>13.2112</v>
      </c>
      <c r="K226" s="172">
        <f>I226-N226</f>
        <v>11.767999999999999</v>
      </c>
      <c r="L226" s="172">
        <f>I226-P226</f>
        <v>11.907471999999999</v>
      </c>
      <c r="M226" s="171">
        <v>102</v>
      </c>
      <c r="N226" s="172">
        <f>M226*0.051</f>
        <v>5.202</v>
      </c>
      <c r="O226" s="171">
        <f>P226/0.05354</f>
        <v>94.555995517370206</v>
      </c>
      <c r="P226" s="172">
        <v>5.0625280000000004</v>
      </c>
      <c r="Q226" s="171">
        <f>J226*1000/D226</f>
        <v>244.65185185185186</v>
      </c>
      <c r="R226" s="171">
        <f>K226*1000/D226</f>
        <v>217.9259259259259</v>
      </c>
      <c r="S226" s="171">
        <f>L226*1000/D226</f>
        <v>220.50874074074071</v>
      </c>
      <c r="T226" s="172">
        <f>L226-J226</f>
        <v>-1.3037280000000013</v>
      </c>
      <c r="U226" s="172">
        <f>N226-P226</f>
        <v>0.1394719999999996</v>
      </c>
      <c r="V226" s="173">
        <f>1.05*O226-M226</f>
        <v>-2.7162047067612747</v>
      </c>
    </row>
    <row r="227" spans="1:22">
      <c r="A227" s="174" t="s">
        <v>671</v>
      </c>
      <c r="B227" s="175">
        <v>223</v>
      </c>
      <c r="C227" s="176" t="s">
        <v>584</v>
      </c>
      <c r="D227" s="177">
        <v>8</v>
      </c>
      <c r="E227" s="177">
        <v>1972</v>
      </c>
      <c r="F227" s="178">
        <v>440.39</v>
      </c>
      <c r="G227" s="178">
        <v>440.39</v>
      </c>
      <c r="H227" s="179">
        <v>0.376</v>
      </c>
      <c r="I227" s="179">
        <f>H227</f>
        <v>0.376</v>
      </c>
      <c r="J227" s="179">
        <v>0.22</v>
      </c>
      <c r="K227" s="179">
        <f>I227-N227</f>
        <v>0.223</v>
      </c>
      <c r="L227" s="179">
        <f>I227-P227</f>
        <v>0.27925299999999997</v>
      </c>
      <c r="M227" s="180">
        <v>3</v>
      </c>
      <c r="N227" s="179">
        <f>M227*0.051</f>
        <v>0.153</v>
      </c>
      <c r="O227" s="180">
        <v>1.897</v>
      </c>
      <c r="P227" s="181">
        <f>O227*0.051</f>
        <v>9.6747E-2</v>
      </c>
      <c r="Q227" s="178">
        <f>J227*1000/D227</f>
        <v>27.5</v>
      </c>
      <c r="R227" s="178">
        <f>K227*1000/D227</f>
        <v>27.875</v>
      </c>
      <c r="S227" s="178">
        <f>L227*1000/D227</f>
        <v>34.906624999999998</v>
      </c>
      <c r="T227" s="181">
        <f>L227-J227</f>
        <v>5.9252999999999972E-2</v>
      </c>
      <c r="U227" s="181">
        <f>N227-P227</f>
        <v>5.6252999999999997E-2</v>
      </c>
      <c r="V227" s="182">
        <f>O227-M227</f>
        <v>-1.103</v>
      </c>
    </row>
    <row r="228" spans="1:22">
      <c r="A228" s="183"/>
      <c r="B228" s="130">
        <v>224</v>
      </c>
      <c r="C228" s="137" t="s">
        <v>544</v>
      </c>
      <c r="D228" s="132">
        <v>20</v>
      </c>
      <c r="E228" s="132">
        <v>1976</v>
      </c>
      <c r="F228" s="133">
        <v>1720.29</v>
      </c>
      <c r="G228" s="133">
        <v>1720.29</v>
      </c>
      <c r="H228" s="136">
        <v>5.0830000000000002</v>
      </c>
      <c r="I228" s="136">
        <f>H228</f>
        <v>5.0830000000000002</v>
      </c>
      <c r="J228" s="136">
        <v>1.054</v>
      </c>
      <c r="K228" s="136">
        <f>I228-N228</f>
        <v>1.0540000000000003</v>
      </c>
      <c r="L228" s="136">
        <f>I228-P228</f>
        <v>1.0540000000000003</v>
      </c>
      <c r="M228" s="133">
        <v>79</v>
      </c>
      <c r="N228" s="136">
        <f>M228*0.051</f>
        <v>4.0289999999999999</v>
      </c>
      <c r="O228" s="133">
        <v>79</v>
      </c>
      <c r="P228" s="136">
        <f>O228*0.051</f>
        <v>4.0289999999999999</v>
      </c>
      <c r="Q228" s="133">
        <f>J228*1000/D228</f>
        <v>52.7</v>
      </c>
      <c r="R228" s="133">
        <f>K228*1000/D228</f>
        <v>52.70000000000001</v>
      </c>
      <c r="S228" s="133">
        <f>L228*1000/D228</f>
        <v>52.70000000000001</v>
      </c>
      <c r="T228" s="136">
        <f>L228-J228</f>
        <v>0</v>
      </c>
      <c r="U228" s="136">
        <f>N228-P228</f>
        <v>0</v>
      </c>
      <c r="V228" s="184">
        <f>O228-M228</f>
        <v>0</v>
      </c>
    </row>
    <row r="229" spans="1:22">
      <c r="A229" s="183"/>
      <c r="B229" s="130">
        <v>225</v>
      </c>
      <c r="C229" s="131" t="s">
        <v>645</v>
      </c>
      <c r="D229" s="132">
        <v>5</v>
      </c>
      <c r="E229" s="132">
        <v>1987</v>
      </c>
      <c r="F229" s="133">
        <v>161.97999999999999</v>
      </c>
      <c r="G229" s="133">
        <v>161.97999999999999</v>
      </c>
      <c r="H229" s="134">
        <v>0.48899999999999999</v>
      </c>
      <c r="I229" s="134">
        <f>H229</f>
        <v>0.48899999999999999</v>
      </c>
      <c r="J229" s="134">
        <v>0.28999999999999998</v>
      </c>
      <c r="K229" s="134">
        <f>I229-N229</f>
        <v>0.28500000000000003</v>
      </c>
      <c r="L229" s="134">
        <f>I229-P229</f>
        <v>0.28500000000000003</v>
      </c>
      <c r="M229" s="135">
        <v>4</v>
      </c>
      <c r="N229" s="134">
        <f>M229*0.051</f>
        <v>0.20399999999999999</v>
      </c>
      <c r="O229" s="135">
        <v>4</v>
      </c>
      <c r="P229" s="136">
        <f>O229*0.051</f>
        <v>0.20399999999999999</v>
      </c>
      <c r="Q229" s="133">
        <f>J229*1000/D229</f>
        <v>58</v>
      </c>
      <c r="R229" s="133">
        <f>K229*1000/D229</f>
        <v>57.000000000000014</v>
      </c>
      <c r="S229" s="133">
        <f>L229*1000/D229</f>
        <v>57.000000000000014</v>
      </c>
      <c r="T229" s="136">
        <f>L229-J229</f>
        <v>-4.9999999999999489E-3</v>
      </c>
      <c r="U229" s="136">
        <f>N229-P229</f>
        <v>0</v>
      </c>
      <c r="V229" s="184">
        <f>O229-M229</f>
        <v>0</v>
      </c>
    </row>
    <row r="230" spans="1:22">
      <c r="A230" s="183"/>
      <c r="B230" s="130">
        <v>226</v>
      </c>
      <c r="C230" s="131" t="s">
        <v>585</v>
      </c>
      <c r="D230" s="132">
        <v>45</v>
      </c>
      <c r="E230" s="132">
        <v>1975</v>
      </c>
      <c r="F230" s="133">
        <v>2325.2199999999998</v>
      </c>
      <c r="G230" s="133">
        <v>2325.2199999999998</v>
      </c>
      <c r="H230" s="136">
        <v>5.7969999999999997</v>
      </c>
      <c r="I230" s="136">
        <f>H230</f>
        <v>5.7969999999999997</v>
      </c>
      <c r="J230" s="136">
        <v>2.6644049999999999</v>
      </c>
      <c r="K230" s="136">
        <f>I230-N230</f>
        <v>3.0939999999999999</v>
      </c>
      <c r="L230" s="136">
        <f>I230-P230</f>
        <v>2.6644269999999999</v>
      </c>
      <c r="M230" s="133">
        <v>53</v>
      </c>
      <c r="N230" s="136">
        <f>M230*0.051</f>
        <v>2.7029999999999998</v>
      </c>
      <c r="O230" s="133">
        <v>61.423000000000002</v>
      </c>
      <c r="P230" s="136">
        <f>O230*0.051</f>
        <v>3.1325729999999998</v>
      </c>
      <c r="Q230" s="133">
        <f>J230*1000/D230</f>
        <v>59.208999999999996</v>
      </c>
      <c r="R230" s="133">
        <f>K230*1000/D230</f>
        <v>68.75555555555556</v>
      </c>
      <c r="S230" s="133">
        <f>L230*1000/D230</f>
        <v>59.209488888888885</v>
      </c>
      <c r="T230" s="136">
        <f>L230-J230</f>
        <v>2.1999999999966491E-5</v>
      </c>
      <c r="U230" s="136">
        <f>N230-P230</f>
        <v>-0.42957299999999998</v>
      </c>
      <c r="V230" s="184">
        <f>O230-M230</f>
        <v>8.4230000000000018</v>
      </c>
    </row>
    <row r="231" spans="1:22">
      <c r="A231" s="183"/>
      <c r="B231" s="130">
        <v>227</v>
      </c>
      <c r="C231" s="131" t="s">
        <v>550</v>
      </c>
      <c r="D231" s="132">
        <v>30</v>
      </c>
      <c r="E231" s="132">
        <v>1975</v>
      </c>
      <c r="F231" s="133">
        <v>1582.74</v>
      </c>
      <c r="G231" s="133">
        <v>1582.74</v>
      </c>
      <c r="H231" s="136">
        <v>5.0380000000000003</v>
      </c>
      <c r="I231" s="136">
        <f>H231</f>
        <v>5.0380000000000003</v>
      </c>
      <c r="J231" s="136">
        <v>1.92699</v>
      </c>
      <c r="K231" s="136">
        <f>I231-N231</f>
        <v>2.3350000000000004</v>
      </c>
      <c r="L231" s="136">
        <f>I231-P231</f>
        <v>1.9270000000000005</v>
      </c>
      <c r="M231" s="133">
        <v>53</v>
      </c>
      <c r="N231" s="136">
        <f>M231*0.051</f>
        <v>2.7029999999999998</v>
      </c>
      <c r="O231" s="133">
        <v>61</v>
      </c>
      <c r="P231" s="136">
        <f>O231*0.051</f>
        <v>3.1109999999999998</v>
      </c>
      <c r="Q231" s="133">
        <f>J231*1000/D231</f>
        <v>64.233000000000004</v>
      </c>
      <c r="R231" s="133">
        <f>K231*1000/D231</f>
        <v>77.833333333333343</v>
      </c>
      <c r="S231" s="133">
        <f>L231*1000/D231</f>
        <v>64.233333333333348</v>
      </c>
      <c r="T231" s="136">
        <f>L231-J231</f>
        <v>1.0000000000509601E-5</v>
      </c>
      <c r="U231" s="136">
        <f>N231-P231</f>
        <v>-0.40799999999999992</v>
      </c>
      <c r="V231" s="184">
        <f>O231-M231</f>
        <v>8</v>
      </c>
    </row>
    <row r="232" spans="1:22">
      <c r="A232" s="183"/>
      <c r="B232" s="130">
        <v>228</v>
      </c>
      <c r="C232" s="131" t="s">
        <v>553</v>
      </c>
      <c r="D232" s="132">
        <v>60</v>
      </c>
      <c r="E232" s="132">
        <v>1969</v>
      </c>
      <c r="F232" s="133">
        <v>3165.62</v>
      </c>
      <c r="G232" s="133">
        <v>3165.62</v>
      </c>
      <c r="H232" s="136">
        <v>9.3680000000000003</v>
      </c>
      <c r="I232" s="136">
        <f>H232</f>
        <v>9.3680000000000003</v>
      </c>
      <c r="J232" s="136">
        <v>4.319</v>
      </c>
      <c r="K232" s="136">
        <f>I232-N232</f>
        <v>4.3190000000000008</v>
      </c>
      <c r="L232" s="136">
        <f>I232-P232</f>
        <v>4.3190000000000008</v>
      </c>
      <c r="M232" s="133">
        <v>99</v>
      </c>
      <c r="N232" s="136">
        <f>M232*0.051</f>
        <v>5.0489999999999995</v>
      </c>
      <c r="O232" s="133">
        <v>99</v>
      </c>
      <c r="P232" s="136">
        <f>O232*0.051</f>
        <v>5.0489999999999995</v>
      </c>
      <c r="Q232" s="133">
        <f>J232*1000/D232</f>
        <v>71.983333333333334</v>
      </c>
      <c r="R232" s="133">
        <f>K232*1000/D232</f>
        <v>71.983333333333348</v>
      </c>
      <c r="S232" s="133">
        <f>L232*1000/D232</f>
        <v>71.983333333333348</v>
      </c>
      <c r="T232" s="136">
        <f>L232-J232</f>
        <v>0</v>
      </c>
      <c r="U232" s="136">
        <f>N232-P232</f>
        <v>0</v>
      </c>
      <c r="V232" s="184">
        <f>O232-M232</f>
        <v>0</v>
      </c>
    </row>
    <row r="233" spans="1:22">
      <c r="A233" s="183"/>
      <c r="B233" s="130">
        <v>229</v>
      </c>
      <c r="C233" s="131" t="s">
        <v>629</v>
      </c>
      <c r="D233" s="132">
        <v>50</v>
      </c>
      <c r="E233" s="132">
        <v>1974</v>
      </c>
      <c r="F233" s="133">
        <v>2591.85</v>
      </c>
      <c r="G233" s="133">
        <v>2591.85</v>
      </c>
      <c r="H233" s="136">
        <v>7.8970000000000002</v>
      </c>
      <c r="I233" s="136">
        <f>H233</f>
        <v>7.8970000000000002</v>
      </c>
      <c r="J233" s="134">
        <v>4.12</v>
      </c>
      <c r="K233" s="136">
        <f>I233-N233</f>
        <v>4.2250000000000005</v>
      </c>
      <c r="L233" s="136">
        <f>I233-P233</f>
        <v>4.1230000000000011</v>
      </c>
      <c r="M233" s="133">
        <v>72</v>
      </c>
      <c r="N233" s="136">
        <f>M233*0.051</f>
        <v>3.6719999999999997</v>
      </c>
      <c r="O233" s="133">
        <v>74</v>
      </c>
      <c r="P233" s="136">
        <f>O233*0.051</f>
        <v>3.7739999999999996</v>
      </c>
      <c r="Q233" s="133">
        <f>J233*1000/D233</f>
        <v>82.4</v>
      </c>
      <c r="R233" s="133">
        <f>K233*1000/D233</f>
        <v>84.500000000000014</v>
      </c>
      <c r="S233" s="133">
        <f>L233*1000/D233</f>
        <v>82.460000000000022</v>
      </c>
      <c r="T233" s="136">
        <f>L233-J233</f>
        <v>3.0000000000010019E-3</v>
      </c>
      <c r="U233" s="136">
        <f>N233-P233</f>
        <v>-0.10199999999999987</v>
      </c>
      <c r="V233" s="184">
        <f>O233-M233</f>
        <v>2</v>
      </c>
    </row>
    <row r="234" spans="1:22" ht="12.75" customHeight="1">
      <c r="A234" s="183"/>
      <c r="B234" s="130">
        <v>230</v>
      </c>
      <c r="C234" s="131" t="s">
        <v>542</v>
      </c>
      <c r="D234" s="132">
        <v>55</v>
      </c>
      <c r="E234" s="132">
        <v>1967</v>
      </c>
      <c r="F234" s="133">
        <v>2582.1799999999998</v>
      </c>
      <c r="G234" s="133">
        <v>2582.1799999999998</v>
      </c>
      <c r="H234" s="136">
        <v>9.81</v>
      </c>
      <c r="I234" s="136">
        <f>H234</f>
        <v>9.81</v>
      </c>
      <c r="J234" s="136">
        <v>4.6541550000000003</v>
      </c>
      <c r="K234" s="136">
        <f>I234-N234</f>
        <v>4.761000000000001</v>
      </c>
      <c r="L234" s="136">
        <f>I234-P234</f>
        <v>4.9124700000000008</v>
      </c>
      <c r="M234" s="133">
        <v>99</v>
      </c>
      <c r="N234" s="136">
        <f>M234*0.051</f>
        <v>5.0489999999999995</v>
      </c>
      <c r="O234" s="133">
        <v>96.03</v>
      </c>
      <c r="P234" s="136">
        <f>O234*0.051</f>
        <v>4.8975299999999997</v>
      </c>
      <c r="Q234" s="133">
        <f>J234*1000/D234</f>
        <v>84.621000000000009</v>
      </c>
      <c r="R234" s="133">
        <f>K234*1000/D234</f>
        <v>86.563636363636377</v>
      </c>
      <c r="S234" s="133">
        <f>L234*1000/D234</f>
        <v>89.317636363636382</v>
      </c>
      <c r="T234" s="136">
        <f>L234-J234</f>
        <v>0.25831500000000052</v>
      </c>
      <c r="U234" s="136">
        <f>N234-P234</f>
        <v>0.15146999999999977</v>
      </c>
      <c r="V234" s="184">
        <f>O234-M234</f>
        <v>-2.9699999999999989</v>
      </c>
    </row>
    <row r="235" spans="1:22">
      <c r="A235" s="183"/>
      <c r="B235" s="130">
        <v>231</v>
      </c>
      <c r="C235" s="131" t="s">
        <v>549</v>
      </c>
      <c r="D235" s="132">
        <v>60</v>
      </c>
      <c r="E235" s="132">
        <v>1974</v>
      </c>
      <c r="F235" s="133">
        <v>3124.65</v>
      </c>
      <c r="G235" s="133">
        <v>3124.65</v>
      </c>
      <c r="H235" s="136">
        <v>10.411</v>
      </c>
      <c r="I235" s="136">
        <f>H235</f>
        <v>10.411</v>
      </c>
      <c r="J235" s="136">
        <v>5.3896189999999997</v>
      </c>
      <c r="K235" s="136">
        <f>I235-N235</f>
        <v>5.77</v>
      </c>
      <c r="L235" s="136">
        <f>I235-P235</f>
        <v>5.3895909999999994</v>
      </c>
      <c r="M235" s="133">
        <v>91</v>
      </c>
      <c r="N235" s="136">
        <f>M235*0.051</f>
        <v>4.641</v>
      </c>
      <c r="O235" s="133">
        <v>98.459000000000003</v>
      </c>
      <c r="P235" s="136">
        <f>O235*0.051</f>
        <v>5.0214090000000002</v>
      </c>
      <c r="Q235" s="133">
        <f>J235*1000/D235</f>
        <v>89.826983333333331</v>
      </c>
      <c r="R235" s="133">
        <f>K235*1000/D235</f>
        <v>96.166666666666671</v>
      </c>
      <c r="S235" s="133">
        <f>L235*1000/D235</f>
        <v>89.826516666666663</v>
      </c>
      <c r="T235" s="136">
        <f>L235-J235</f>
        <v>-2.8000000000361069E-5</v>
      </c>
      <c r="U235" s="136">
        <f>N235-P235</f>
        <v>-0.38040900000000022</v>
      </c>
      <c r="V235" s="184">
        <f>O235-M235</f>
        <v>7.4590000000000032</v>
      </c>
    </row>
    <row r="236" spans="1:22">
      <c r="A236" s="183"/>
      <c r="B236" s="130">
        <v>232</v>
      </c>
      <c r="C236" s="131" t="s">
        <v>547</v>
      </c>
      <c r="D236" s="132">
        <v>79</v>
      </c>
      <c r="E236" s="132">
        <v>1976</v>
      </c>
      <c r="F236" s="133">
        <v>3845.02</v>
      </c>
      <c r="G236" s="133">
        <v>3845.02</v>
      </c>
      <c r="H236" s="136">
        <v>14.076000000000001</v>
      </c>
      <c r="I236" s="136">
        <f>H236</f>
        <v>14.076000000000001</v>
      </c>
      <c r="J236" s="136">
        <v>7.413913</v>
      </c>
      <c r="K236" s="136">
        <f>I236-N236</f>
        <v>7.5990000000000011</v>
      </c>
      <c r="L236" s="136">
        <f>I236-P236</f>
        <v>7.7477160000000005</v>
      </c>
      <c r="M236" s="133">
        <v>127</v>
      </c>
      <c r="N236" s="136">
        <f>M236*0.051</f>
        <v>6.4769999999999994</v>
      </c>
      <c r="O236" s="133">
        <v>124.084</v>
      </c>
      <c r="P236" s="136">
        <f>O236*0.051</f>
        <v>6.328284</v>
      </c>
      <c r="Q236" s="133">
        <f>J236*1000/D236</f>
        <v>93.846999999999994</v>
      </c>
      <c r="R236" s="133">
        <f>K236*1000/D236</f>
        <v>96.189873417721529</v>
      </c>
      <c r="S236" s="133">
        <f>L236*1000/D236</f>
        <v>98.072354430379747</v>
      </c>
      <c r="T236" s="136">
        <f>L236-J236</f>
        <v>0.33380300000000052</v>
      </c>
      <c r="U236" s="136">
        <f>N236-P236</f>
        <v>0.1487159999999994</v>
      </c>
      <c r="V236" s="184">
        <f>O236-M236</f>
        <v>-2.9159999999999968</v>
      </c>
    </row>
    <row r="237" spans="1:22">
      <c r="A237" s="183"/>
      <c r="B237" s="130">
        <v>233</v>
      </c>
      <c r="C237" s="138" t="s">
        <v>383</v>
      </c>
      <c r="D237" s="139">
        <v>12</v>
      </c>
      <c r="E237" s="139" t="s">
        <v>159</v>
      </c>
      <c r="F237" s="140"/>
      <c r="G237" s="140">
        <v>690.91</v>
      </c>
      <c r="H237" s="141">
        <v>1.863</v>
      </c>
      <c r="I237" s="141">
        <f>H237</f>
        <v>1.863</v>
      </c>
      <c r="J237" s="141">
        <v>1.1359999999999999</v>
      </c>
      <c r="K237" s="141">
        <f>I237-N237</f>
        <v>1.149</v>
      </c>
      <c r="L237" s="141">
        <f>I237-P237</f>
        <v>0.84299999999999997</v>
      </c>
      <c r="M237" s="140">
        <v>14</v>
      </c>
      <c r="N237" s="141">
        <f>M237*0.051</f>
        <v>0.71399999999999997</v>
      </c>
      <c r="O237" s="140">
        <v>20</v>
      </c>
      <c r="P237" s="141">
        <f>O237*0.051</f>
        <v>1.02</v>
      </c>
      <c r="Q237" s="140">
        <f>J237*1000/D237</f>
        <v>94.666666666666671</v>
      </c>
      <c r="R237" s="140">
        <f>K237*1000/D237</f>
        <v>95.75</v>
      </c>
      <c r="S237" s="140">
        <f>L237*1000/D237</f>
        <v>70.25</v>
      </c>
      <c r="T237" s="141">
        <f>L237-J237</f>
        <v>-0.29299999999999993</v>
      </c>
      <c r="U237" s="141">
        <f>N237-P237</f>
        <v>-0.30600000000000005</v>
      </c>
      <c r="V237" s="185">
        <f>O237-M237</f>
        <v>6</v>
      </c>
    </row>
    <row r="238" spans="1:22">
      <c r="A238" s="183"/>
      <c r="B238" s="130">
        <v>234</v>
      </c>
      <c r="C238" s="138" t="s">
        <v>381</v>
      </c>
      <c r="D238" s="139">
        <v>22</v>
      </c>
      <c r="E238" s="139" t="s">
        <v>159</v>
      </c>
      <c r="F238" s="140"/>
      <c r="G238" s="140">
        <v>1177.79</v>
      </c>
      <c r="H238" s="141">
        <v>3.08</v>
      </c>
      <c r="I238" s="141">
        <f>H238</f>
        <v>3.08</v>
      </c>
      <c r="J238" s="141">
        <v>2.0830000000000002</v>
      </c>
      <c r="K238" s="141">
        <f>I238-N238</f>
        <v>2.1619999999999999</v>
      </c>
      <c r="L238" s="141">
        <f>I238-P238</f>
        <v>1.6520000000000001</v>
      </c>
      <c r="M238" s="140">
        <v>18</v>
      </c>
      <c r="N238" s="141">
        <f>M238*0.051</f>
        <v>0.91799999999999993</v>
      </c>
      <c r="O238" s="140">
        <v>28</v>
      </c>
      <c r="P238" s="141">
        <f>O238*0.051</f>
        <v>1.4279999999999999</v>
      </c>
      <c r="Q238" s="140">
        <f>J238*1000/D238</f>
        <v>94.681818181818187</v>
      </c>
      <c r="R238" s="140">
        <f>K238*1000/D238</f>
        <v>98.272727272727266</v>
      </c>
      <c r="S238" s="140">
        <f>L238*1000/D238</f>
        <v>75.090909090909108</v>
      </c>
      <c r="T238" s="141">
        <f>L238-J238</f>
        <v>-0.43100000000000005</v>
      </c>
      <c r="U238" s="141">
        <f>N238-P238</f>
        <v>-0.51</v>
      </c>
      <c r="V238" s="185">
        <f>O238-M238</f>
        <v>10</v>
      </c>
    </row>
    <row r="239" spans="1:22">
      <c r="A239" s="183"/>
      <c r="B239" s="130">
        <v>235</v>
      </c>
      <c r="C239" s="131" t="s">
        <v>554</v>
      </c>
      <c r="D239" s="132">
        <v>30</v>
      </c>
      <c r="E239" s="132">
        <v>1973</v>
      </c>
      <c r="F239" s="133">
        <v>1715.3</v>
      </c>
      <c r="G239" s="133">
        <v>1715.3</v>
      </c>
      <c r="H239" s="136">
        <v>5.7069999999999999</v>
      </c>
      <c r="I239" s="136">
        <f>H239</f>
        <v>5.7069999999999999</v>
      </c>
      <c r="J239" s="136">
        <v>2.851</v>
      </c>
      <c r="K239" s="136">
        <f>I239-N239</f>
        <v>2.851</v>
      </c>
      <c r="L239" s="136">
        <f>I239-P239</f>
        <v>2.851</v>
      </c>
      <c r="M239" s="133">
        <v>56</v>
      </c>
      <c r="N239" s="136">
        <f>M239*0.051</f>
        <v>2.8559999999999999</v>
      </c>
      <c r="O239" s="133">
        <v>56</v>
      </c>
      <c r="P239" s="136">
        <f>O239*0.051</f>
        <v>2.8559999999999999</v>
      </c>
      <c r="Q239" s="133">
        <f>J239*1000/D239</f>
        <v>95.033333333333331</v>
      </c>
      <c r="R239" s="133">
        <f>K239*1000/D239</f>
        <v>95.033333333333331</v>
      </c>
      <c r="S239" s="133">
        <f>L239*1000/D239</f>
        <v>95.033333333333331</v>
      </c>
      <c r="T239" s="136">
        <f>L239-J239</f>
        <v>0</v>
      </c>
      <c r="U239" s="136">
        <f>N239-P239</f>
        <v>0</v>
      </c>
      <c r="V239" s="184">
        <f>O239-M239</f>
        <v>0</v>
      </c>
    </row>
    <row r="240" spans="1:22">
      <c r="A240" s="183"/>
      <c r="B240" s="130">
        <v>236</v>
      </c>
      <c r="C240" s="131" t="s">
        <v>569</v>
      </c>
      <c r="D240" s="132">
        <v>58</v>
      </c>
      <c r="E240" s="132">
        <v>1991</v>
      </c>
      <c r="F240" s="133">
        <v>2439.79</v>
      </c>
      <c r="G240" s="133">
        <v>2439.79</v>
      </c>
      <c r="H240" s="134">
        <v>9.3460000000000001</v>
      </c>
      <c r="I240" s="136">
        <f>H240</f>
        <v>9.3460000000000001</v>
      </c>
      <c r="J240" s="134">
        <v>5.52</v>
      </c>
      <c r="K240" s="136">
        <f>I240-N240</f>
        <v>5.6230000000000002</v>
      </c>
      <c r="L240" s="136">
        <f>I240-P240</f>
        <v>5.5171749999999999</v>
      </c>
      <c r="M240" s="133">
        <v>73</v>
      </c>
      <c r="N240" s="136">
        <f>M240*0.051</f>
        <v>3.7229999999999999</v>
      </c>
      <c r="O240" s="133">
        <v>75.075000000000003</v>
      </c>
      <c r="P240" s="136">
        <f>O240*0.051</f>
        <v>3.8288249999999997</v>
      </c>
      <c r="Q240" s="133">
        <f>J240*1000/D240</f>
        <v>95.172413793103445</v>
      </c>
      <c r="R240" s="133">
        <f>K240*1000/D240</f>
        <v>96.948275862068968</v>
      </c>
      <c r="S240" s="133">
        <f>L240*1000/D240</f>
        <v>95.123706896551724</v>
      </c>
      <c r="T240" s="136">
        <f>L240-J240</f>
        <v>-2.8249999999996334E-3</v>
      </c>
      <c r="U240" s="136">
        <f>N240-P240</f>
        <v>-0.10582499999999984</v>
      </c>
      <c r="V240" s="184">
        <f>O240-M240</f>
        <v>2.0750000000000028</v>
      </c>
    </row>
    <row r="241" spans="1:22">
      <c r="A241" s="183"/>
      <c r="B241" s="130">
        <v>237</v>
      </c>
      <c r="C241" s="131" t="s">
        <v>586</v>
      </c>
      <c r="D241" s="132">
        <v>44</v>
      </c>
      <c r="E241" s="132">
        <v>1985</v>
      </c>
      <c r="F241" s="133">
        <v>2285.27</v>
      </c>
      <c r="G241" s="133">
        <v>2285.27</v>
      </c>
      <c r="H241" s="136">
        <v>8.1999999999999993</v>
      </c>
      <c r="I241" s="136">
        <f>H241</f>
        <v>8.1999999999999993</v>
      </c>
      <c r="J241" s="136">
        <v>4.2361769999999996</v>
      </c>
      <c r="K241" s="136">
        <f>I241-N241</f>
        <v>4.2219999999999995</v>
      </c>
      <c r="L241" s="136">
        <f>I241-P241</f>
        <v>4.2361779999999998</v>
      </c>
      <c r="M241" s="133">
        <v>78</v>
      </c>
      <c r="N241" s="136">
        <f>M241*0.051</f>
        <v>3.9779999999999998</v>
      </c>
      <c r="O241" s="133">
        <v>77.721999999999994</v>
      </c>
      <c r="P241" s="136">
        <f>O241*0.051</f>
        <v>3.9638219999999995</v>
      </c>
      <c r="Q241" s="133">
        <f>J241*1000/D241</f>
        <v>96.276749999999993</v>
      </c>
      <c r="R241" s="133">
        <f>K241*1000/D241</f>
        <v>95.954545454545439</v>
      </c>
      <c r="S241" s="133">
        <f>L241*1000/D241</f>
        <v>96.276772727272729</v>
      </c>
      <c r="T241" s="136">
        <f>L241-J241</f>
        <v>1.000000000139778E-6</v>
      </c>
      <c r="U241" s="136">
        <f>N241-P241</f>
        <v>1.4178000000000246E-2</v>
      </c>
      <c r="V241" s="184">
        <f>O241-M241</f>
        <v>-0.2780000000000058</v>
      </c>
    </row>
    <row r="242" spans="1:22">
      <c r="A242" s="183"/>
      <c r="B242" s="130">
        <v>238</v>
      </c>
      <c r="C242" s="131" t="s">
        <v>647</v>
      </c>
      <c r="D242" s="132">
        <v>6</v>
      </c>
      <c r="E242" s="132">
        <v>1930</v>
      </c>
      <c r="F242" s="133">
        <v>266.7</v>
      </c>
      <c r="G242" s="133">
        <v>266.7</v>
      </c>
      <c r="H242" s="134">
        <v>0.83399999999999996</v>
      </c>
      <c r="I242" s="134">
        <f>H242</f>
        <v>0.83399999999999996</v>
      </c>
      <c r="J242" s="134">
        <v>0.57999999999999996</v>
      </c>
      <c r="K242" s="134">
        <f>I242-N242</f>
        <v>0.57899999999999996</v>
      </c>
      <c r="L242" s="134">
        <f>I242-P242</f>
        <v>0.57899999999999996</v>
      </c>
      <c r="M242" s="135">
        <v>5</v>
      </c>
      <c r="N242" s="134">
        <f>M242*0.051</f>
        <v>0.255</v>
      </c>
      <c r="O242" s="135">
        <v>5</v>
      </c>
      <c r="P242" s="136">
        <f>O242*0.051</f>
        <v>0.255</v>
      </c>
      <c r="Q242" s="133">
        <f>J242*1000/D242</f>
        <v>96.666666666666671</v>
      </c>
      <c r="R242" s="133">
        <f>K242*1000/D242</f>
        <v>96.5</v>
      </c>
      <c r="S242" s="133">
        <f>L242*1000/D242</f>
        <v>96.5</v>
      </c>
      <c r="T242" s="136">
        <f>L242-J242</f>
        <v>-1.0000000000000009E-3</v>
      </c>
      <c r="U242" s="136">
        <f>N242-P242</f>
        <v>0</v>
      </c>
      <c r="V242" s="184">
        <f>O242-M242</f>
        <v>0</v>
      </c>
    </row>
    <row r="243" spans="1:22">
      <c r="A243" s="183"/>
      <c r="B243" s="130">
        <v>239</v>
      </c>
      <c r="C243" s="137" t="s">
        <v>487</v>
      </c>
      <c r="D243" s="132">
        <v>90</v>
      </c>
      <c r="E243" s="132">
        <v>1967</v>
      </c>
      <c r="F243" s="133">
        <v>4485</v>
      </c>
      <c r="G243" s="133">
        <v>4485</v>
      </c>
      <c r="H243" s="136">
        <v>19.12</v>
      </c>
      <c r="I243" s="136">
        <f>H243</f>
        <v>19.12</v>
      </c>
      <c r="J243" s="136">
        <v>8.8689999999999998</v>
      </c>
      <c r="K243" s="136">
        <f>I243-N243</f>
        <v>8.8690000000000015</v>
      </c>
      <c r="L243" s="136">
        <f>I243-P243</f>
        <v>8.8690000000000015</v>
      </c>
      <c r="M243" s="133">
        <v>201</v>
      </c>
      <c r="N243" s="136">
        <f>M243*0.051</f>
        <v>10.250999999999999</v>
      </c>
      <c r="O243" s="133">
        <v>201</v>
      </c>
      <c r="P243" s="136">
        <f>O243*0.051</f>
        <v>10.250999999999999</v>
      </c>
      <c r="Q243" s="133">
        <f>J243*1000/D243</f>
        <v>98.544444444444451</v>
      </c>
      <c r="R243" s="133">
        <f>K243*1000/D243</f>
        <v>98.544444444444466</v>
      </c>
      <c r="S243" s="133">
        <f>L243*1000/D243</f>
        <v>98.544444444444466</v>
      </c>
      <c r="T243" s="136">
        <f>L243-J243</f>
        <v>0</v>
      </c>
      <c r="U243" s="136">
        <f>N243-P243</f>
        <v>0</v>
      </c>
      <c r="V243" s="184">
        <f>O243-M243</f>
        <v>0</v>
      </c>
    </row>
    <row r="244" spans="1:22">
      <c r="A244" s="183"/>
      <c r="B244" s="130">
        <v>240</v>
      </c>
      <c r="C244" s="131" t="s">
        <v>643</v>
      </c>
      <c r="D244" s="132">
        <v>12</v>
      </c>
      <c r="E244" s="132">
        <v>1980</v>
      </c>
      <c r="F244" s="133">
        <v>468.68</v>
      </c>
      <c r="G244" s="133">
        <v>468.68</v>
      </c>
      <c r="H244" s="134">
        <v>1.867</v>
      </c>
      <c r="I244" s="134">
        <f>H244</f>
        <v>1.867</v>
      </c>
      <c r="J244" s="134">
        <v>1.2</v>
      </c>
      <c r="K244" s="134">
        <f>I244-N244</f>
        <v>1.306</v>
      </c>
      <c r="L244" s="134">
        <f>I244-P244</f>
        <v>1.2040000000000002</v>
      </c>
      <c r="M244" s="135">
        <v>11</v>
      </c>
      <c r="N244" s="134">
        <f>M244*0.051</f>
        <v>0.56099999999999994</v>
      </c>
      <c r="O244" s="135">
        <v>13</v>
      </c>
      <c r="P244" s="136">
        <f>O244*0.051</f>
        <v>0.66299999999999992</v>
      </c>
      <c r="Q244" s="133">
        <f>J244*1000/D244</f>
        <v>100</v>
      </c>
      <c r="R244" s="133">
        <f>K244*1000/D244</f>
        <v>108.83333333333333</v>
      </c>
      <c r="S244" s="133">
        <f>L244*1000/D244</f>
        <v>100.33333333333336</v>
      </c>
      <c r="T244" s="136">
        <f>L244-J244</f>
        <v>4.0000000000002256E-3</v>
      </c>
      <c r="U244" s="136">
        <f>N244-P244</f>
        <v>-0.10199999999999998</v>
      </c>
      <c r="V244" s="184">
        <f>O244-M244</f>
        <v>2</v>
      </c>
    </row>
    <row r="245" spans="1:22">
      <c r="A245" s="183"/>
      <c r="B245" s="130">
        <v>241</v>
      </c>
      <c r="C245" s="131" t="s">
        <v>552</v>
      </c>
      <c r="D245" s="132">
        <v>30</v>
      </c>
      <c r="E245" s="132">
        <v>1977</v>
      </c>
      <c r="F245" s="133">
        <v>1557.06</v>
      </c>
      <c r="G245" s="133">
        <v>1557.06</v>
      </c>
      <c r="H245" s="136">
        <v>5.9889999999999999</v>
      </c>
      <c r="I245" s="136">
        <f>H245</f>
        <v>5.9889999999999999</v>
      </c>
      <c r="J245" s="136">
        <v>3.0819999999999999</v>
      </c>
      <c r="K245" s="136">
        <f>I245-N245</f>
        <v>3.0819999999999999</v>
      </c>
      <c r="L245" s="136">
        <f>I245-P245</f>
        <v>3.0819999999999999</v>
      </c>
      <c r="M245" s="133">
        <v>57</v>
      </c>
      <c r="N245" s="136">
        <f>M245*0.051</f>
        <v>2.907</v>
      </c>
      <c r="O245" s="133">
        <v>57</v>
      </c>
      <c r="P245" s="136">
        <f>O245*0.051</f>
        <v>2.907</v>
      </c>
      <c r="Q245" s="133">
        <f>J245*1000/D245</f>
        <v>102.73333333333333</v>
      </c>
      <c r="R245" s="133">
        <f>K245*1000/D245</f>
        <v>102.73333333333333</v>
      </c>
      <c r="S245" s="133">
        <f>L245*1000/D245</f>
        <v>102.73333333333333</v>
      </c>
      <c r="T245" s="136">
        <f>L245-J245</f>
        <v>0</v>
      </c>
      <c r="U245" s="136">
        <f>N245-P245</f>
        <v>0</v>
      </c>
      <c r="V245" s="184">
        <f>O245-M245</f>
        <v>0</v>
      </c>
    </row>
    <row r="246" spans="1:22">
      <c r="A246" s="183"/>
      <c r="B246" s="130">
        <v>242</v>
      </c>
      <c r="C246" s="131" t="s">
        <v>560</v>
      </c>
      <c r="D246" s="132">
        <v>21</v>
      </c>
      <c r="E246" s="132">
        <v>1992</v>
      </c>
      <c r="F246" s="133">
        <v>1077.7</v>
      </c>
      <c r="G246" s="133">
        <v>1077.7</v>
      </c>
      <c r="H246" s="136">
        <v>4.1243999999999996</v>
      </c>
      <c r="I246" s="136">
        <f>H246</f>
        <v>4.1243999999999996</v>
      </c>
      <c r="J246" s="136">
        <v>2.19156</v>
      </c>
      <c r="K246" s="136">
        <f>I246-N246</f>
        <v>2.4923999999999999</v>
      </c>
      <c r="L246" s="136">
        <f>I246-P246</f>
        <v>2.2883999999999998</v>
      </c>
      <c r="M246" s="133">
        <v>32</v>
      </c>
      <c r="N246" s="136">
        <f>M246*0.051</f>
        <v>1.6319999999999999</v>
      </c>
      <c r="O246" s="133">
        <v>36</v>
      </c>
      <c r="P246" s="136">
        <f>O246*0.051</f>
        <v>1.8359999999999999</v>
      </c>
      <c r="Q246" s="133">
        <f>J246*1000/D246</f>
        <v>104.36</v>
      </c>
      <c r="R246" s="133">
        <f>K246*1000/D246</f>
        <v>118.68571428571428</v>
      </c>
      <c r="S246" s="133">
        <f>L246*1000/D246</f>
        <v>108.97142857142856</v>
      </c>
      <c r="T246" s="136">
        <f>L246-J246</f>
        <v>9.6839999999999815E-2</v>
      </c>
      <c r="U246" s="136">
        <f>N246-P246</f>
        <v>-0.20399999999999996</v>
      </c>
      <c r="V246" s="184">
        <f>O246-M246</f>
        <v>4</v>
      </c>
    </row>
    <row r="247" spans="1:22">
      <c r="A247" s="183"/>
      <c r="B247" s="130">
        <v>243</v>
      </c>
      <c r="C247" s="131" t="s">
        <v>652</v>
      </c>
      <c r="D247" s="132">
        <v>75</v>
      </c>
      <c r="E247" s="132">
        <v>1987</v>
      </c>
      <c r="F247" s="133">
        <v>4017.2</v>
      </c>
      <c r="G247" s="133">
        <v>4017.2</v>
      </c>
      <c r="H247" s="136">
        <v>13.794</v>
      </c>
      <c r="I247" s="136">
        <f>H247</f>
        <v>13.794</v>
      </c>
      <c r="J247" s="136">
        <v>7.8535709999999996</v>
      </c>
      <c r="K247" s="136">
        <f>I247-N247</f>
        <v>8.5920000000000005</v>
      </c>
      <c r="L247" s="136">
        <f>I247-P247</f>
        <v>7.1184570000000011</v>
      </c>
      <c r="M247" s="133">
        <v>102</v>
      </c>
      <c r="N247" s="136">
        <f>M247*0.051</f>
        <v>5.202</v>
      </c>
      <c r="O247" s="133">
        <v>130.893</v>
      </c>
      <c r="P247" s="136">
        <f>O247*0.051</f>
        <v>6.6755429999999993</v>
      </c>
      <c r="Q247" s="133">
        <f>J247*1000/D247</f>
        <v>104.71428</v>
      </c>
      <c r="R247" s="133">
        <f>K247*1000/D247</f>
        <v>114.56</v>
      </c>
      <c r="S247" s="133">
        <f>L247*1000/D247</f>
        <v>94.91276000000002</v>
      </c>
      <c r="T247" s="136">
        <f>L247-J247</f>
        <v>-0.73511399999999849</v>
      </c>
      <c r="U247" s="136">
        <f>N247-P247</f>
        <v>-1.4735429999999994</v>
      </c>
      <c r="V247" s="184">
        <f>O247-M247</f>
        <v>28.893000000000001</v>
      </c>
    </row>
    <row r="248" spans="1:22">
      <c r="A248" s="183"/>
      <c r="B248" s="130">
        <v>244</v>
      </c>
      <c r="C248" s="137" t="s">
        <v>486</v>
      </c>
      <c r="D248" s="132">
        <v>30</v>
      </c>
      <c r="E248" s="132">
        <v>1967</v>
      </c>
      <c r="F248" s="133">
        <v>1550</v>
      </c>
      <c r="G248" s="133">
        <v>1550</v>
      </c>
      <c r="H248" s="136">
        <v>6.1189999999999998</v>
      </c>
      <c r="I248" s="136">
        <f>H248</f>
        <v>6.1189999999999998</v>
      </c>
      <c r="J248" s="136">
        <v>3.3140000000000001</v>
      </c>
      <c r="K248" s="136">
        <f>I248-N248</f>
        <v>3.3140000000000001</v>
      </c>
      <c r="L248" s="136">
        <f>I248-P248</f>
        <v>3.3140000000000001</v>
      </c>
      <c r="M248" s="133">
        <v>55</v>
      </c>
      <c r="N248" s="136">
        <f>M248*0.051</f>
        <v>2.8049999999999997</v>
      </c>
      <c r="O248" s="133">
        <v>55</v>
      </c>
      <c r="P248" s="136">
        <f>O248*0.051</f>
        <v>2.8049999999999997</v>
      </c>
      <c r="Q248" s="133">
        <f>J248*1000/D248</f>
        <v>110.46666666666667</v>
      </c>
      <c r="R248" s="133">
        <f>K248*1000/D248</f>
        <v>110.46666666666667</v>
      </c>
      <c r="S248" s="133">
        <f>L248*1000/D248</f>
        <v>110.46666666666667</v>
      </c>
      <c r="T248" s="136">
        <f>L248-J248</f>
        <v>0</v>
      </c>
      <c r="U248" s="136">
        <f>N248-P248</f>
        <v>0</v>
      </c>
      <c r="V248" s="184">
        <f>O248-M248</f>
        <v>0</v>
      </c>
    </row>
    <row r="249" spans="1:22">
      <c r="A249" s="183"/>
      <c r="B249" s="130">
        <v>245</v>
      </c>
      <c r="C249" s="131" t="s">
        <v>498</v>
      </c>
      <c r="D249" s="132">
        <v>40</v>
      </c>
      <c r="E249" s="132">
        <v>1983</v>
      </c>
      <c r="F249" s="133">
        <v>2186.7199999999998</v>
      </c>
      <c r="G249" s="133">
        <v>2186.7199999999998</v>
      </c>
      <c r="H249" s="136">
        <v>8.93</v>
      </c>
      <c r="I249" s="136">
        <f>H249</f>
        <v>8.93</v>
      </c>
      <c r="J249" s="136">
        <v>4.5090399999999997</v>
      </c>
      <c r="K249" s="136">
        <f>I249-N249</f>
        <v>4.7990000000000004</v>
      </c>
      <c r="L249" s="136">
        <f>I249-P249</f>
        <v>4.7297419999999999</v>
      </c>
      <c r="M249" s="133">
        <v>81</v>
      </c>
      <c r="N249" s="136">
        <f>M249*0.051</f>
        <v>4.1309999999999993</v>
      </c>
      <c r="O249" s="133">
        <v>82.358000000000004</v>
      </c>
      <c r="P249" s="136">
        <f>O249*0.051</f>
        <v>4.2002579999999998</v>
      </c>
      <c r="Q249" s="133">
        <f>J249*1000/D249</f>
        <v>112.726</v>
      </c>
      <c r="R249" s="133">
        <f>K249*1000/D249</f>
        <v>119.97499999999999</v>
      </c>
      <c r="S249" s="133">
        <f>L249*1000/D249</f>
        <v>118.24355</v>
      </c>
      <c r="T249" s="136">
        <f>L249-J249</f>
        <v>0.22070200000000018</v>
      </c>
      <c r="U249" s="136">
        <f>N249-P249</f>
        <v>-6.9258000000000486E-2</v>
      </c>
      <c r="V249" s="184">
        <f>O249-M249</f>
        <v>1.3580000000000041</v>
      </c>
    </row>
    <row r="250" spans="1:22">
      <c r="A250" s="183"/>
      <c r="B250" s="130">
        <v>246</v>
      </c>
      <c r="C250" s="131" t="s">
        <v>637</v>
      </c>
      <c r="D250" s="132">
        <v>22</v>
      </c>
      <c r="E250" s="132">
        <v>1992</v>
      </c>
      <c r="F250" s="133">
        <v>1158.3800000000001</v>
      </c>
      <c r="G250" s="133">
        <v>1158.3800000000001</v>
      </c>
      <c r="H250" s="134">
        <v>4.1020000000000003</v>
      </c>
      <c r="I250" s="134">
        <f>H250</f>
        <v>4.1020000000000003</v>
      </c>
      <c r="J250" s="134">
        <v>2.48</v>
      </c>
      <c r="K250" s="134">
        <f>I250-N250</f>
        <v>2.4700000000000006</v>
      </c>
      <c r="L250" s="134">
        <f>I250-P250</f>
        <v>2.4770890000000003</v>
      </c>
      <c r="M250" s="135">
        <v>32</v>
      </c>
      <c r="N250" s="134">
        <f>M250*0.051</f>
        <v>1.6319999999999999</v>
      </c>
      <c r="O250" s="135">
        <v>31.861000000000001</v>
      </c>
      <c r="P250" s="136">
        <f>O250*0.051</f>
        <v>1.624911</v>
      </c>
      <c r="Q250" s="133">
        <f>J250*1000/D250</f>
        <v>112.72727272727273</v>
      </c>
      <c r="R250" s="133">
        <f>K250*1000/D250</f>
        <v>112.27272727272729</v>
      </c>
      <c r="S250" s="133">
        <f>L250*1000/D250</f>
        <v>112.59495454545457</v>
      </c>
      <c r="T250" s="136">
        <f>L250-J250</f>
        <v>-2.9109999999996639E-3</v>
      </c>
      <c r="U250" s="136">
        <f>N250-P250</f>
        <v>7.0889999999999009E-3</v>
      </c>
      <c r="V250" s="184">
        <f>O250-M250</f>
        <v>-0.13899999999999935</v>
      </c>
    </row>
    <row r="251" spans="1:22">
      <c r="A251" s="183"/>
      <c r="B251" s="130">
        <v>247</v>
      </c>
      <c r="C251" s="131" t="s">
        <v>638</v>
      </c>
      <c r="D251" s="132">
        <v>46</v>
      </c>
      <c r="E251" s="132">
        <v>1981</v>
      </c>
      <c r="F251" s="133">
        <v>2273.52</v>
      </c>
      <c r="G251" s="133">
        <v>2273.52</v>
      </c>
      <c r="H251" s="134">
        <v>8.9359999999999999</v>
      </c>
      <c r="I251" s="134">
        <f>H251</f>
        <v>8.9359999999999999</v>
      </c>
      <c r="J251" s="134">
        <v>5.2</v>
      </c>
      <c r="K251" s="134">
        <f>I251-N251</f>
        <v>5.0600000000000005</v>
      </c>
      <c r="L251" s="134">
        <f>I251-P251</f>
        <v>5.1966289999999997</v>
      </c>
      <c r="M251" s="135">
        <v>76</v>
      </c>
      <c r="N251" s="134">
        <f>M251*0.051</f>
        <v>3.8759999999999999</v>
      </c>
      <c r="O251" s="135">
        <v>73.320999999999998</v>
      </c>
      <c r="P251" s="136">
        <f>O251*0.051</f>
        <v>3.7393709999999998</v>
      </c>
      <c r="Q251" s="133">
        <f>J251*1000/D251</f>
        <v>113.04347826086956</v>
      </c>
      <c r="R251" s="133">
        <f>K251*1000/D251</f>
        <v>110.00000000000001</v>
      </c>
      <c r="S251" s="133">
        <f>L251*1000/D251</f>
        <v>112.97019565217391</v>
      </c>
      <c r="T251" s="136">
        <f>L251-J251</f>
        <v>-3.371000000000457E-3</v>
      </c>
      <c r="U251" s="136">
        <f>N251-P251</f>
        <v>0.13662900000000011</v>
      </c>
      <c r="V251" s="184">
        <f>O251-M251</f>
        <v>-2.679000000000002</v>
      </c>
    </row>
    <row r="252" spans="1:22">
      <c r="A252" s="183"/>
      <c r="B252" s="130">
        <v>248</v>
      </c>
      <c r="C252" s="131" t="s">
        <v>557</v>
      </c>
      <c r="D252" s="132">
        <v>20</v>
      </c>
      <c r="E252" s="132">
        <v>1987</v>
      </c>
      <c r="F252" s="133">
        <v>1104.7</v>
      </c>
      <c r="G252" s="133">
        <v>1104.7</v>
      </c>
      <c r="H252" s="136">
        <v>4.9141000000000004</v>
      </c>
      <c r="I252" s="136">
        <f>H252</f>
        <v>4.9141000000000004</v>
      </c>
      <c r="J252" s="136">
        <v>2.3404199999999999</v>
      </c>
      <c r="K252" s="136">
        <f>I252-N252</f>
        <v>2.5681000000000007</v>
      </c>
      <c r="L252" s="136">
        <f>I252-P252</f>
        <v>2.4693640000000006</v>
      </c>
      <c r="M252" s="133">
        <v>46</v>
      </c>
      <c r="N252" s="136">
        <f>M252*0.051</f>
        <v>2.3459999999999996</v>
      </c>
      <c r="O252" s="133">
        <v>47.936</v>
      </c>
      <c r="P252" s="136">
        <f>O252*0.051</f>
        <v>2.4447359999999998</v>
      </c>
      <c r="Q252" s="133">
        <f>J252*1000/D252</f>
        <v>117.021</v>
      </c>
      <c r="R252" s="133">
        <f>K252*1000/D252</f>
        <v>128.40500000000003</v>
      </c>
      <c r="S252" s="133">
        <f>L252*1000/D252</f>
        <v>123.46820000000002</v>
      </c>
      <c r="T252" s="136">
        <f>L252-J252</f>
        <v>0.12894400000000061</v>
      </c>
      <c r="U252" s="136">
        <f>N252-P252</f>
        <v>-9.8736000000000157E-2</v>
      </c>
      <c r="V252" s="184">
        <f>O252-M252</f>
        <v>1.9359999999999999</v>
      </c>
    </row>
    <row r="253" spans="1:22">
      <c r="A253" s="183"/>
      <c r="B253" s="130">
        <v>249</v>
      </c>
      <c r="C253" s="131" t="s">
        <v>558</v>
      </c>
      <c r="D253" s="132">
        <v>20</v>
      </c>
      <c r="E253" s="132">
        <v>1983</v>
      </c>
      <c r="F253" s="133">
        <v>1037.5</v>
      </c>
      <c r="G253" s="133">
        <v>1037.5</v>
      </c>
      <c r="H253" s="136">
        <v>4.3120000000000003</v>
      </c>
      <c r="I253" s="136">
        <f>H253</f>
        <v>4.3120000000000003</v>
      </c>
      <c r="J253" s="136">
        <v>2.3523200000000002</v>
      </c>
      <c r="K253" s="136">
        <f>I253-N253</f>
        <v>2.6290000000000004</v>
      </c>
      <c r="L253" s="136">
        <f>I253-P253</f>
        <v>2.4505000000000003</v>
      </c>
      <c r="M253" s="133">
        <v>33</v>
      </c>
      <c r="N253" s="136">
        <f>M253*0.051</f>
        <v>1.6829999999999998</v>
      </c>
      <c r="O253" s="133">
        <v>36.5</v>
      </c>
      <c r="P253" s="136">
        <f>O253*0.051</f>
        <v>1.8614999999999999</v>
      </c>
      <c r="Q253" s="133">
        <f>J253*1000/D253</f>
        <v>117.61600000000001</v>
      </c>
      <c r="R253" s="133">
        <f>K253*1000/D253</f>
        <v>131.45000000000002</v>
      </c>
      <c r="S253" s="133">
        <f>L253*1000/D253</f>
        <v>122.52500000000002</v>
      </c>
      <c r="T253" s="136">
        <f>L253-J253</f>
        <v>9.8180000000000156E-2</v>
      </c>
      <c r="U253" s="136">
        <f>N253-P253</f>
        <v>-0.1785000000000001</v>
      </c>
      <c r="V253" s="184">
        <f>O253-M253</f>
        <v>3.5</v>
      </c>
    </row>
    <row r="254" spans="1:22">
      <c r="A254" s="183"/>
      <c r="B254" s="130">
        <v>250</v>
      </c>
      <c r="C254" s="131" t="s">
        <v>506</v>
      </c>
      <c r="D254" s="132">
        <v>40</v>
      </c>
      <c r="E254" s="132">
        <v>1987</v>
      </c>
      <c r="F254" s="133">
        <v>2155.0100000000002</v>
      </c>
      <c r="G254" s="133">
        <v>2155.0100000000002</v>
      </c>
      <c r="H254" s="136">
        <v>9.6639999999999997</v>
      </c>
      <c r="I254" s="136">
        <f>H254</f>
        <v>9.6639999999999997</v>
      </c>
      <c r="J254" s="136">
        <v>4.7735200000000004</v>
      </c>
      <c r="K254" s="136">
        <f>I254-N254</f>
        <v>5.3289999999999997</v>
      </c>
      <c r="L254" s="136">
        <f>I254-P254</f>
        <v>5.0176789660000001</v>
      </c>
      <c r="M254" s="133">
        <v>85</v>
      </c>
      <c r="N254" s="136">
        <f>M254*0.051</f>
        <v>4.335</v>
      </c>
      <c r="O254" s="133">
        <v>91.104333999999994</v>
      </c>
      <c r="P254" s="136">
        <f>O254*0.051</f>
        <v>4.6463210339999996</v>
      </c>
      <c r="Q254" s="133">
        <f>J254*1000/D254</f>
        <v>119.33800000000001</v>
      </c>
      <c r="R254" s="133">
        <f>K254*1000/D254</f>
        <v>133.22499999999999</v>
      </c>
      <c r="S254" s="133">
        <f>L254*1000/D254</f>
        <v>125.44197415000001</v>
      </c>
      <c r="T254" s="136">
        <f>L254-J254</f>
        <v>0.24415896599999964</v>
      </c>
      <c r="U254" s="136">
        <f>N254-P254</f>
        <v>-0.31132103399999966</v>
      </c>
      <c r="V254" s="184">
        <f>O254-M254</f>
        <v>6.1043339999999944</v>
      </c>
    </row>
    <row r="255" spans="1:22" ht="12.75" customHeight="1">
      <c r="A255" s="183"/>
      <c r="B255" s="130">
        <v>251</v>
      </c>
      <c r="C255" s="131" t="s">
        <v>641</v>
      </c>
      <c r="D255" s="132">
        <v>13</v>
      </c>
      <c r="E255" s="132">
        <v>1900</v>
      </c>
      <c r="F255" s="133">
        <v>485.29</v>
      </c>
      <c r="G255" s="133">
        <v>485.29</v>
      </c>
      <c r="H255" s="134">
        <v>2.2730000000000001</v>
      </c>
      <c r="I255" s="134">
        <f>H255</f>
        <v>2.2730000000000001</v>
      </c>
      <c r="J255" s="134">
        <v>1.56</v>
      </c>
      <c r="K255" s="134">
        <f>I255-N255</f>
        <v>1.5590000000000002</v>
      </c>
      <c r="L255" s="134">
        <f>I255-P255</f>
        <v>1.5590000000000002</v>
      </c>
      <c r="M255" s="135">
        <v>14</v>
      </c>
      <c r="N255" s="134">
        <f>M255*0.051</f>
        <v>0.71399999999999997</v>
      </c>
      <c r="O255" s="135">
        <v>14</v>
      </c>
      <c r="P255" s="136">
        <f>O255*0.051</f>
        <v>0.71399999999999997</v>
      </c>
      <c r="Q255" s="133">
        <f>J255*1000/D255</f>
        <v>120</v>
      </c>
      <c r="R255" s="133">
        <f>K255*1000/D255</f>
        <v>119.92307692307693</v>
      </c>
      <c r="S255" s="133">
        <f>L255*1000/D255</f>
        <v>119.92307692307693</v>
      </c>
      <c r="T255" s="136">
        <f>L255-J255</f>
        <v>-9.9999999999988987E-4</v>
      </c>
      <c r="U255" s="136">
        <f>N255-P255</f>
        <v>0</v>
      </c>
      <c r="V255" s="184">
        <f>O255-M255</f>
        <v>0</v>
      </c>
    </row>
    <row r="256" spans="1:22">
      <c r="A256" s="183"/>
      <c r="B256" s="130">
        <v>252</v>
      </c>
      <c r="C256" s="131" t="s">
        <v>604</v>
      </c>
      <c r="D256" s="132">
        <v>17</v>
      </c>
      <c r="E256" s="132">
        <v>1980</v>
      </c>
      <c r="F256" s="133">
        <v>757.14</v>
      </c>
      <c r="G256" s="133">
        <v>757.14</v>
      </c>
      <c r="H256" s="134">
        <v>3.6539999999999999</v>
      </c>
      <c r="I256" s="136">
        <f>H256</f>
        <v>3.6539999999999999</v>
      </c>
      <c r="J256" s="134">
        <v>2.08</v>
      </c>
      <c r="K256" s="136">
        <f>I256-N256</f>
        <v>2.2770000000000001</v>
      </c>
      <c r="L256" s="136">
        <f>I256-P256</f>
        <v>2.532</v>
      </c>
      <c r="M256" s="135">
        <v>27</v>
      </c>
      <c r="N256" s="136">
        <f>M256*0.051</f>
        <v>1.377</v>
      </c>
      <c r="O256" s="133">
        <v>22</v>
      </c>
      <c r="P256" s="136">
        <f>O256*0.051</f>
        <v>1.1219999999999999</v>
      </c>
      <c r="Q256" s="133">
        <f>J256*1000/D256</f>
        <v>122.35294117647059</v>
      </c>
      <c r="R256" s="133">
        <f>K256*1000/D256</f>
        <v>133.94117647058823</v>
      </c>
      <c r="S256" s="133">
        <f>L256*1000/D256</f>
        <v>148.94117647058823</v>
      </c>
      <c r="T256" s="136">
        <f>L256-J256</f>
        <v>0.45199999999999996</v>
      </c>
      <c r="U256" s="136">
        <f>N256-P256</f>
        <v>0.25500000000000012</v>
      </c>
      <c r="V256" s="184">
        <f>O256-M256</f>
        <v>-5</v>
      </c>
    </row>
    <row r="257" spans="1:22">
      <c r="A257" s="183"/>
      <c r="B257" s="130">
        <v>253</v>
      </c>
      <c r="C257" s="131" t="s">
        <v>587</v>
      </c>
      <c r="D257" s="132">
        <v>50</v>
      </c>
      <c r="E257" s="132">
        <v>1971</v>
      </c>
      <c r="F257" s="133">
        <v>2518.19</v>
      </c>
      <c r="G257" s="133">
        <v>2518.19</v>
      </c>
      <c r="H257" s="136">
        <v>10.4</v>
      </c>
      <c r="I257" s="136">
        <f>H257</f>
        <v>10.4</v>
      </c>
      <c r="J257" s="136">
        <v>6.1288</v>
      </c>
      <c r="K257" s="136">
        <f>I257-N257</f>
        <v>6.83</v>
      </c>
      <c r="L257" s="136">
        <f>I257-P257</f>
        <v>6.1288010000000011</v>
      </c>
      <c r="M257" s="133">
        <v>70</v>
      </c>
      <c r="N257" s="136">
        <f>M257*0.051</f>
        <v>3.57</v>
      </c>
      <c r="O257" s="133">
        <v>83.748999999999995</v>
      </c>
      <c r="P257" s="136">
        <f>O257*0.051</f>
        <v>4.2711989999999993</v>
      </c>
      <c r="Q257" s="133">
        <f>J257*1000/D257</f>
        <v>122.57600000000001</v>
      </c>
      <c r="R257" s="133">
        <f>K257*1000/D257</f>
        <v>136.6</v>
      </c>
      <c r="S257" s="133">
        <f>L257*1000/D257</f>
        <v>122.57602000000003</v>
      </c>
      <c r="T257" s="136">
        <f>L257-J257</f>
        <v>1.0000000010279564E-6</v>
      </c>
      <c r="U257" s="136">
        <f>N257-P257</f>
        <v>-0.70119899999999946</v>
      </c>
      <c r="V257" s="184">
        <f>O257-M257</f>
        <v>13.748999999999995</v>
      </c>
    </row>
    <row r="258" spans="1:22">
      <c r="A258" s="183"/>
      <c r="B258" s="130">
        <v>254</v>
      </c>
      <c r="C258" s="131" t="s">
        <v>561</v>
      </c>
      <c r="D258" s="132">
        <v>21</v>
      </c>
      <c r="E258" s="132">
        <v>1984</v>
      </c>
      <c r="F258" s="133">
        <v>1105.8499999999999</v>
      </c>
      <c r="G258" s="133">
        <v>1105.8499999999999</v>
      </c>
      <c r="H258" s="136">
        <v>3.516</v>
      </c>
      <c r="I258" s="136">
        <f>H258</f>
        <v>3.516</v>
      </c>
      <c r="J258" s="136">
        <v>2.5979999999999999</v>
      </c>
      <c r="K258" s="136">
        <f>I258-N258</f>
        <v>2.343</v>
      </c>
      <c r="L258" s="136">
        <f>I258-P258</f>
        <v>2.5979999999999999</v>
      </c>
      <c r="M258" s="133">
        <v>23</v>
      </c>
      <c r="N258" s="136">
        <f>M258*0.051</f>
        <v>1.1729999999999998</v>
      </c>
      <c r="O258" s="133">
        <v>18</v>
      </c>
      <c r="P258" s="136">
        <f>O258*0.051</f>
        <v>0.91799999999999993</v>
      </c>
      <c r="Q258" s="133">
        <f>J258*1000/D258</f>
        <v>123.71428571428571</v>
      </c>
      <c r="R258" s="133">
        <f>K258*1000/D258</f>
        <v>111.57142857142857</v>
      </c>
      <c r="S258" s="133">
        <f>L258*1000/D258</f>
        <v>123.71428571428571</v>
      </c>
      <c r="T258" s="136">
        <f>L258-J258</f>
        <v>0</v>
      </c>
      <c r="U258" s="136">
        <f>N258-P258</f>
        <v>0.25499999999999989</v>
      </c>
      <c r="V258" s="184">
        <f>O258-M258</f>
        <v>-5</v>
      </c>
    </row>
    <row r="259" spans="1:22">
      <c r="A259" s="183"/>
      <c r="B259" s="130">
        <v>255</v>
      </c>
      <c r="C259" s="131" t="s">
        <v>635</v>
      </c>
      <c r="D259" s="132">
        <v>40</v>
      </c>
      <c r="E259" s="132">
        <v>1972</v>
      </c>
      <c r="F259" s="133">
        <v>2236.87</v>
      </c>
      <c r="G259" s="133">
        <v>2236.87</v>
      </c>
      <c r="H259" s="134">
        <v>7.9950000000000001</v>
      </c>
      <c r="I259" s="134">
        <f>H259</f>
        <v>7.9950000000000001</v>
      </c>
      <c r="J259" s="134">
        <v>5</v>
      </c>
      <c r="K259" s="134">
        <f>I259-N259</f>
        <v>4.9860000000000007</v>
      </c>
      <c r="L259" s="134">
        <f>I259-P259</f>
        <v>5.0010960000000004</v>
      </c>
      <c r="M259" s="135">
        <v>59</v>
      </c>
      <c r="N259" s="134">
        <f>M259*0.051</f>
        <v>3.0089999999999999</v>
      </c>
      <c r="O259" s="135">
        <v>58.704000000000001</v>
      </c>
      <c r="P259" s="136">
        <f>O259*0.051</f>
        <v>2.9939039999999997</v>
      </c>
      <c r="Q259" s="133">
        <f>J259*1000/D259</f>
        <v>125</v>
      </c>
      <c r="R259" s="133">
        <f>K259*1000/D259</f>
        <v>124.65000000000002</v>
      </c>
      <c r="S259" s="133">
        <f>L259*1000/D259</f>
        <v>125.02740000000001</v>
      </c>
      <c r="T259" s="136">
        <f>L259-J259</f>
        <v>1.09600000000043E-3</v>
      </c>
      <c r="U259" s="136">
        <f>N259-P259</f>
        <v>1.509600000000022E-2</v>
      </c>
      <c r="V259" s="184">
        <f>O259-M259</f>
        <v>-0.29599999999999937</v>
      </c>
    </row>
    <row r="260" spans="1:22">
      <c r="A260" s="183"/>
      <c r="B260" s="130">
        <v>256</v>
      </c>
      <c r="C260" s="142" t="s">
        <v>566</v>
      </c>
      <c r="D260" s="143">
        <v>30</v>
      </c>
      <c r="E260" s="143">
        <v>1990</v>
      </c>
      <c r="F260" s="135">
        <v>1613.04</v>
      </c>
      <c r="G260" s="135">
        <v>1613.04</v>
      </c>
      <c r="H260" s="134">
        <v>6.641</v>
      </c>
      <c r="I260" s="136">
        <f>H260</f>
        <v>6.641</v>
      </c>
      <c r="J260" s="134">
        <v>3.81</v>
      </c>
      <c r="K260" s="136">
        <f>I260-N260</f>
        <v>3.9890000000000003</v>
      </c>
      <c r="L260" s="136">
        <f>I260-P260</f>
        <v>3.8058080000000003</v>
      </c>
      <c r="M260" s="133">
        <v>52</v>
      </c>
      <c r="N260" s="136">
        <f>M260*0.051</f>
        <v>2.6519999999999997</v>
      </c>
      <c r="O260" s="133">
        <v>55.591999999999999</v>
      </c>
      <c r="P260" s="136">
        <f>O260*0.051</f>
        <v>2.8351919999999997</v>
      </c>
      <c r="Q260" s="133">
        <f>J260*1000/D260</f>
        <v>127</v>
      </c>
      <c r="R260" s="133">
        <f>K260*1000/D260</f>
        <v>132.96666666666667</v>
      </c>
      <c r="S260" s="133">
        <f>L260*1000/D260</f>
        <v>126.86026666666667</v>
      </c>
      <c r="T260" s="136">
        <f>L260-J260</f>
        <v>-4.1919999999997515E-3</v>
      </c>
      <c r="U260" s="136">
        <f>N260-P260</f>
        <v>-0.18319200000000002</v>
      </c>
      <c r="V260" s="184">
        <f>O260-M260</f>
        <v>3.5919999999999987</v>
      </c>
    </row>
    <row r="261" spans="1:22">
      <c r="A261" s="183"/>
      <c r="B261" s="130">
        <v>257</v>
      </c>
      <c r="C261" s="131" t="s">
        <v>598</v>
      </c>
      <c r="D261" s="132">
        <v>12</v>
      </c>
      <c r="E261" s="132">
        <v>1981</v>
      </c>
      <c r="F261" s="133">
        <v>716.05</v>
      </c>
      <c r="G261" s="133">
        <v>716.05</v>
      </c>
      <c r="H261" s="134">
        <v>2.798</v>
      </c>
      <c r="I261" s="136">
        <f>H261</f>
        <v>2.798</v>
      </c>
      <c r="J261" s="134">
        <v>1.564322</v>
      </c>
      <c r="K261" s="136">
        <f>I261-N261</f>
        <v>1.6250000000000002</v>
      </c>
      <c r="L261" s="136">
        <f>I261-P261</f>
        <v>1.6252550000000001</v>
      </c>
      <c r="M261" s="135">
        <v>23</v>
      </c>
      <c r="N261" s="136">
        <f>M261*0.051</f>
        <v>1.1729999999999998</v>
      </c>
      <c r="O261" s="133">
        <v>22.995000000000001</v>
      </c>
      <c r="P261" s="136">
        <f>O261*0.051</f>
        <v>1.1727449999999999</v>
      </c>
      <c r="Q261" s="133">
        <f>J261*1000/D261</f>
        <v>130.36016666666666</v>
      </c>
      <c r="R261" s="133">
        <f>K261*1000/D261</f>
        <v>135.41666666666669</v>
      </c>
      <c r="S261" s="133">
        <f>L261*1000/D261</f>
        <v>135.43791666666667</v>
      </c>
      <c r="T261" s="136">
        <f>L261-J261</f>
        <v>6.0933000000000126E-2</v>
      </c>
      <c r="U261" s="136">
        <f>N261-P261</f>
        <v>2.549999999998942E-4</v>
      </c>
      <c r="V261" s="184">
        <f>O261-M261</f>
        <v>-4.9999999999990052E-3</v>
      </c>
    </row>
    <row r="262" spans="1:22">
      <c r="A262" s="183"/>
      <c r="B262" s="130">
        <v>258</v>
      </c>
      <c r="C262" s="144" t="s">
        <v>138</v>
      </c>
      <c r="D262" s="139">
        <v>40</v>
      </c>
      <c r="E262" s="139">
        <v>1987</v>
      </c>
      <c r="F262" s="140">
        <v>2271.9899999999998</v>
      </c>
      <c r="G262" s="140">
        <v>2271.9899999999998</v>
      </c>
      <c r="H262" s="141">
        <v>7.72</v>
      </c>
      <c r="I262" s="141">
        <f>H262</f>
        <v>7.72</v>
      </c>
      <c r="J262" s="141">
        <v>5.32</v>
      </c>
      <c r="K262" s="141">
        <f>I262-N262</f>
        <v>5.476</v>
      </c>
      <c r="L262" s="141">
        <f>I262-P262</f>
        <v>5.4813039999999997</v>
      </c>
      <c r="M262" s="140">
        <v>44</v>
      </c>
      <c r="N262" s="141">
        <f>M262*0.051</f>
        <v>2.2439999999999998</v>
      </c>
      <c r="O262" s="140">
        <v>43.896000000000001</v>
      </c>
      <c r="P262" s="141">
        <f>O262*0.051</f>
        <v>2.238696</v>
      </c>
      <c r="Q262" s="140">
        <f>J262*1000/D262</f>
        <v>133</v>
      </c>
      <c r="R262" s="140">
        <f>K262*1000/D262</f>
        <v>136.9</v>
      </c>
      <c r="S262" s="140">
        <f>L262*1000/D262</f>
        <v>137.0326</v>
      </c>
      <c r="T262" s="141">
        <f>L262-J262</f>
        <v>0.16130399999999945</v>
      </c>
      <c r="U262" s="141">
        <f>N262-P262</f>
        <v>5.3039999999997534E-3</v>
      </c>
      <c r="V262" s="185">
        <f>O262-M262</f>
        <v>-0.1039999999999992</v>
      </c>
    </row>
    <row r="263" spans="1:22">
      <c r="A263" s="183"/>
      <c r="B263" s="130">
        <v>259</v>
      </c>
      <c r="C263" s="138" t="s">
        <v>143</v>
      </c>
      <c r="D263" s="139">
        <v>40</v>
      </c>
      <c r="E263" s="139">
        <v>1987</v>
      </c>
      <c r="F263" s="140">
        <v>2272</v>
      </c>
      <c r="G263" s="140">
        <v>2272</v>
      </c>
      <c r="H263" s="141">
        <v>7.72</v>
      </c>
      <c r="I263" s="141">
        <f>H263</f>
        <v>7.72</v>
      </c>
      <c r="J263" s="141">
        <v>5.32</v>
      </c>
      <c r="K263" s="141">
        <f>I263-N263</f>
        <v>5.476</v>
      </c>
      <c r="L263" s="141">
        <f>I263-P263</f>
        <v>5.4813039999999997</v>
      </c>
      <c r="M263" s="140">
        <v>44</v>
      </c>
      <c r="N263" s="141">
        <f>M263*0.051</f>
        <v>2.2439999999999998</v>
      </c>
      <c r="O263" s="140">
        <v>43.896000000000001</v>
      </c>
      <c r="P263" s="141">
        <f>O263*0.051</f>
        <v>2.238696</v>
      </c>
      <c r="Q263" s="140">
        <f>J263*1000/D263</f>
        <v>133</v>
      </c>
      <c r="R263" s="140">
        <f>K263*1000/D263</f>
        <v>136.9</v>
      </c>
      <c r="S263" s="140">
        <f>L263*1000/D263</f>
        <v>137.0326</v>
      </c>
      <c r="T263" s="141">
        <f>L263-J263</f>
        <v>0.16130399999999945</v>
      </c>
      <c r="U263" s="141">
        <f>N263-P263</f>
        <v>5.3039999999997534E-3</v>
      </c>
      <c r="V263" s="185">
        <f>O263-M263</f>
        <v>-0.1039999999999992</v>
      </c>
    </row>
    <row r="264" spans="1:22">
      <c r="A264" s="183"/>
      <c r="B264" s="130">
        <v>260</v>
      </c>
      <c r="C264" s="138" t="s">
        <v>158</v>
      </c>
      <c r="D264" s="139">
        <v>8</v>
      </c>
      <c r="E264" s="139">
        <v>1962</v>
      </c>
      <c r="F264" s="140">
        <v>318.54000000000002</v>
      </c>
      <c r="G264" s="140">
        <v>318.54000000000002</v>
      </c>
      <c r="H264" s="141">
        <v>1.45</v>
      </c>
      <c r="I264" s="141">
        <f>H264</f>
        <v>1.45</v>
      </c>
      <c r="J264" s="141">
        <v>1.08</v>
      </c>
      <c r="K264" s="141">
        <f>I264-N264</f>
        <v>1.1949999999999998</v>
      </c>
      <c r="L264" s="141">
        <f>I264-P264</f>
        <v>1.1082999999999998</v>
      </c>
      <c r="M264" s="140">
        <v>5</v>
      </c>
      <c r="N264" s="141">
        <f>M264*0.051</f>
        <v>0.255</v>
      </c>
      <c r="O264" s="140">
        <v>6.7</v>
      </c>
      <c r="P264" s="141">
        <f>O264*0.051</f>
        <v>0.3417</v>
      </c>
      <c r="Q264" s="140">
        <f>J264*1000/D264</f>
        <v>135</v>
      </c>
      <c r="R264" s="140">
        <f>K264*1000/D264</f>
        <v>149.37499999999997</v>
      </c>
      <c r="S264" s="140">
        <f>L264*1000/D264</f>
        <v>138.53749999999997</v>
      </c>
      <c r="T264" s="141">
        <f>L264-J264</f>
        <v>2.829999999999977E-2</v>
      </c>
      <c r="U264" s="141">
        <f>N264-P264</f>
        <v>-8.6699999999999999E-2</v>
      </c>
      <c r="V264" s="185">
        <f>O264-M264</f>
        <v>1.7000000000000002</v>
      </c>
    </row>
    <row r="265" spans="1:22">
      <c r="A265" s="183"/>
      <c r="B265" s="130">
        <v>261</v>
      </c>
      <c r="C265" s="131" t="s">
        <v>646</v>
      </c>
      <c r="D265" s="132">
        <v>6</v>
      </c>
      <c r="E265" s="132">
        <v>1910</v>
      </c>
      <c r="F265" s="133">
        <v>303.89999999999998</v>
      </c>
      <c r="G265" s="133">
        <v>303.89999999999998</v>
      </c>
      <c r="H265" s="134">
        <v>1.129</v>
      </c>
      <c r="I265" s="134">
        <f>H265</f>
        <v>1.129</v>
      </c>
      <c r="J265" s="134">
        <v>0.82</v>
      </c>
      <c r="K265" s="134">
        <f>I265-N265</f>
        <v>0.82299999999999995</v>
      </c>
      <c r="L265" s="134">
        <f>I265-P265</f>
        <v>0.82299999999999995</v>
      </c>
      <c r="M265" s="135">
        <v>6</v>
      </c>
      <c r="N265" s="134">
        <f>M265*0.051</f>
        <v>0.30599999999999999</v>
      </c>
      <c r="O265" s="135">
        <v>6</v>
      </c>
      <c r="P265" s="136">
        <f>O265*0.051</f>
        <v>0.30599999999999999</v>
      </c>
      <c r="Q265" s="133">
        <f>J265*1000/D265</f>
        <v>136.66666666666666</v>
      </c>
      <c r="R265" s="133">
        <f>K265*1000/D265</f>
        <v>137.16666666666666</v>
      </c>
      <c r="S265" s="133">
        <f>L265*1000/D265</f>
        <v>137.16666666666666</v>
      </c>
      <c r="T265" s="136">
        <f>L265-J265</f>
        <v>3.0000000000000027E-3</v>
      </c>
      <c r="U265" s="136">
        <f>N265-P265</f>
        <v>0</v>
      </c>
      <c r="V265" s="184">
        <f>O265-M265</f>
        <v>0</v>
      </c>
    </row>
    <row r="266" spans="1:22">
      <c r="A266" s="183"/>
      <c r="B266" s="130">
        <v>262</v>
      </c>
      <c r="C266" s="145" t="s">
        <v>147</v>
      </c>
      <c r="D266" s="146">
        <v>39</v>
      </c>
      <c r="E266" s="146">
        <v>1982</v>
      </c>
      <c r="F266" s="147">
        <v>1965</v>
      </c>
      <c r="G266" s="147">
        <v>1965</v>
      </c>
      <c r="H266" s="141">
        <v>8.1999999999999993</v>
      </c>
      <c r="I266" s="141">
        <f>H266</f>
        <v>8.1999999999999993</v>
      </c>
      <c r="J266" s="148">
        <v>5.43</v>
      </c>
      <c r="K266" s="141">
        <f>I266-N266</f>
        <v>5.7519999999999989</v>
      </c>
      <c r="L266" s="141">
        <f>I266-P266</f>
        <v>5.5099539999999987</v>
      </c>
      <c r="M266" s="140">
        <v>48</v>
      </c>
      <c r="N266" s="141">
        <f>M266*0.051</f>
        <v>2.448</v>
      </c>
      <c r="O266" s="140">
        <v>52.746000000000002</v>
      </c>
      <c r="P266" s="141">
        <f>O266*0.051</f>
        <v>2.6900460000000002</v>
      </c>
      <c r="Q266" s="140">
        <f>J266*1000/D266</f>
        <v>139.23076923076923</v>
      </c>
      <c r="R266" s="140">
        <f>K266*1000/D266</f>
        <v>147.48717948717947</v>
      </c>
      <c r="S266" s="140">
        <f>L266*1000/D266</f>
        <v>141.28087179487176</v>
      </c>
      <c r="T266" s="141">
        <f>L266-J266</f>
        <v>7.995399999999897E-2</v>
      </c>
      <c r="U266" s="141">
        <f>N266-P266</f>
        <v>-0.24204600000000021</v>
      </c>
      <c r="V266" s="185">
        <f>O266-M266</f>
        <v>4.7460000000000022</v>
      </c>
    </row>
    <row r="267" spans="1:22">
      <c r="A267" s="183"/>
      <c r="B267" s="130">
        <v>263</v>
      </c>
      <c r="C267" s="131" t="s">
        <v>600</v>
      </c>
      <c r="D267" s="132">
        <v>52</v>
      </c>
      <c r="E267" s="132">
        <v>1985</v>
      </c>
      <c r="F267" s="133">
        <v>2741.26</v>
      </c>
      <c r="G267" s="133">
        <v>2741.26</v>
      </c>
      <c r="H267" s="134">
        <v>13.827999999999999</v>
      </c>
      <c r="I267" s="136">
        <f>H267</f>
        <v>13.827999999999999</v>
      </c>
      <c r="J267" s="134">
        <v>7.336328</v>
      </c>
      <c r="K267" s="136">
        <f>I267-N267</f>
        <v>7.6059999999999999</v>
      </c>
      <c r="L267" s="136">
        <f>I267-P267</f>
        <v>7.657</v>
      </c>
      <c r="M267" s="135">
        <v>122</v>
      </c>
      <c r="N267" s="136">
        <f>M267*0.051</f>
        <v>6.2219999999999995</v>
      </c>
      <c r="O267" s="133">
        <v>121</v>
      </c>
      <c r="P267" s="136">
        <f>O267*0.051</f>
        <v>6.1709999999999994</v>
      </c>
      <c r="Q267" s="133">
        <f>J267*1000/D267</f>
        <v>141.08323076923077</v>
      </c>
      <c r="R267" s="133">
        <f>K267*1000/D267</f>
        <v>146.26923076923077</v>
      </c>
      <c r="S267" s="133">
        <f>L267*1000/D267</f>
        <v>147.25</v>
      </c>
      <c r="T267" s="136">
        <f>L267-J267</f>
        <v>0.32067200000000007</v>
      </c>
      <c r="U267" s="136">
        <f>N267-P267</f>
        <v>5.1000000000000156E-2</v>
      </c>
      <c r="V267" s="184">
        <f>O267-M267</f>
        <v>-1</v>
      </c>
    </row>
    <row r="268" spans="1:22">
      <c r="A268" s="183"/>
      <c r="B268" s="130">
        <v>264</v>
      </c>
      <c r="C268" s="142" t="s">
        <v>556</v>
      </c>
      <c r="D268" s="143">
        <v>20</v>
      </c>
      <c r="E268" s="143">
        <v>1986</v>
      </c>
      <c r="F268" s="135">
        <v>1094.49</v>
      </c>
      <c r="G268" s="135">
        <v>1094.49</v>
      </c>
      <c r="H268" s="136">
        <v>4.9382000000000001</v>
      </c>
      <c r="I268" s="136">
        <f>H268</f>
        <v>4.9382000000000001</v>
      </c>
      <c r="J268" s="134">
        <v>2.8281800000000001</v>
      </c>
      <c r="K268" s="136">
        <f>I268-N268</f>
        <v>3.1022000000000003</v>
      </c>
      <c r="L268" s="136">
        <f>I268-P268</f>
        <v>2.9339030600000005</v>
      </c>
      <c r="M268" s="133">
        <v>36</v>
      </c>
      <c r="N268" s="136">
        <f>M268*0.051</f>
        <v>1.8359999999999999</v>
      </c>
      <c r="O268" s="133">
        <v>39.299939999999999</v>
      </c>
      <c r="P268" s="136">
        <f>O268*0.051</f>
        <v>2.0042969399999997</v>
      </c>
      <c r="Q268" s="133">
        <f>J268*1000/D268</f>
        <v>141.40900000000002</v>
      </c>
      <c r="R268" s="133">
        <f>K268*1000/D268</f>
        <v>155.11000000000001</v>
      </c>
      <c r="S268" s="133">
        <f>L268*1000/D268</f>
        <v>146.69515300000003</v>
      </c>
      <c r="T268" s="136">
        <f>L268-J268</f>
        <v>0.10572306000000031</v>
      </c>
      <c r="U268" s="136">
        <f>N268-P268</f>
        <v>-0.16829693999999984</v>
      </c>
      <c r="V268" s="184">
        <f>O268-M268</f>
        <v>3.2999399999999994</v>
      </c>
    </row>
    <row r="269" spans="1:22">
      <c r="A269" s="183"/>
      <c r="B269" s="130">
        <v>265</v>
      </c>
      <c r="C269" s="138" t="s">
        <v>141</v>
      </c>
      <c r="D269" s="139">
        <v>40</v>
      </c>
      <c r="E269" s="139">
        <v>1992</v>
      </c>
      <c r="F269" s="140">
        <v>2289.4899999999998</v>
      </c>
      <c r="G269" s="140">
        <v>2289.4899999999998</v>
      </c>
      <c r="H269" s="141">
        <v>8.3000000000000007</v>
      </c>
      <c r="I269" s="141">
        <f>H269</f>
        <v>8.3000000000000007</v>
      </c>
      <c r="J269" s="141">
        <v>5.7</v>
      </c>
      <c r="K269" s="141">
        <f>I269-N269</f>
        <v>5.801000000000001</v>
      </c>
      <c r="L269" s="141">
        <f>I269-P269</f>
        <v>5.8720430000000015</v>
      </c>
      <c r="M269" s="140">
        <v>49</v>
      </c>
      <c r="N269" s="141">
        <f>M269*0.051</f>
        <v>2.4989999999999997</v>
      </c>
      <c r="O269" s="140">
        <v>47.606999999999999</v>
      </c>
      <c r="P269" s="141">
        <f>O269*0.051</f>
        <v>2.4279569999999997</v>
      </c>
      <c r="Q269" s="140">
        <f>J269*1000/D269</f>
        <v>142.5</v>
      </c>
      <c r="R269" s="140">
        <f>K269*1000/D269</f>
        <v>145.02500000000003</v>
      </c>
      <c r="S269" s="140">
        <f>L269*1000/D269</f>
        <v>146.80107500000003</v>
      </c>
      <c r="T269" s="141">
        <f>L269-J269</f>
        <v>0.17204300000000128</v>
      </c>
      <c r="U269" s="141">
        <f>N269-P269</f>
        <v>7.1042999999999967E-2</v>
      </c>
      <c r="V269" s="185">
        <f>O269-M269</f>
        <v>-1.3930000000000007</v>
      </c>
    </row>
    <row r="270" spans="1:22">
      <c r="A270" s="183"/>
      <c r="B270" s="130">
        <v>266</v>
      </c>
      <c r="C270" s="144" t="s">
        <v>139</v>
      </c>
      <c r="D270" s="139">
        <v>39</v>
      </c>
      <c r="E270" s="139">
        <v>1983</v>
      </c>
      <c r="F270" s="140">
        <v>2190.1999999999998</v>
      </c>
      <c r="G270" s="140">
        <v>2190.1999999999998</v>
      </c>
      <c r="H270" s="141">
        <v>8.2200000000000006</v>
      </c>
      <c r="I270" s="141">
        <f>H270</f>
        <v>8.2200000000000006</v>
      </c>
      <c r="J270" s="141">
        <v>5.61</v>
      </c>
      <c r="K270" s="141">
        <f>I270-N270</f>
        <v>5.6190000000000007</v>
      </c>
      <c r="L270" s="141">
        <f>I270-P270</f>
        <v>5.779548000000001</v>
      </c>
      <c r="M270" s="140">
        <v>51</v>
      </c>
      <c r="N270" s="141">
        <f>M270*0.051</f>
        <v>2.601</v>
      </c>
      <c r="O270" s="140">
        <v>47.851999999999997</v>
      </c>
      <c r="P270" s="141">
        <f>O270*0.051</f>
        <v>2.4404519999999996</v>
      </c>
      <c r="Q270" s="140">
        <f>J270*1000/D270</f>
        <v>143.84615384615384</v>
      </c>
      <c r="R270" s="140">
        <f>K270*1000/D270</f>
        <v>144.07692307692309</v>
      </c>
      <c r="S270" s="140">
        <f>L270*1000/D270</f>
        <v>148.19353846153848</v>
      </c>
      <c r="T270" s="141">
        <f>L270-J270</f>
        <v>0.1695480000000007</v>
      </c>
      <c r="U270" s="141">
        <f>N270-P270</f>
        <v>0.16054800000000036</v>
      </c>
      <c r="V270" s="185">
        <f>O270-M270</f>
        <v>-3.1480000000000032</v>
      </c>
    </row>
    <row r="271" spans="1:22">
      <c r="A271" s="183"/>
      <c r="B271" s="130">
        <v>267</v>
      </c>
      <c r="C271" s="138" t="s">
        <v>142</v>
      </c>
      <c r="D271" s="139">
        <v>40</v>
      </c>
      <c r="E271" s="139">
        <v>1992</v>
      </c>
      <c r="F271" s="140">
        <v>2256.0300000000002</v>
      </c>
      <c r="G271" s="140">
        <v>2256.0300000000002</v>
      </c>
      <c r="H271" s="141">
        <v>8.8000000000000007</v>
      </c>
      <c r="I271" s="141">
        <f>H271</f>
        <v>8.8000000000000007</v>
      </c>
      <c r="J271" s="141">
        <v>5.83</v>
      </c>
      <c r="K271" s="141">
        <f>I271-N271</f>
        <v>6.4540000000000006</v>
      </c>
      <c r="L271" s="141">
        <f>I271-P271</f>
        <v>6.0193270000000005</v>
      </c>
      <c r="M271" s="140">
        <v>46</v>
      </c>
      <c r="N271" s="141">
        <f>M271*0.051</f>
        <v>2.3459999999999996</v>
      </c>
      <c r="O271" s="140">
        <v>54.523000000000003</v>
      </c>
      <c r="P271" s="141">
        <f>O271*0.051</f>
        <v>2.7806730000000002</v>
      </c>
      <c r="Q271" s="140">
        <f>J271*1000/D271</f>
        <v>145.75</v>
      </c>
      <c r="R271" s="140">
        <f>K271*1000/D271</f>
        <v>161.35000000000002</v>
      </c>
      <c r="S271" s="140">
        <f>L271*1000/D271</f>
        <v>150.48317500000002</v>
      </c>
      <c r="T271" s="141">
        <f>L271-J271</f>
        <v>0.18932700000000047</v>
      </c>
      <c r="U271" s="141">
        <f>N271-P271</f>
        <v>-0.43467300000000053</v>
      </c>
      <c r="V271" s="185">
        <f>O271-M271</f>
        <v>8.5230000000000032</v>
      </c>
    </row>
    <row r="272" spans="1:22">
      <c r="A272" s="183"/>
      <c r="B272" s="130">
        <v>268</v>
      </c>
      <c r="C272" s="137" t="s">
        <v>565</v>
      </c>
      <c r="D272" s="132">
        <v>20</v>
      </c>
      <c r="E272" s="132">
        <v>1985</v>
      </c>
      <c r="F272" s="133">
        <v>1099.8</v>
      </c>
      <c r="G272" s="133">
        <v>1099.8</v>
      </c>
      <c r="H272" s="136">
        <v>5.077</v>
      </c>
      <c r="I272" s="136">
        <f>H272</f>
        <v>5.077</v>
      </c>
      <c r="J272" s="136">
        <v>2.97634</v>
      </c>
      <c r="K272" s="136">
        <f>I272-N272</f>
        <v>3.2410000000000001</v>
      </c>
      <c r="L272" s="136">
        <f>I272-P272</f>
        <v>3.4195000000000002</v>
      </c>
      <c r="M272" s="133">
        <v>36</v>
      </c>
      <c r="N272" s="136">
        <f>M272*0.051</f>
        <v>1.8359999999999999</v>
      </c>
      <c r="O272" s="133">
        <v>32.5</v>
      </c>
      <c r="P272" s="136">
        <f>O272*0.051</f>
        <v>1.6575</v>
      </c>
      <c r="Q272" s="133">
        <f>J272*1000/D272</f>
        <v>148.81700000000001</v>
      </c>
      <c r="R272" s="133">
        <f>K272*1000/D272</f>
        <v>162.05000000000001</v>
      </c>
      <c r="S272" s="133">
        <f>L272*1000/D272</f>
        <v>170.97499999999999</v>
      </c>
      <c r="T272" s="136">
        <f>L272-J272</f>
        <v>0.44316000000000022</v>
      </c>
      <c r="U272" s="136">
        <f>N272-P272</f>
        <v>0.17849999999999988</v>
      </c>
      <c r="V272" s="184">
        <f>O272-M272</f>
        <v>-3.5</v>
      </c>
    </row>
    <row r="273" spans="1:22">
      <c r="A273" s="183"/>
      <c r="B273" s="130">
        <v>269</v>
      </c>
      <c r="C273" s="131" t="s">
        <v>559</v>
      </c>
      <c r="D273" s="132">
        <v>20</v>
      </c>
      <c r="E273" s="132">
        <v>1985</v>
      </c>
      <c r="F273" s="133">
        <v>1045.6199999999999</v>
      </c>
      <c r="G273" s="133">
        <v>1045.6199999999999</v>
      </c>
      <c r="H273" s="136">
        <v>5.0839999999999996</v>
      </c>
      <c r="I273" s="136">
        <f>H273</f>
        <v>5.0839999999999996</v>
      </c>
      <c r="J273" s="136">
        <v>3.0159600000000002</v>
      </c>
      <c r="K273" s="136">
        <f>I273-N273</f>
        <v>3.0439999999999996</v>
      </c>
      <c r="L273" s="136">
        <f>I273-P273</f>
        <v>3.1195819999999994</v>
      </c>
      <c r="M273" s="133">
        <v>40</v>
      </c>
      <c r="N273" s="136">
        <f>M273*0.051</f>
        <v>2.04</v>
      </c>
      <c r="O273" s="133">
        <v>38.518000000000001</v>
      </c>
      <c r="P273" s="136">
        <f>O273*0.051</f>
        <v>1.964418</v>
      </c>
      <c r="Q273" s="133">
        <f>J273*1000/D273</f>
        <v>150.798</v>
      </c>
      <c r="R273" s="133">
        <f>K273*1000/D273</f>
        <v>152.19999999999999</v>
      </c>
      <c r="S273" s="133">
        <f>L273*1000/D273</f>
        <v>155.97909999999996</v>
      </c>
      <c r="T273" s="136">
        <f>L273-J273</f>
        <v>0.10362199999999921</v>
      </c>
      <c r="U273" s="136">
        <f>N273-P273</f>
        <v>7.5582000000000038E-2</v>
      </c>
      <c r="V273" s="184">
        <f>O273-M273</f>
        <v>-1.4819999999999993</v>
      </c>
    </row>
    <row r="274" spans="1:22">
      <c r="A274" s="183"/>
      <c r="B274" s="130">
        <v>270</v>
      </c>
      <c r="C274" s="131" t="s">
        <v>564</v>
      </c>
      <c r="D274" s="132">
        <v>21</v>
      </c>
      <c r="E274" s="132">
        <v>1986</v>
      </c>
      <c r="F274" s="133">
        <v>1090.6500000000001</v>
      </c>
      <c r="G274" s="133">
        <v>1090.6500000000001</v>
      </c>
      <c r="H274" s="136">
        <v>4.9489999999999998</v>
      </c>
      <c r="I274" s="136">
        <f>H274</f>
        <v>4.9489999999999998</v>
      </c>
      <c r="J274" s="136">
        <v>3.2</v>
      </c>
      <c r="K274" s="136">
        <f>I274-N274</f>
        <v>3.2149999999999999</v>
      </c>
      <c r="L274" s="136">
        <f>I274-P274</f>
        <v>3.6484999999999999</v>
      </c>
      <c r="M274" s="133">
        <v>34</v>
      </c>
      <c r="N274" s="136">
        <f>M274*0.051</f>
        <v>1.734</v>
      </c>
      <c r="O274" s="133">
        <v>25.5</v>
      </c>
      <c r="P274" s="136">
        <f>O274*0.051</f>
        <v>1.3005</v>
      </c>
      <c r="Q274" s="133">
        <f>J274*1000/D274</f>
        <v>152.38095238095238</v>
      </c>
      <c r="R274" s="133">
        <f>K274*1000/D274</f>
        <v>153.0952380952381</v>
      </c>
      <c r="S274" s="133">
        <f>L274*1000/D274</f>
        <v>173.73809523809524</v>
      </c>
      <c r="T274" s="136">
        <f>L274-J274</f>
        <v>0.44849999999999968</v>
      </c>
      <c r="U274" s="136">
        <f>N274-P274</f>
        <v>0.4335</v>
      </c>
      <c r="V274" s="184">
        <f>O274-M274</f>
        <v>-8.5</v>
      </c>
    </row>
    <row r="275" spans="1:22">
      <c r="A275" s="183"/>
      <c r="B275" s="130">
        <v>271</v>
      </c>
      <c r="C275" s="138" t="s">
        <v>144</v>
      </c>
      <c r="D275" s="139">
        <v>39</v>
      </c>
      <c r="E275" s="139">
        <v>1973</v>
      </c>
      <c r="F275" s="140">
        <v>1882.15</v>
      </c>
      <c r="G275" s="140">
        <v>1882.15</v>
      </c>
      <c r="H275" s="141">
        <v>9.14</v>
      </c>
      <c r="I275" s="141">
        <f>H275</f>
        <v>9.14</v>
      </c>
      <c r="J275" s="141">
        <v>6.08</v>
      </c>
      <c r="K275" s="141">
        <f>I275-N275</f>
        <v>6.5390000000000006</v>
      </c>
      <c r="L275" s="141">
        <f>I275-P275</f>
        <v>6.2778800000000015</v>
      </c>
      <c r="M275" s="140">
        <v>51</v>
      </c>
      <c r="N275" s="141">
        <f>M275*0.051</f>
        <v>2.601</v>
      </c>
      <c r="O275" s="140">
        <v>56.12</v>
      </c>
      <c r="P275" s="141">
        <f>O275*0.051</f>
        <v>2.8621199999999996</v>
      </c>
      <c r="Q275" s="140">
        <f>J275*1000/D275</f>
        <v>155.89743589743588</v>
      </c>
      <c r="R275" s="140">
        <f>K275*1000/D275</f>
        <v>167.66666666666669</v>
      </c>
      <c r="S275" s="140">
        <f>L275*1000/D275</f>
        <v>160.97128205128209</v>
      </c>
      <c r="T275" s="141">
        <f>L275-J275</f>
        <v>0.19788000000000139</v>
      </c>
      <c r="U275" s="141">
        <f>N275-P275</f>
        <v>-0.26111999999999957</v>
      </c>
      <c r="V275" s="185">
        <f>O275-M275</f>
        <v>5.1199999999999974</v>
      </c>
    </row>
    <row r="276" spans="1:22">
      <c r="A276" s="183"/>
      <c r="B276" s="130">
        <v>272</v>
      </c>
      <c r="C276" s="144" t="s">
        <v>367</v>
      </c>
      <c r="D276" s="139">
        <v>7</v>
      </c>
      <c r="E276" s="139">
        <v>1967</v>
      </c>
      <c r="F276" s="140">
        <v>307.07</v>
      </c>
      <c r="G276" s="140">
        <v>307.07</v>
      </c>
      <c r="H276" s="141">
        <v>1.859</v>
      </c>
      <c r="I276" s="141">
        <f>H276</f>
        <v>1.859</v>
      </c>
      <c r="J276" s="141">
        <v>1.0929</v>
      </c>
      <c r="K276" s="141">
        <f>I276-N276</f>
        <v>1.0940000000000001</v>
      </c>
      <c r="L276" s="141">
        <f>I276-P276</f>
        <v>1.298</v>
      </c>
      <c r="M276" s="140">
        <v>15</v>
      </c>
      <c r="N276" s="141">
        <f>M276*0.051</f>
        <v>0.7649999999999999</v>
      </c>
      <c r="O276" s="140">
        <v>11</v>
      </c>
      <c r="P276" s="141">
        <f>O276*0.051</f>
        <v>0.56099999999999994</v>
      </c>
      <c r="Q276" s="140">
        <f>J276*1000/D276</f>
        <v>156.12857142857143</v>
      </c>
      <c r="R276" s="140">
        <f>K276*1000/D276</f>
        <v>156.28571428571428</v>
      </c>
      <c r="S276" s="140">
        <f>L276*1000/D276</f>
        <v>185.42857142857142</v>
      </c>
      <c r="T276" s="141">
        <f>L276-J276</f>
        <v>0.20510000000000006</v>
      </c>
      <c r="U276" s="141">
        <f>N276-P276</f>
        <v>0.20399999999999996</v>
      </c>
      <c r="V276" s="185">
        <f>O276-M276</f>
        <v>-4</v>
      </c>
    </row>
    <row r="277" spans="1:22">
      <c r="A277" s="183"/>
      <c r="B277" s="130">
        <v>273</v>
      </c>
      <c r="C277" s="138" t="s">
        <v>359</v>
      </c>
      <c r="D277" s="139">
        <v>30</v>
      </c>
      <c r="E277" s="139">
        <v>1990</v>
      </c>
      <c r="F277" s="140">
        <v>1622.75</v>
      </c>
      <c r="G277" s="140">
        <v>1590.93</v>
      </c>
      <c r="H277" s="141">
        <v>7.33</v>
      </c>
      <c r="I277" s="141">
        <f>H277</f>
        <v>7.33</v>
      </c>
      <c r="J277" s="141">
        <v>4.6838699999999998</v>
      </c>
      <c r="K277" s="141">
        <f>I277-N277</f>
        <v>4.9329999999999998</v>
      </c>
      <c r="L277" s="141">
        <f>I277-P277</f>
        <v>5.0729439999999997</v>
      </c>
      <c r="M277" s="140">
        <v>47</v>
      </c>
      <c r="N277" s="141">
        <f>M277*0.051</f>
        <v>2.3969999999999998</v>
      </c>
      <c r="O277" s="140">
        <v>44.256</v>
      </c>
      <c r="P277" s="141">
        <f>O277*0.051</f>
        <v>2.257056</v>
      </c>
      <c r="Q277" s="140">
        <f>J277*1000/D277</f>
        <v>156.12899999999999</v>
      </c>
      <c r="R277" s="140">
        <f>K277*1000/D277</f>
        <v>164.43333333333334</v>
      </c>
      <c r="S277" s="140">
        <f>L277*1000/D277</f>
        <v>169.09813333333332</v>
      </c>
      <c r="T277" s="141">
        <f>L277-J277</f>
        <v>0.38907399999999992</v>
      </c>
      <c r="U277" s="141">
        <f>N277-P277</f>
        <v>0.13994399999999985</v>
      </c>
      <c r="V277" s="185">
        <f>O277-M277</f>
        <v>-2.7439999999999998</v>
      </c>
    </row>
    <row r="278" spans="1:22">
      <c r="A278" s="183"/>
      <c r="B278" s="130">
        <v>274</v>
      </c>
      <c r="C278" s="138" t="s">
        <v>151</v>
      </c>
      <c r="D278" s="139">
        <v>33</v>
      </c>
      <c r="E278" s="139">
        <v>1968</v>
      </c>
      <c r="F278" s="140">
        <v>1439.65</v>
      </c>
      <c r="G278" s="140">
        <v>1439.65</v>
      </c>
      <c r="H278" s="141">
        <v>6.8</v>
      </c>
      <c r="I278" s="141">
        <f>H278</f>
        <v>6.8</v>
      </c>
      <c r="J278" s="141">
        <v>5.23</v>
      </c>
      <c r="K278" s="141">
        <f>I278-N278</f>
        <v>5.5759999999999996</v>
      </c>
      <c r="L278" s="141">
        <f>I278-P278</f>
        <v>5.3342600000000004</v>
      </c>
      <c r="M278" s="140">
        <v>24</v>
      </c>
      <c r="N278" s="141">
        <f>M278*0.051</f>
        <v>1.224</v>
      </c>
      <c r="O278" s="140">
        <v>28.74</v>
      </c>
      <c r="P278" s="141">
        <f>O278*0.051</f>
        <v>1.4657399999999998</v>
      </c>
      <c r="Q278" s="140">
        <f>J278*1000/D278</f>
        <v>158.4848484848485</v>
      </c>
      <c r="R278" s="140">
        <f>K278*1000/D278</f>
        <v>168.96969696969697</v>
      </c>
      <c r="S278" s="140">
        <f>L278*1000/D278</f>
        <v>161.64424242424244</v>
      </c>
      <c r="T278" s="141">
        <f>L278-J278</f>
        <v>0.10426000000000002</v>
      </c>
      <c r="U278" s="141">
        <f>N278-P278</f>
        <v>-0.24173999999999984</v>
      </c>
      <c r="V278" s="185">
        <f>O278-M278</f>
        <v>4.7399999999999984</v>
      </c>
    </row>
    <row r="279" spans="1:22">
      <c r="A279" s="183"/>
      <c r="B279" s="130">
        <v>275</v>
      </c>
      <c r="C279" s="149" t="s">
        <v>25</v>
      </c>
      <c r="D279" s="139">
        <v>40</v>
      </c>
      <c r="E279" s="139">
        <v>1976</v>
      </c>
      <c r="F279" s="140">
        <v>1908</v>
      </c>
      <c r="G279" s="140">
        <v>1908</v>
      </c>
      <c r="H279" s="141">
        <v>9.4</v>
      </c>
      <c r="I279" s="141">
        <v>9.4</v>
      </c>
      <c r="J279" s="141">
        <f>D279*0.16</f>
        <v>6.4</v>
      </c>
      <c r="K279" s="141">
        <f>I279-N279</f>
        <v>6.6460000000000008</v>
      </c>
      <c r="L279" s="141">
        <f>I279-P279</f>
        <v>6.2890000000000006</v>
      </c>
      <c r="M279" s="140">
        <v>54</v>
      </c>
      <c r="N279" s="141">
        <f>M279*0.051</f>
        <v>2.754</v>
      </c>
      <c r="O279" s="140">
        <v>61</v>
      </c>
      <c r="P279" s="141">
        <f>O279*0.051</f>
        <v>3.1109999999999998</v>
      </c>
      <c r="Q279" s="140">
        <f>J279*1000/D279</f>
        <v>160</v>
      </c>
      <c r="R279" s="140">
        <f>K279/D279*1000</f>
        <v>166.15000000000003</v>
      </c>
      <c r="S279" s="140">
        <f>L279*1000/D279</f>
        <v>157.22500000000002</v>
      </c>
      <c r="T279" s="141">
        <f>L279-J279</f>
        <v>-0.11099999999999977</v>
      </c>
      <c r="U279" s="141">
        <f>N279-P279</f>
        <v>-0.35699999999999976</v>
      </c>
      <c r="V279" s="185">
        <f>O279-M279</f>
        <v>7</v>
      </c>
    </row>
    <row r="280" spans="1:22">
      <c r="A280" s="183"/>
      <c r="B280" s="130">
        <v>276</v>
      </c>
      <c r="C280" s="149" t="s">
        <v>54</v>
      </c>
      <c r="D280" s="139">
        <v>23</v>
      </c>
      <c r="E280" s="139">
        <v>1994</v>
      </c>
      <c r="F280" s="140">
        <v>1452</v>
      </c>
      <c r="G280" s="140">
        <v>1452</v>
      </c>
      <c r="H280" s="141">
        <v>7</v>
      </c>
      <c r="I280" s="141">
        <v>7</v>
      </c>
      <c r="J280" s="141">
        <f>D280*0.16</f>
        <v>3.68</v>
      </c>
      <c r="K280" s="141">
        <f>I280-N280</f>
        <v>3.9400000000000004</v>
      </c>
      <c r="L280" s="141">
        <f>I280-P280</f>
        <v>3.2770000000000001</v>
      </c>
      <c r="M280" s="140">
        <v>60</v>
      </c>
      <c r="N280" s="141">
        <f>M280*0.051</f>
        <v>3.0599999999999996</v>
      </c>
      <c r="O280" s="140">
        <v>73</v>
      </c>
      <c r="P280" s="141">
        <f>O280*0.051</f>
        <v>3.7229999999999999</v>
      </c>
      <c r="Q280" s="140">
        <f>J280*1000/D280</f>
        <v>160</v>
      </c>
      <c r="R280" s="140">
        <f>K280*1000/D280</f>
        <v>171.30434782608697</v>
      </c>
      <c r="S280" s="140">
        <f>L280/D280*1000</f>
        <v>142.47826086956522</v>
      </c>
      <c r="T280" s="141">
        <f>L280-J280</f>
        <v>-0.40300000000000002</v>
      </c>
      <c r="U280" s="141">
        <f>N280-P280</f>
        <v>-0.66300000000000026</v>
      </c>
      <c r="V280" s="185">
        <f>O280-M280</f>
        <v>13</v>
      </c>
    </row>
    <row r="281" spans="1:22">
      <c r="A281" s="183"/>
      <c r="B281" s="130">
        <v>277</v>
      </c>
      <c r="C281" s="149" t="s">
        <v>55</v>
      </c>
      <c r="D281" s="139">
        <v>14</v>
      </c>
      <c r="E281" s="139">
        <v>1993</v>
      </c>
      <c r="F281" s="140">
        <v>736</v>
      </c>
      <c r="G281" s="140">
        <v>736</v>
      </c>
      <c r="H281" s="141">
        <v>3.5</v>
      </c>
      <c r="I281" s="141">
        <v>3.5</v>
      </c>
      <c r="J281" s="141">
        <f>D281*0.16</f>
        <v>2.2400000000000002</v>
      </c>
      <c r="K281" s="141">
        <f>I281-N281</f>
        <v>2.2759999999999998</v>
      </c>
      <c r="L281" s="141">
        <f>I281-P281</f>
        <v>2.48</v>
      </c>
      <c r="M281" s="140">
        <v>24</v>
      </c>
      <c r="N281" s="141">
        <f>M281*0.051</f>
        <v>1.224</v>
      </c>
      <c r="O281" s="140">
        <v>20</v>
      </c>
      <c r="P281" s="141">
        <f>O281*0.051</f>
        <v>1.02</v>
      </c>
      <c r="Q281" s="140">
        <v>160</v>
      </c>
      <c r="R281" s="140">
        <f>K281/D281*1000</f>
        <v>162.57142857142856</v>
      </c>
      <c r="S281" s="140">
        <f>L281*1000/D281</f>
        <v>177.14285714285714</v>
      </c>
      <c r="T281" s="141">
        <f>L281-J281</f>
        <v>0.23999999999999977</v>
      </c>
      <c r="U281" s="141">
        <f>N281-P281</f>
        <v>0.20399999999999996</v>
      </c>
      <c r="V281" s="185">
        <f>O281-M281</f>
        <v>-4</v>
      </c>
    </row>
    <row r="282" spans="1:22">
      <c r="A282" s="183"/>
      <c r="B282" s="130">
        <v>278</v>
      </c>
      <c r="C282" s="149" t="s">
        <v>26</v>
      </c>
      <c r="D282" s="139">
        <v>27</v>
      </c>
      <c r="E282" s="139">
        <v>1973</v>
      </c>
      <c r="F282" s="140">
        <v>1417</v>
      </c>
      <c r="G282" s="140">
        <v>1417</v>
      </c>
      <c r="H282" s="141">
        <v>6.8</v>
      </c>
      <c r="I282" s="141">
        <v>6.8</v>
      </c>
      <c r="J282" s="141">
        <f>D282*0.16</f>
        <v>4.32</v>
      </c>
      <c r="K282" s="141">
        <f>I282-N282</f>
        <v>4.6579999999999995</v>
      </c>
      <c r="L282" s="141">
        <f>I282-P282</f>
        <v>4.6069999999999993</v>
      </c>
      <c r="M282" s="140">
        <v>42</v>
      </c>
      <c r="N282" s="141">
        <f>M282*0.051</f>
        <v>2.1419999999999999</v>
      </c>
      <c r="O282" s="140">
        <v>43</v>
      </c>
      <c r="P282" s="141">
        <f>O282*0.051</f>
        <v>2.1930000000000001</v>
      </c>
      <c r="Q282" s="140">
        <f>J282*1000/D282</f>
        <v>160</v>
      </c>
      <c r="R282" s="140">
        <f>K282*1000/D282</f>
        <v>172.51851851851848</v>
      </c>
      <c r="S282" s="140">
        <f>L282*1000/D282</f>
        <v>170.62962962962959</v>
      </c>
      <c r="T282" s="141">
        <f>L282-J282</f>
        <v>0.28699999999999903</v>
      </c>
      <c r="U282" s="141">
        <f>N282-P282</f>
        <v>-5.1000000000000156E-2</v>
      </c>
      <c r="V282" s="185">
        <f>O282-M282</f>
        <v>1</v>
      </c>
    </row>
    <row r="283" spans="1:22">
      <c r="A283" s="183"/>
      <c r="B283" s="130">
        <v>279</v>
      </c>
      <c r="C283" s="138" t="s">
        <v>292</v>
      </c>
      <c r="D283" s="139">
        <v>30</v>
      </c>
      <c r="E283" s="139" t="s">
        <v>159</v>
      </c>
      <c r="F283" s="140">
        <v>1590.56</v>
      </c>
      <c r="G283" s="147">
        <f>F283</f>
        <v>1590.56</v>
      </c>
      <c r="H283" s="141">
        <v>8.4550000000000001</v>
      </c>
      <c r="I283" s="141">
        <f>H283</f>
        <v>8.4550000000000001</v>
      </c>
      <c r="J283" s="141">
        <v>4.8</v>
      </c>
      <c r="K283" s="141">
        <f>I283-N283</f>
        <v>4.8256600000000001</v>
      </c>
      <c r="L283" s="141">
        <f>I283-P283</f>
        <v>7.1742828999999997</v>
      </c>
      <c r="M283" s="140">
        <v>66</v>
      </c>
      <c r="N283" s="141">
        <f>M283*0.05499</f>
        <v>3.62934</v>
      </c>
      <c r="O283" s="140">
        <v>23.29</v>
      </c>
      <c r="P283" s="141">
        <f>O283*0.05499</f>
        <v>1.2807170999999999</v>
      </c>
      <c r="Q283" s="140">
        <f>J283*1000/D283</f>
        <v>160</v>
      </c>
      <c r="R283" s="140">
        <f>K283*1000/D283</f>
        <v>160.85533333333333</v>
      </c>
      <c r="S283" s="140">
        <f>L283*1000/D283</f>
        <v>239.14276333333331</v>
      </c>
      <c r="T283" s="141">
        <f>L283-J283</f>
        <v>2.3742828999999999</v>
      </c>
      <c r="U283" s="141">
        <f>N283-P283</f>
        <v>2.3486229000000001</v>
      </c>
      <c r="V283" s="185">
        <f>O283-M283</f>
        <v>-42.71</v>
      </c>
    </row>
    <row r="284" spans="1:22">
      <c r="A284" s="183"/>
      <c r="B284" s="130">
        <v>280</v>
      </c>
      <c r="C284" s="149" t="s">
        <v>336</v>
      </c>
      <c r="D284" s="139">
        <v>20</v>
      </c>
      <c r="E284" s="139">
        <v>1988</v>
      </c>
      <c r="F284" s="140">
        <v>1100.8499999999999</v>
      </c>
      <c r="G284" s="140">
        <v>1100.8499999999999</v>
      </c>
      <c r="H284" s="141">
        <v>4.843</v>
      </c>
      <c r="I284" s="141">
        <f>H284</f>
        <v>4.843</v>
      </c>
      <c r="J284" s="141">
        <v>3.2</v>
      </c>
      <c r="K284" s="141">
        <f>I284-N284</f>
        <v>3.262</v>
      </c>
      <c r="L284" s="141">
        <f>I284-P284</f>
        <v>2.8029999999999999</v>
      </c>
      <c r="M284" s="140">
        <v>31</v>
      </c>
      <c r="N284" s="141">
        <f>M284*0.051</f>
        <v>1.581</v>
      </c>
      <c r="O284" s="140">
        <v>40</v>
      </c>
      <c r="P284" s="141">
        <f>O284*0.051</f>
        <v>2.04</v>
      </c>
      <c r="Q284" s="140">
        <v>160</v>
      </c>
      <c r="R284" s="140">
        <f>K284*1000/D284</f>
        <v>163.1</v>
      </c>
      <c r="S284" s="140">
        <f>L284*1000/D284</f>
        <v>140.15</v>
      </c>
      <c r="T284" s="141">
        <f>L284-J284</f>
        <v>-0.39700000000000024</v>
      </c>
      <c r="U284" s="141">
        <f>N284-P284</f>
        <v>-0.45900000000000007</v>
      </c>
      <c r="V284" s="185">
        <f>O284-M284</f>
        <v>9</v>
      </c>
    </row>
    <row r="285" spans="1:22">
      <c r="A285" s="183"/>
      <c r="B285" s="130">
        <v>281</v>
      </c>
      <c r="C285" s="138" t="s">
        <v>360</v>
      </c>
      <c r="D285" s="139">
        <v>4</v>
      </c>
      <c r="E285" s="139">
        <v>1954</v>
      </c>
      <c r="F285" s="140">
        <v>268.89999999999998</v>
      </c>
      <c r="G285" s="140">
        <v>268.89999999999998</v>
      </c>
      <c r="H285" s="141">
        <v>0.96799999999999997</v>
      </c>
      <c r="I285" s="141">
        <f>H285</f>
        <v>0.96799999999999997</v>
      </c>
      <c r="J285" s="141">
        <v>0.64</v>
      </c>
      <c r="K285" s="141">
        <f>I285-N285</f>
        <v>0.66199999999999992</v>
      </c>
      <c r="L285" s="141">
        <f>I285-P285</f>
        <v>0.67730000000000001</v>
      </c>
      <c r="M285" s="140">
        <v>6</v>
      </c>
      <c r="N285" s="141">
        <f>M285*0.051</f>
        <v>0.30599999999999999</v>
      </c>
      <c r="O285" s="140">
        <v>5.7</v>
      </c>
      <c r="P285" s="141">
        <f>O285*0.051</f>
        <v>0.29070000000000001</v>
      </c>
      <c r="Q285" s="140">
        <f>J285*1000/D285</f>
        <v>160</v>
      </c>
      <c r="R285" s="140">
        <f>K285*1000/D285</f>
        <v>165.49999999999997</v>
      </c>
      <c r="S285" s="140">
        <f>L285*1000/D285</f>
        <v>169.32500000000002</v>
      </c>
      <c r="T285" s="141">
        <f>L285-J285</f>
        <v>3.73E-2</v>
      </c>
      <c r="U285" s="141">
        <f>N285-P285</f>
        <v>1.529999999999998E-2</v>
      </c>
      <c r="V285" s="185">
        <f>O285-M285</f>
        <v>-0.29999999999999982</v>
      </c>
    </row>
    <row r="286" spans="1:22">
      <c r="A286" s="183"/>
      <c r="B286" s="130">
        <v>282</v>
      </c>
      <c r="C286" s="138" t="s">
        <v>363</v>
      </c>
      <c r="D286" s="139">
        <v>19</v>
      </c>
      <c r="E286" s="139">
        <v>1978</v>
      </c>
      <c r="F286" s="140">
        <v>1072.26</v>
      </c>
      <c r="G286" s="140">
        <v>1072.26</v>
      </c>
      <c r="H286" s="141">
        <v>4.91</v>
      </c>
      <c r="I286" s="141">
        <f>H286</f>
        <v>4.91</v>
      </c>
      <c r="J286" s="141">
        <v>3.04</v>
      </c>
      <c r="K286" s="141">
        <f>I286-N286</f>
        <v>3.1760000000000002</v>
      </c>
      <c r="L286" s="141">
        <f>I286-P286</f>
        <v>3.3086000000000002</v>
      </c>
      <c r="M286" s="140">
        <v>34</v>
      </c>
      <c r="N286" s="141">
        <f>M286*0.051</f>
        <v>1.734</v>
      </c>
      <c r="O286" s="140">
        <v>31.4</v>
      </c>
      <c r="P286" s="141">
        <f>O286*0.051</f>
        <v>1.6013999999999999</v>
      </c>
      <c r="Q286" s="140">
        <f>J286*1000/D286</f>
        <v>160</v>
      </c>
      <c r="R286" s="140">
        <f>K286*1000/D286</f>
        <v>167.15789473684211</v>
      </c>
      <c r="S286" s="140">
        <f>L286*1000/D286</f>
        <v>174.13684210526318</v>
      </c>
      <c r="T286" s="141">
        <f>L286-J286</f>
        <v>0.26860000000000017</v>
      </c>
      <c r="U286" s="141">
        <f>N286-P286</f>
        <v>0.13260000000000005</v>
      </c>
      <c r="V286" s="185">
        <f>O286-M286</f>
        <v>-2.6000000000000014</v>
      </c>
    </row>
    <row r="287" spans="1:22">
      <c r="A287" s="183"/>
      <c r="B287" s="130">
        <v>283</v>
      </c>
      <c r="C287" s="138" t="s">
        <v>364</v>
      </c>
      <c r="D287" s="139">
        <v>36</v>
      </c>
      <c r="E287" s="139">
        <v>1979</v>
      </c>
      <c r="F287" s="140">
        <v>2480.4</v>
      </c>
      <c r="G287" s="140">
        <v>2044.51</v>
      </c>
      <c r="H287" s="141">
        <v>8.6980000000000004</v>
      </c>
      <c r="I287" s="141">
        <f>H287</f>
        <v>8.6980000000000004</v>
      </c>
      <c r="J287" s="141">
        <v>5.76</v>
      </c>
      <c r="K287" s="141">
        <f>I287-N287</f>
        <v>5.8930000000000007</v>
      </c>
      <c r="L287" s="141">
        <f>I287-P287</f>
        <v>6.2724400000000005</v>
      </c>
      <c r="M287" s="140">
        <v>55</v>
      </c>
      <c r="N287" s="141">
        <f>M287*0.051</f>
        <v>2.8049999999999997</v>
      </c>
      <c r="O287" s="140">
        <v>47.56</v>
      </c>
      <c r="P287" s="141">
        <f>O287*0.051</f>
        <v>2.4255599999999999</v>
      </c>
      <c r="Q287" s="140">
        <f>J287*1000/D287</f>
        <v>160</v>
      </c>
      <c r="R287" s="140">
        <f>K287*1000/D287</f>
        <v>163.69444444444446</v>
      </c>
      <c r="S287" s="140">
        <f>L287*1000/D287</f>
        <v>174.23444444444445</v>
      </c>
      <c r="T287" s="141">
        <f>L287-J287</f>
        <v>0.51244000000000067</v>
      </c>
      <c r="U287" s="141">
        <f>N287-P287</f>
        <v>0.37943999999999978</v>
      </c>
      <c r="V287" s="185">
        <f>O287-M287</f>
        <v>-7.4399999999999977</v>
      </c>
    </row>
    <row r="288" spans="1:22">
      <c r="A288" s="183"/>
      <c r="B288" s="130">
        <v>284</v>
      </c>
      <c r="C288" s="138" t="s">
        <v>365</v>
      </c>
      <c r="D288" s="139">
        <v>38</v>
      </c>
      <c r="E288" s="139">
        <v>1978</v>
      </c>
      <c r="F288" s="140">
        <v>2346.87</v>
      </c>
      <c r="G288" s="140">
        <v>2098.19</v>
      </c>
      <c r="H288" s="141">
        <v>9.7669999999999995</v>
      </c>
      <c r="I288" s="141">
        <f>H288</f>
        <v>9.7669999999999995</v>
      </c>
      <c r="J288" s="141">
        <v>6.08</v>
      </c>
      <c r="K288" s="141">
        <f>I288-N288</f>
        <v>6.6049999999999995</v>
      </c>
      <c r="L288" s="141">
        <f>I288-P288</f>
        <v>6.8854999999999995</v>
      </c>
      <c r="M288" s="140">
        <v>62</v>
      </c>
      <c r="N288" s="141">
        <f>M288*0.051</f>
        <v>3.1619999999999999</v>
      </c>
      <c r="O288" s="140">
        <v>56.5</v>
      </c>
      <c r="P288" s="141">
        <f>O288*0.051</f>
        <v>2.8815</v>
      </c>
      <c r="Q288" s="140">
        <f>J288*1000/D288</f>
        <v>160</v>
      </c>
      <c r="R288" s="140">
        <f>K288*1000/D288</f>
        <v>173.81578947368419</v>
      </c>
      <c r="S288" s="140">
        <f>L288*1000/D288</f>
        <v>181.1973684210526</v>
      </c>
      <c r="T288" s="141">
        <f>L288-J288</f>
        <v>0.80549999999999944</v>
      </c>
      <c r="U288" s="141">
        <f>N288-P288</f>
        <v>0.28049999999999997</v>
      </c>
      <c r="V288" s="185">
        <f>O288-M288</f>
        <v>-5.5</v>
      </c>
    </row>
    <row r="289" spans="1:22">
      <c r="A289" s="183"/>
      <c r="B289" s="130">
        <v>285</v>
      </c>
      <c r="C289" s="138" t="s">
        <v>366</v>
      </c>
      <c r="D289" s="139">
        <v>60</v>
      </c>
      <c r="E289" s="139">
        <v>1941</v>
      </c>
      <c r="F289" s="140">
        <v>3135.27</v>
      </c>
      <c r="G289" s="140">
        <v>3135.27</v>
      </c>
      <c r="H289" s="141">
        <v>16.341000000000001</v>
      </c>
      <c r="I289" s="141">
        <f>H289</f>
        <v>16.341000000000001</v>
      </c>
      <c r="J289" s="141">
        <v>9.6</v>
      </c>
      <c r="K289" s="141">
        <f>I289-N289</f>
        <v>10.884</v>
      </c>
      <c r="L289" s="141">
        <f>I289-P289</f>
        <v>10.963050000000001</v>
      </c>
      <c r="M289" s="140">
        <v>107</v>
      </c>
      <c r="N289" s="141">
        <f>M289*0.051</f>
        <v>5.4569999999999999</v>
      </c>
      <c r="O289" s="140">
        <v>105.45</v>
      </c>
      <c r="P289" s="141">
        <f>O289*0.051</f>
        <v>5.3779500000000002</v>
      </c>
      <c r="Q289" s="140">
        <f>J289*1000/D289</f>
        <v>160</v>
      </c>
      <c r="R289" s="140">
        <f>K289*1000/D289</f>
        <v>181.4</v>
      </c>
      <c r="S289" s="140">
        <f>L289*1000/D289</f>
        <v>182.71750000000003</v>
      </c>
      <c r="T289" s="141">
        <f>L289-J289</f>
        <v>1.3630500000000012</v>
      </c>
      <c r="U289" s="141">
        <f>N289-P289</f>
        <v>7.9049999999999621E-2</v>
      </c>
      <c r="V289" s="185">
        <f>O289-M289</f>
        <v>-1.5499999999999972</v>
      </c>
    </row>
    <row r="290" spans="1:22">
      <c r="A290" s="183"/>
      <c r="B290" s="130">
        <v>286</v>
      </c>
      <c r="C290" s="145" t="s">
        <v>368</v>
      </c>
      <c r="D290" s="146">
        <v>37</v>
      </c>
      <c r="E290" s="146">
        <v>1964</v>
      </c>
      <c r="F290" s="147">
        <v>1917.44</v>
      </c>
      <c r="G290" s="147">
        <v>1601.26</v>
      </c>
      <c r="H290" s="141">
        <v>9.4860000000000007</v>
      </c>
      <c r="I290" s="141">
        <f>H290</f>
        <v>9.4860000000000007</v>
      </c>
      <c r="J290" s="148">
        <v>5.92</v>
      </c>
      <c r="K290" s="141">
        <f>I290-N290</f>
        <v>6.120000000000001</v>
      </c>
      <c r="L290" s="141">
        <f>I290-P290</f>
        <v>7.086450000000001</v>
      </c>
      <c r="M290" s="140">
        <v>66</v>
      </c>
      <c r="N290" s="141">
        <f>M290*0.051</f>
        <v>3.3659999999999997</v>
      </c>
      <c r="O290" s="140">
        <v>47.05</v>
      </c>
      <c r="P290" s="141">
        <f>O290*0.051</f>
        <v>2.3995499999999996</v>
      </c>
      <c r="Q290" s="140">
        <f>J290*1000/D290</f>
        <v>160</v>
      </c>
      <c r="R290" s="140">
        <f>K290*1000/D290</f>
        <v>165.40540540540542</v>
      </c>
      <c r="S290" s="140">
        <f>L290*1000/D290</f>
        <v>191.5256756756757</v>
      </c>
      <c r="T290" s="141">
        <f>L290-J290</f>
        <v>1.1664500000000011</v>
      </c>
      <c r="U290" s="141">
        <f>N290-P290</f>
        <v>0.96645000000000003</v>
      </c>
      <c r="V290" s="185">
        <f>O290-M290</f>
        <v>-18.950000000000003</v>
      </c>
    </row>
    <row r="291" spans="1:22">
      <c r="A291" s="183"/>
      <c r="B291" s="130">
        <v>287</v>
      </c>
      <c r="C291" s="138" t="s">
        <v>374</v>
      </c>
      <c r="D291" s="139">
        <v>8</v>
      </c>
      <c r="E291" s="139">
        <v>1938</v>
      </c>
      <c r="F291" s="140">
        <v>1382.16</v>
      </c>
      <c r="G291" s="140">
        <v>1012.99</v>
      </c>
      <c r="H291" s="141">
        <v>1.71</v>
      </c>
      <c r="I291" s="141">
        <f>H291</f>
        <v>1.71</v>
      </c>
      <c r="J291" s="141">
        <v>1.28</v>
      </c>
      <c r="K291" s="141">
        <f>I291-N291</f>
        <v>1.302</v>
      </c>
      <c r="L291" s="141">
        <f>I291-P291</f>
        <v>0.91949999999999998</v>
      </c>
      <c r="M291" s="140">
        <v>8</v>
      </c>
      <c r="N291" s="141">
        <f>M291*0.051</f>
        <v>0.40799999999999997</v>
      </c>
      <c r="O291" s="140">
        <v>15.5</v>
      </c>
      <c r="P291" s="141">
        <f>O291*0.051</f>
        <v>0.79049999999999998</v>
      </c>
      <c r="Q291" s="140">
        <f>J291*1000/D291</f>
        <v>160</v>
      </c>
      <c r="R291" s="140">
        <f>K291*1000/D291</f>
        <v>162.75</v>
      </c>
      <c r="S291" s="140">
        <f>L291*1000/D291</f>
        <v>114.9375</v>
      </c>
      <c r="T291" s="141">
        <f>L291-J291</f>
        <v>-0.36050000000000004</v>
      </c>
      <c r="U291" s="141">
        <f>N291-P291</f>
        <v>-0.38250000000000001</v>
      </c>
      <c r="V291" s="185">
        <f>O291-M291</f>
        <v>7.5</v>
      </c>
    </row>
    <row r="292" spans="1:22">
      <c r="A292" s="183"/>
      <c r="B292" s="130">
        <v>288</v>
      </c>
      <c r="C292" s="138" t="s">
        <v>386</v>
      </c>
      <c r="D292" s="139">
        <v>40</v>
      </c>
      <c r="E292" s="139" t="s">
        <v>159</v>
      </c>
      <c r="F292" s="140"/>
      <c r="G292" s="140">
        <v>2006.8</v>
      </c>
      <c r="H292" s="141">
        <v>9.4</v>
      </c>
      <c r="I292" s="141">
        <f>H292</f>
        <v>9.4</v>
      </c>
      <c r="J292" s="141">
        <v>6.4</v>
      </c>
      <c r="K292" s="141">
        <f>I292-N292</f>
        <v>6.697000000000001</v>
      </c>
      <c r="L292" s="141">
        <f>I292-P292</f>
        <v>6.7990000000000004</v>
      </c>
      <c r="M292" s="140">
        <v>53</v>
      </c>
      <c r="N292" s="141">
        <f>M292*0.051</f>
        <v>2.7029999999999998</v>
      </c>
      <c r="O292" s="140">
        <v>51</v>
      </c>
      <c r="P292" s="141">
        <f>O292*0.051</f>
        <v>2.601</v>
      </c>
      <c r="Q292" s="140">
        <f>J292*1000/D292</f>
        <v>160</v>
      </c>
      <c r="R292" s="140">
        <f>K292*1000/D292</f>
        <v>167.42500000000001</v>
      </c>
      <c r="S292" s="140">
        <f>L292*1000/D292</f>
        <v>169.97499999999999</v>
      </c>
      <c r="T292" s="141">
        <f>L292-J292</f>
        <v>0.39900000000000002</v>
      </c>
      <c r="U292" s="141">
        <f>N292-P292</f>
        <v>0.10199999999999987</v>
      </c>
      <c r="V292" s="185">
        <f>O292-M292</f>
        <v>-2</v>
      </c>
    </row>
    <row r="293" spans="1:22">
      <c r="A293" s="183"/>
      <c r="B293" s="130">
        <v>289</v>
      </c>
      <c r="C293" s="138" t="s">
        <v>432</v>
      </c>
      <c r="D293" s="139">
        <v>24.5</v>
      </c>
      <c r="E293" s="139" t="s">
        <v>159</v>
      </c>
      <c r="F293" s="140">
        <v>1837.43</v>
      </c>
      <c r="G293" s="140">
        <v>1837.43</v>
      </c>
      <c r="H293" s="141">
        <v>6.12</v>
      </c>
      <c r="I293" s="141">
        <v>6.12</v>
      </c>
      <c r="J293" s="141">
        <f>D293*0.16</f>
        <v>3.92</v>
      </c>
      <c r="K293" s="141">
        <f>I293-N293</f>
        <v>3.9368000000000003</v>
      </c>
      <c r="L293" s="141">
        <f>I293-P293</f>
        <v>3.8167240000000002</v>
      </c>
      <c r="M293" s="140">
        <v>40</v>
      </c>
      <c r="N293" s="141">
        <f>M293*0.05458</f>
        <v>2.1831999999999998</v>
      </c>
      <c r="O293" s="140">
        <v>42.2</v>
      </c>
      <c r="P293" s="141">
        <f>O293*0.05458</f>
        <v>2.3032759999999999</v>
      </c>
      <c r="Q293" s="140">
        <f>J293*1000/D293</f>
        <v>160</v>
      </c>
      <c r="R293" s="140">
        <f>K293*1000/D293</f>
        <v>160.68571428571428</v>
      </c>
      <c r="S293" s="140">
        <f>L293*1000/D293</f>
        <v>155.7846530612245</v>
      </c>
      <c r="T293" s="141">
        <f>L293-J293</f>
        <v>-0.1032759999999997</v>
      </c>
      <c r="U293" s="141">
        <f>N293-P293</f>
        <v>-0.12007600000000007</v>
      </c>
      <c r="V293" s="185">
        <f>O293-M293</f>
        <v>2.2000000000000028</v>
      </c>
    </row>
    <row r="294" spans="1:22">
      <c r="A294" s="183"/>
      <c r="B294" s="130">
        <v>290</v>
      </c>
      <c r="C294" s="138" t="s">
        <v>433</v>
      </c>
      <c r="D294" s="139">
        <v>21</v>
      </c>
      <c r="E294" s="139" t="s">
        <v>159</v>
      </c>
      <c r="F294" s="140">
        <v>1076.8</v>
      </c>
      <c r="G294" s="140">
        <v>1076.8</v>
      </c>
      <c r="H294" s="141">
        <v>4.7450000000000001</v>
      </c>
      <c r="I294" s="141">
        <v>4.7539999999999996</v>
      </c>
      <c r="J294" s="141">
        <f>D294*0.16</f>
        <v>3.36</v>
      </c>
      <c r="K294" s="141">
        <f>I294-N294</f>
        <v>3.3895</v>
      </c>
      <c r="L294" s="141">
        <f>I294-P294</f>
        <v>3.2803399999999998</v>
      </c>
      <c r="M294" s="140">
        <v>25</v>
      </c>
      <c r="N294" s="141">
        <f>M294*0.05458</f>
        <v>1.3644999999999998</v>
      </c>
      <c r="O294" s="140">
        <v>27</v>
      </c>
      <c r="P294" s="141">
        <f>O294*0.05458</f>
        <v>1.47366</v>
      </c>
      <c r="Q294" s="140">
        <f>J294*1000/D294</f>
        <v>160</v>
      </c>
      <c r="R294" s="140">
        <f>K294*1000/D294</f>
        <v>161.4047619047619</v>
      </c>
      <c r="S294" s="140">
        <f>L294*1000/D294</f>
        <v>156.20666666666665</v>
      </c>
      <c r="T294" s="141">
        <f>L294-J294</f>
        <v>-7.9660000000000064E-2</v>
      </c>
      <c r="U294" s="141">
        <f>N294-P294</f>
        <v>-0.10916000000000015</v>
      </c>
      <c r="V294" s="185">
        <f>O294-M294</f>
        <v>2</v>
      </c>
    </row>
    <row r="295" spans="1:22">
      <c r="A295" s="183"/>
      <c r="B295" s="130">
        <v>291</v>
      </c>
      <c r="C295" s="144" t="s">
        <v>434</v>
      </c>
      <c r="D295" s="139">
        <v>80</v>
      </c>
      <c r="E295" s="139" t="s">
        <v>159</v>
      </c>
      <c r="F295" s="140">
        <v>3335.75</v>
      </c>
      <c r="G295" s="140">
        <v>3335.75</v>
      </c>
      <c r="H295" s="141">
        <v>18.440000000000001</v>
      </c>
      <c r="I295" s="141">
        <v>18.440000000000001</v>
      </c>
      <c r="J295" s="141">
        <f>D295*0.16</f>
        <v>12.8</v>
      </c>
      <c r="K295" s="141">
        <f>I295-N295</f>
        <v>13.909860000000002</v>
      </c>
      <c r="L295" s="141">
        <f>I295-P295</f>
        <v>13.609670000000001</v>
      </c>
      <c r="M295" s="140">
        <v>83</v>
      </c>
      <c r="N295" s="141">
        <f>M295*0.05458</f>
        <v>4.5301399999999994</v>
      </c>
      <c r="O295" s="140">
        <v>88.5</v>
      </c>
      <c r="P295" s="141">
        <f>O295*0.05458</f>
        <v>4.83033</v>
      </c>
      <c r="Q295" s="140">
        <f>J295*1000/D295</f>
        <v>160</v>
      </c>
      <c r="R295" s="140">
        <f>K295*1000/D295</f>
        <v>173.87325000000004</v>
      </c>
      <c r="S295" s="140">
        <f>L295*1000/D295</f>
        <v>170.12087500000001</v>
      </c>
      <c r="T295" s="141">
        <f>L295-J295</f>
        <v>0.80967000000000056</v>
      </c>
      <c r="U295" s="141">
        <f>N295-P295</f>
        <v>-0.30019000000000062</v>
      </c>
      <c r="V295" s="185">
        <f>O295-M295</f>
        <v>5.5</v>
      </c>
    </row>
    <row r="296" spans="1:22">
      <c r="A296" s="183"/>
      <c r="B296" s="130">
        <v>292</v>
      </c>
      <c r="C296" s="145" t="s">
        <v>435</v>
      </c>
      <c r="D296" s="139">
        <v>55</v>
      </c>
      <c r="E296" s="139" t="s">
        <v>159</v>
      </c>
      <c r="F296" s="140">
        <v>2498.1</v>
      </c>
      <c r="G296" s="140">
        <v>2498.1</v>
      </c>
      <c r="H296" s="141">
        <v>12.7</v>
      </c>
      <c r="I296" s="141">
        <v>12.7</v>
      </c>
      <c r="J296" s="141">
        <f>D296*0.16</f>
        <v>8.8000000000000007</v>
      </c>
      <c r="K296" s="141">
        <f>I296-N296</f>
        <v>9.20688</v>
      </c>
      <c r="L296" s="141">
        <f>I296-P296</f>
        <v>9.3815360000000005</v>
      </c>
      <c r="M296" s="140">
        <v>64</v>
      </c>
      <c r="N296" s="141">
        <f>M296*0.05458</f>
        <v>3.4931199999999998</v>
      </c>
      <c r="O296" s="140">
        <v>60.8</v>
      </c>
      <c r="P296" s="141">
        <f>O296*0.05458</f>
        <v>3.3184639999999996</v>
      </c>
      <c r="Q296" s="140">
        <f>J296*1000/D296</f>
        <v>160</v>
      </c>
      <c r="R296" s="140">
        <f>K296*1000/D296</f>
        <v>167.39781818181817</v>
      </c>
      <c r="S296" s="140">
        <f>L296*1000/D296</f>
        <v>170.57338181818182</v>
      </c>
      <c r="T296" s="141">
        <f>L296-J296</f>
        <v>0.58153599999999983</v>
      </c>
      <c r="U296" s="141">
        <f>N296-P296</f>
        <v>0.17465600000000014</v>
      </c>
      <c r="V296" s="185">
        <f>O296-M296</f>
        <v>-3.2000000000000028</v>
      </c>
    </row>
    <row r="297" spans="1:22">
      <c r="A297" s="183"/>
      <c r="B297" s="130">
        <v>293</v>
      </c>
      <c r="C297" s="138" t="s">
        <v>437</v>
      </c>
      <c r="D297" s="139">
        <v>55</v>
      </c>
      <c r="E297" s="139" t="s">
        <v>159</v>
      </c>
      <c r="F297" s="140">
        <v>2508.48</v>
      </c>
      <c r="G297" s="140">
        <v>2508.48</v>
      </c>
      <c r="H297" s="141">
        <v>12.8</v>
      </c>
      <c r="I297" s="141">
        <v>12.8</v>
      </c>
      <c r="J297" s="141">
        <f>D297*0.16</f>
        <v>8.8000000000000007</v>
      </c>
      <c r="K297" s="141">
        <f>I297-N297</f>
        <v>9.361460000000001</v>
      </c>
      <c r="L297" s="141">
        <f>I297-P297</f>
        <v>9.5688640000000014</v>
      </c>
      <c r="M297" s="140">
        <v>63</v>
      </c>
      <c r="N297" s="141">
        <f>M297*0.05458</f>
        <v>3.4385399999999997</v>
      </c>
      <c r="O297" s="140">
        <v>59.2</v>
      </c>
      <c r="P297" s="141">
        <f>O297*0.05458</f>
        <v>3.2311359999999998</v>
      </c>
      <c r="Q297" s="140">
        <f>J297*1000/D297</f>
        <v>160</v>
      </c>
      <c r="R297" s="140">
        <f>K297*1000/D297</f>
        <v>170.20836363636366</v>
      </c>
      <c r="S297" s="140">
        <f>L297*1000/D297</f>
        <v>173.97934545454547</v>
      </c>
      <c r="T297" s="141">
        <f>L297-J297</f>
        <v>0.76886400000000066</v>
      </c>
      <c r="U297" s="141">
        <f>N297-P297</f>
        <v>0.20740399999999992</v>
      </c>
      <c r="V297" s="185">
        <f>O297-M297</f>
        <v>-3.7999999999999972</v>
      </c>
    </row>
    <row r="298" spans="1:22">
      <c r="A298" s="183"/>
      <c r="B298" s="130">
        <v>294</v>
      </c>
      <c r="C298" s="138" t="s">
        <v>438</v>
      </c>
      <c r="D298" s="139">
        <v>45</v>
      </c>
      <c r="E298" s="139" t="s">
        <v>159</v>
      </c>
      <c r="F298" s="140">
        <v>1888.38</v>
      </c>
      <c r="G298" s="140">
        <v>1888.38</v>
      </c>
      <c r="H298" s="141">
        <v>10.119999999999999</v>
      </c>
      <c r="I298" s="141">
        <v>10.119999999999999</v>
      </c>
      <c r="J298" s="141">
        <f>D298*0.16</f>
        <v>7.2</v>
      </c>
      <c r="K298" s="141">
        <f>I298-N298</f>
        <v>7.7184799999999996</v>
      </c>
      <c r="L298" s="141">
        <f>I298-P298</f>
        <v>7.8330979999999997</v>
      </c>
      <c r="M298" s="140">
        <v>44</v>
      </c>
      <c r="N298" s="141">
        <f>M298*0.05458</f>
        <v>2.4015199999999997</v>
      </c>
      <c r="O298" s="140">
        <v>41.9</v>
      </c>
      <c r="P298" s="141">
        <f>O298*0.05458</f>
        <v>2.286902</v>
      </c>
      <c r="Q298" s="140">
        <f>J298*1000/D298</f>
        <v>160</v>
      </c>
      <c r="R298" s="140">
        <f>K298*1000/D298</f>
        <v>171.52177777777777</v>
      </c>
      <c r="S298" s="140">
        <f>L298*1000/D298</f>
        <v>174.06884444444444</v>
      </c>
      <c r="T298" s="141">
        <f>L298-J298</f>
        <v>0.63309799999999949</v>
      </c>
      <c r="U298" s="141">
        <f>N298-P298</f>
        <v>0.11461799999999966</v>
      </c>
      <c r="V298" s="185">
        <f>O298-M298</f>
        <v>-2.1000000000000014</v>
      </c>
    </row>
    <row r="299" spans="1:22">
      <c r="A299" s="183"/>
      <c r="B299" s="130">
        <v>295</v>
      </c>
      <c r="C299" s="138" t="s">
        <v>439</v>
      </c>
      <c r="D299" s="139">
        <v>36</v>
      </c>
      <c r="E299" s="139" t="s">
        <v>159</v>
      </c>
      <c r="F299" s="140">
        <v>1340.56</v>
      </c>
      <c r="G299" s="140">
        <v>1340.56</v>
      </c>
      <c r="H299" s="141">
        <v>8.9</v>
      </c>
      <c r="I299" s="141">
        <v>8.9</v>
      </c>
      <c r="J299" s="141">
        <f>D299*0.16</f>
        <v>5.76</v>
      </c>
      <c r="K299" s="141">
        <f>I299-N299</f>
        <v>6.2255800000000008</v>
      </c>
      <c r="L299" s="141">
        <f>I299-P299</f>
        <v>6.5530600000000003</v>
      </c>
      <c r="M299" s="140">
        <v>49</v>
      </c>
      <c r="N299" s="141">
        <f>M299*0.05458</f>
        <v>2.67442</v>
      </c>
      <c r="O299" s="140">
        <v>43</v>
      </c>
      <c r="P299" s="141">
        <f>O299*0.05458</f>
        <v>2.34694</v>
      </c>
      <c r="Q299" s="140">
        <f>J299*1000/D299</f>
        <v>160</v>
      </c>
      <c r="R299" s="140">
        <f>K299*1000/D299</f>
        <v>172.9327777777778</v>
      </c>
      <c r="S299" s="140">
        <f>L299*1000/D299</f>
        <v>182.02944444444447</v>
      </c>
      <c r="T299" s="141">
        <f>L299-J299</f>
        <v>0.79306000000000054</v>
      </c>
      <c r="U299" s="141">
        <f>N299-P299</f>
        <v>0.32747999999999999</v>
      </c>
      <c r="V299" s="185">
        <f>O299-M299</f>
        <v>-6</v>
      </c>
    </row>
    <row r="300" spans="1:22">
      <c r="A300" s="183"/>
      <c r="B300" s="130">
        <v>296</v>
      </c>
      <c r="C300" s="138" t="s">
        <v>440</v>
      </c>
      <c r="D300" s="139">
        <v>6</v>
      </c>
      <c r="E300" s="139" t="s">
        <v>159</v>
      </c>
      <c r="F300" s="140">
        <v>337.61</v>
      </c>
      <c r="G300" s="140">
        <v>337.61</v>
      </c>
      <c r="H300" s="141">
        <v>1.6419999999999999</v>
      </c>
      <c r="I300" s="141">
        <v>1.6419999999999999</v>
      </c>
      <c r="J300" s="141">
        <f>D300*0.16</f>
        <v>0.96</v>
      </c>
      <c r="K300" s="141">
        <f>I300-N300</f>
        <v>1.04162</v>
      </c>
      <c r="L300" s="141">
        <f>I300-P300</f>
        <v>1.1507799999999999</v>
      </c>
      <c r="M300" s="140">
        <v>11</v>
      </c>
      <c r="N300" s="141">
        <f>M300*0.05458</f>
        <v>0.60037999999999991</v>
      </c>
      <c r="O300" s="140">
        <v>9</v>
      </c>
      <c r="P300" s="141">
        <f>O300*0.05458</f>
        <v>0.49121999999999999</v>
      </c>
      <c r="Q300" s="140">
        <f>J300*1000/D300</f>
        <v>160</v>
      </c>
      <c r="R300" s="140">
        <f>K300*1000/D300</f>
        <v>173.60333333333332</v>
      </c>
      <c r="S300" s="140">
        <f>L300*1000/D300</f>
        <v>191.79666666666665</v>
      </c>
      <c r="T300" s="141">
        <f>L300-J300</f>
        <v>0.19077999999999995</v>
      </c>
      <c r="U300" s="141">
        <f>N300-P300</f>
        <v>0.10915999999999992</v>
      </c>
      <c r="V300" s="185">
        <f>O300-M300</f>
        <v>-2</v>
      </c>
    </row>
    <row r="301" spans="1:22">
      <c r="A301" s="183"/>
      <c r="B301" s="130">
        <v>297</v>
      </c>
      <c r="C301" s="131" t="s">
        <v>501</v>
      </c>
      <c r="D301" s="132">
        <v>20</v>
      </c>
      <c r="E301" s="132">
        <v>1991</v>
      </c>
      <c r="F301" s="133">
        <v>1071.33</v>
      </c>
      <c r="G301" s="133">
        <v>1071.33</v>
      </c>
      <c r="H301" s="136">
        <v>5.585</v>
      </c>
      <c r="I301" s="136">
        <f>H301</f>
        <v>5.585</v>
      </c>
      <c r="J301" s="136">
        <v>3.2</v>
      </c>
      <c r="K301" s="136">
        <f>I301-N301</f>
        <v>3.4430000000000001</v>
      </c>
      <c r="L301" s="136">
        <f>I301-P301</f>
        <v>3.4279040000000003</v>
      </c>
      <c r="M301" s="133">
        <v>42</v>
      </c>
      <c r="N301" s="136">
        <f>M301*0.051</f>
        <v>2.1419999999999999</v>
      </c>
      <c r="O301" s="133">
        <v>42.295999999999999</v>
      </c>
      <c r="P301" s="136">
        <f>O301*0.051</f>
        <v>2.1570959999999997</v>
      </c>
      <c r="Q301" s="133">
        <f>J301*1000/D301</f>
        <v>160</v>
      </c>
      <c r="R301" s="133">
        <f>K301*1000/D301</f>
        <v>172.15</v>
      </c>
      <c r="S301" s="133">
        <f>L301*1000/D301</f>
        <v>171.39520000000002</v>
      </c>
      <c r="T301" s="136">
        <f>L301-J301</f>
        <v>0.22790400000000011</v>
      </c>
      <c r="U301" s="136">
        <f>N301-P301</f>
        <v>-1.5095999999999776E-2</v>
      </c>
      <c r="V301" s="184">
        <f>O301-M301</f>
        <v>0.29599999999999937</v>
      </c>
    </row>
    <row r="302" spans="1:22">
      <c r="A302" s="183"/>
      <c r="B302" s="130">
        <v>298</v>
      </c>
      <c r="C302" s="131" t="s">
        <v>619</v>
      </c>
      <c r="D302" s="132">
        <v>37</v>
      </c>
      <c r="E302" s="132">
        <v>1986</v>
      </c>
      <c r="F302" s="133">
        <v>2244.37</v>
      </c>
      <c r="G302" s="133">
        <v>2244.37</v>
      </c>
      <c r="H302" s="136">
        <v>10.132</v>
      </c>
      <c r="I302" s="136">
        <f>H302</f>
        <v>10.132</v>
      </c>
      <c r="J302" s="136">
        <v>5.92</v>
      </c>
      <c r="K302" s="136">
        <f>I302-N302</f>
        <v>6.1539999999999999</v>
      </c>
      <c r="L302" s="136">
        <f>I302-P302</f>
        <v>6.6129999999999995</v>
      </c>
      <c r="M302" s="133">
        <v>78</v>
      </c>
      <c r="N302" s="136">
        <f>M302*0.051</f>
        <v>3.9779999999999998</v>
      </c>
      <c r="O302" s="133">
        <v>69</v>
      </c>
      <c r="P302" s="136">
        <f>O302*0.051</f>
        <v>3.5189999999999997</v>
      </c>
      <c r="Q302" s="133">
        <f>J302*1000/D302</f>
        <v>160</v>
      </c>
      <c r="R302" s="133">
        <f>K302*1000/D302</f>
        <v>166.32432432432432</v>
      </c>
      <c r="S302" s="133">
        <f>L302*1000/D302</f>
        <v>178.72972972972974</v>
      </c>
      <c r="T302" s="136">
        <f>L302-J302</f>
        <v>0.69299999999999962</v>
      </c>
      <c r="U302" s="136">
        <f>N302-P302</f>
        <v>0.45900000000000007</v>
      </c>
      <c r="V302" s="184">
        <f>O302-M302</f>
        <v>-9</v>
      </c>
    </row>
    <row r="303" spans="1:22">
      <c r="A303" s="183"/>
      <c r="B303" s="130">
        <v>299</v>
      </c>
      <c r="C303" s="150" t="s">
        <v>227</v>
      </c>
      <c r="D303" s="151">
        <v>35</v>
      </c>
      <c r="E303" s="152" t="s">
        <v>159</v>
      </c>
      <c r="F303" s="153">
        <v>2069.34</v>
      </c>
      <c r="G303" s="153">
        <v>1961.48</v>
      </c>
      <c r="H303" s="154">
        <v>9.58</v>
      </c>
      <c r="I303" s="155">
        <v>9.58</v>
      </c>
      <c r="J303" s="155">
        <v>5.68</v>
      </c>
      <c r="K303" s="141">
        <f>I303-N303</f>
        <v>6.1025</v>
      </c>
      <c r="L303" s="141">
        <f>I303-P303</f>
        <v>6.5342450000000003</v>
      </c>
      <c r="M303" s="156">
        <v>65</v>
      </c>
      <c r="N303" s="155">
        <f>M303*0.0535</f>
        <v>3.4775</v>
      </c>
      <c r="O303" s="156">
        <v>56.93</v>
      </c>
      <c r="P303" s="155">
        <f>O303*0.0535</f>
        <v>3.0457549999999998</v>
      </c>
      <c r="Q303" s="140">
        <f>J303*1000/D303</f>
        <v>162.28571428571428</v>
      </c>
      <c r="R303" s="140">
        <f>K303*1000/D303</f>
        <v>174.35714285714286</v>
      </c>
      <c r="S303" s="140">
        <f>L303*1000/D303</f>
        <v>186.69271428571429</v>
      </c>
      <c r="T303" s="141">
        <f>L303-J303</f>
        <v>0.85424500000000059</v>
      </c>
      <c r="U303" s="141">
        <f>N303-P303</f>
        <v>0.43174500000000027</v>
      </c>
      <c r="V303" s="185">
        <f>O303-M303</f>
        <v>-8.07</v>
      </c>
    </row>
    <row r="304" spans="1:22">
      <c r="A304" s="183"/>
      <c r="B304" s="130">
        <v>300</v>
      </c>
      <c r="C304" s="138" t="s">
        <v>136</v>
      </c>
      <c r="D304" s="139">
        <v>40</v>
      </c>
      <c r="E304" s="139">
        <v>1990</v>
      </c>
      <c r="F304" s="140">
        <v>2290.61</v>
      </c>
      <c r="G304" s="140">
        <v>2290.61</v>
      </c>
      <c r="H304" s="141">
        <v>9.4</v>
      </c>
      <c r="I304" s="141">
        <f>H304</f>
        <v>9.4</v>
      </c>
      <c r="J304" s="141">
        <v>6.77</v>
      </c>
      <c r="K304" s="141">
        <f>I304-N304</f>
        <v>7.2070000000000007</v>
      </c>
      <c r="L304" s="141">
        <f>I304-P304</f>
        <v>6.9371080000000003</v>
      </c>
      <c r="M304" s="140">
        <v>43</v>
      </c>
      <c r="N304" s="141">
        <f>M304*0.051</f>
        <v>2.1930000000000001</v>
      </c>
      <c r="O304" s="140">
        <v>48.292000000000002</v>
      </c>
      <c r="P304" s="141">
        <f>O304*0.051</f>
        <v>2.4628920000000001</v>
      </c>
      <c r="Q304" s="140">
        <f>J304*1000/D304</f>
        <v>169.25</v>
      </c>
      <c r="R304" s="140">
        <f>K304*1000/D304</f>
        <v>180.17500000000001</v>
      </c>
      <c r="S304" s="140">
        <f>L304*1000/D304</f>
        <v>173.42770000000002</v>
      </c>
      <c r="T304" s="141">
        <f>L304-J304</f>
        <v>0.1671080000000007</v>
      </c>
      <c r="U304" s="141">
        <f>N304-P304</f>
        <v>-0.26989200000000002</v>
      </c>
      <c r="V304" s="185">
        <f>O304-M304</f>
        <v>5.2920000000000016</v>
      </c>
    </row>
    <row r="305" spans="1:22">
      <c r="A305" s="183"/>
      <c r="B305" s="130">
        <v>301</v>
      </c>
      <c r="C305" s="138" t="s">
        <v>148</v>
      </c>
      <c r="D305" s="139">
        <v>20</v>
      </c>
      <c r="E305" s="139">
        <v>1970</v>
      </c>
      <c r="F305" s="140">
        <v>957.46</v>
      </c>
      <c r="G305" s="140">
        <v>957.46</v>
      </c>
      <c r="H305" s="141">
        <v>4.5</v>
      </c>
      <c r="I305" s="141">
        <f>H305</f>
        <v>4.5</v>
      </c>
      <c r="J305" s="141">
        <v>3.4</v>
      </c>
      <c r="K305" s="141">
        <f>I305-N305</f>
        <v>3.633</v>
      </c>
      <c r="L305" s="141">
        <f>I305-P305</f>
        <v>3.4721970000000004</v>
      </c>
      <c r="M305" s="140">
        <v>17</v>
      </c>
      <c r="N305" s="141">
        <f>M305*0.051</f>
        <v>0.86699999999999999</v>
      </c>
      <c r="O305" s="140">
        <v>20.152999999999999</v>
      </c>
      <c r="P305" s="141">
        <f>O305*0.051</f>
        <v>1.0278029999999998</v>
      </c>
      <c r="Q305" s="140">
        <f>J305*1000/D305</f>
        <v>170</v>
      </c>
      <c r="R305" s="140">
        <f>K305*1000/D305</f>
        <v>181.65</v>
      </c>
      <c r="S305" s="140">
        <f>L305*1000/D305</f>
        <v>173.60985000000002</v>
      </c>
      <c r="T305" s="141">
        <f>L305-J305</f>
        <v>7.2197000000000511E-2</v>
      </c>
      <c r="U305" s="141">
        <f>N305-P305</f>
        <v>-0.16080299999999981</v>
      </c>
      <c r="V305" s="185">
        <f>O305-M305</f>
        <v>3.1529999999999987</v>
      </c>
    </row>
    <row r="306" spans="1:22">
      <c r="A306" s="183"/>
      <c r="B306" s="130">
        <v>302</v>
      </c>
      <c r="C306" s="138" t="s">
        <v>154</v>
      </c>
      <c r="D306" s="139">
        <v>11</v>
      </c>
      <c r="E306" s="139">
        <v>1989</v>
      </c>
      <c r="F306" s="140">
        <v>652.44000000000005</v>
      </c>
      <c r="G306" s="140">
        <v>652.44000000000005</v>
      </c>
      <c r="H306" s="141">
        <v>2.96</v>
      </c>
      <c r="I306" s="141">
        <f>H306</f>
        <v>2.96</v>
      </c>
      <c r="J306" s="141">
        <v>1.92</v>
      </c>
      <c r="K306" s="141">
        <f>I306-N306</f>
        <v>2.0419999999999998</v>
      </c>
      <c r="L306" s="141">
        <f>I306-P306</f>
        <v>1.9910000000000001</v>
      </c>
      <c r="M306" s="140">
        <v>18</v>
      </c>
      <c r="N306" s="141">
        <f>M306*0.051</f>
        <v>0.91799999999999993</v>
      </c>
      <c r="O306" s="140">
        <v>19</v>
      </c>
      <c r="P306" s="141">
        <f>O306*0.051</f>
        <v>0.96899999999999997</v>
      </c>
      <c r="Q306" s="140">
        <f>J306*1000/D306</f>
        <v>174.54545454545453</v>
      </c>
      <c r="R306" s="140">
        <f>K306*1000/D306</f>
        <v>185.63636363636363</v>
      </c>
      <c r="S306" s="140">
        <f>L306*1000/D306</f>
        <v>181</v>
      </c>
      <c r="T306" s="141">
        <f>L306-J306</f>
        <v>7.1000000000000174E-2</v>
      </c>
      <c r="U306" s="141">
        <f>N306-P306</f>
        <v>-5.1000000000000045E-2</v>
      </c>
      <c r="V306" s="185">
        <f>O306-M306</f>
        <v>1</v>
      </c>
    </row>
    <row r="307" spans="1:22">
      <c r="A307" s="183"/>
      <c r="B307" s="130">
        <v>303</v>
      </c>
      <c r="C307" s="138" t="s">
        <v>152</v>
      </c>
      <c r="D307" s="139">
        <v>11</v>
      </c>
      <c r="E307" s="139">
        <v>1989</v>
      </c>
      <c r="F307" s="140">
        <v>604.87</v>
      </c>
      <c r="G307" s="140">
        <v>604.87</v>
      </c>
      <c r="H307" s="141">
        <v>2.57</v>
      </c>
      <c r="I307" s="141">
        <f>H307</f>
        <v>2.57</v>
      </c>
      <c r="J307" s="141">
        <v>1.95</v>
      </c>
      <c r="K307" s="141">
        <f>I307-N307</f>
        <v>2.1109999999999998</v>
      </c>
      <c r="L307" s="141">
        <f>I307-P307</f>
        <v>1.9910479999999997</v>
      </c>
      <c r="M307" s="140">
        <v>9</v>
      </c>
      <c r="N307" s="141">
        <f>M307*0.051</f>
        <v>0.45899999999999996</v>
      </c>
      <c r="O307" s="140">
        <v>11.352</v>
      </c>
      <c r="P307" s="141">
        <f>O307*0.051</f>
        <v>0.57895200000000002</v>
      </c>
      <c r="Q307" s="140">
        <f>J307*1000/D307</f>
        <v>177.27272727272728</v>
      </c>
      <c r="R307" s="140">
        <f>K307*1000/D307</f>
        <v>191.90909090909088</v>
      </c>
      <c r="S307" s="140">
        <f>L307*1000/D307</f>
        <v>181.00436363636362</v>
      </c>
      <c r="T307" s="141">
        <f>L307-J307</f>
        <v>4.1047999999999751E-2</v>
      </c>
      <c r="U307" s="141">
        <f>N307-P307</f>
        <v>-0.11995200000000006</v>
      </c>
      <c r="V307" s="185">
        <f>O307-M307</f>
        <v>2.3520000000000003</v>
      </c>
    </row>
    <row r="308" spans="1:22">
      <c r="A308" s="183"/>
      <c r="B308" s="130">
        <v>304</v>
      </c>
      <c r="C308" s="131" t="s">
        <v>555</v>
      </c>
      <c r="D308" s="132">
        <v>8</v>
      </c>
      <c r="E308" s="132">
        <v>1994</v>
      </c>
      <c r="F308" s="133">
        <v>832.8</v>
      </c>
      <c r="G308" s="133">
        <v>832.8</v>
      </c>
      <c r="H308" s="136">
        <v>2.4039999999999999</v>
      </c>
      <c r="I308" s="136">
        <f>H308</f>
        <v>2.4039999999999999</v>
      </c>
      <c r="J308" s="136">
        <v>1.4912700000000001</v>
      </c>
      <c r="K308" s="136">
        <f>I308-N308</f>
        <v>1.5369999999999999</v>
      </c>
      <c r="L308" s="136">
        <f>I308-P308</f>
        <v>1.5369999999999999</v>
      </c>
      <c r="M308" s="133">
        <v>17</v>
      </c>
      <c r="N308" s="136">
        <f>M308*0.051</f>
        <v>0.86699999999999999</v>
      </c>
      <c r="O308" s="133">
        <v>17</v>
      </c>
      <c r="P308" s="136">
        <f>O308*0.051</f>
        <v>0.86699999999999999</v>
      </c>
      <c r="Q308" s="133">
        <f>J308*1000/D308</f>
        <v>186.40875</v>
      </c>
      <c r="R308" s="133">
        <f>K308*1000/D308</f>
        <v>192.125</v>
      </c>
      <c r="S308" s="133">
        <f>L308*1000/D308</f>
        <v>192.125</v>
      </c>
      <c r="T308" s="136">
        <f>L308-J308</f>
        <v>4.5729999999999826E-2</v>
      </c>
      <c r="U308" s="136">
        <f>N308-P308</f>
        <v>0</v>
      </c>
      <c r="V308" s="184">
        <f>O308-M308</f>
        <v>0</v>
      </c>
    </row>
    <row r="309" spans="1:22" ht="13.5" thickBot="1">
      <c r="A309" s="186"/>
      <c r="B309" s="187">
        <v>305</v>
      </c>
      <c r="C309" s="188" t="s">
        <v>122</v>
      </c>
      <c r="D309" s="189">
        <v>82</v>
      </c>
      <c r="E309" s="189">
        <v>1986</v>
      </c>
      <c r="F309" s="190">
        <v>3649.32</v>
      </c>
      <c r="G309" s="190">
        <v>3649.3</v>
      </c>
      <c r="H309" s="191">
        <v>23.04</v>
      </c>
      <c r="I309" s="191">
        <f>H309</f>
        <v>23.04</v>
      </c>
      <c r="J309" s="191">
        <v>17.28</v>
      </c>
      <c r="K309" s="191">
        <f>I309-N309</f>
        <v>18.093</v>
      </c>
      <c r="L309" s="191">
        <f>I309-P309</f>
        <v>14.507223</v>
      </c>
      <c r="M309" s="190">
        <v>97</v>
      </c>
      <c r="N309" s="191">
        <f>M309*0.051</f>
        <v>4.9470000000000001</v>
      </c>
      <c r="O309" s="190">
        <f>P309/0.05354</f>
        <v>159.3720022413149</v>
      </c>
      <c r="P309" s="191">
        <v>8.5327769999999994</v>
      </c>
      <c r="Q309" s="190">
        <f>J309*1000/D309</f>
        <v>210.73170731707316</v>
      </c>
      <c r="R309" s="190">
        <f>K309*1000/D309</f>
        <v>220.64634146341464</v>
      </c>
      <c r="S309" s="190">
        <f>L309*1000/D309</f>
        <v>176.9173536585366</v>
      </c>
      <c r="T309" s="191">
        <f>L309-J309</f>
        <v>-2.7727770000000014</v>
      </c>
      <c r="U309" s="191">
        <f>N309-P309</f>
        <v>-3.5857769999999993</v>
      </c>
      <c r="V309" s="192">
        <f>1.05*O309-M309</f>
        <v>70.34060235338066</v>
      </c>
    </row>
    <row r="310" spans="1:22">
      <c r="A310" s="193" t="s">
        <v>40</v>
      </c>
      <c r="B310" s="194">
        <v>306</v>
      </c>
      <c r="C310" s="195" t="s">
        <v>517</v>
      </c>
      <c r="D310" s="196">
        <v>32</v>
      </c>
      <c r="E310" s="196">
        <v>1960</v>
      </c>
      <c r="F310" s="197">
        <v>1214.6199999999999</v>
      </c>
      <c r="G310" s="197">
        <v>1214.6199999999999</v>
      </c>
      <c r="H310" s="198">
        <v>2.9420000000000002</v>
      </c>
      <c r="I310" s="198">
        <f>H310</f>
        <v>2.9420000000000002</v>
      </c>
      <c r="J310" s="198">
        <v>0.26233600000000001</v>
      </c>
      <c r="K310" s="198">
        <f>I310-N310</f>
        <v>0.23900000000000032</v>
      </c>
      <c r="L310" s="198">
        <f>I310-P310</f>
        <v>0.39613100000000045</v>
      </c>
      <c r="M310" s="197">
        <v>53</v>
      </c>
      <c r="N310" s="198">
        <f>M310*0.051</f>
        <v>2.7029999999999998</v>
      </c>
      <c r="O310" s="197">
        <v>49.918999999999997</v>
      </c>
      <c r="P310" s="198">
        <f>O310*0.051</f>
        <v>2.5458689999999997</v>
      </c>
      <c r="Q310" s="197">
        <f>J310*1000/D310</f>
        <v>8.1980000000000004</v>
      </c>
      <c r="R310" s="197">
        <f>K310*1000/D310</f>
        <v>7.4687500000000098</v>
      </c>
      <c r="S310" s="197">
        <f>L310*1000/D310</f>
        <v>12.379093750000013</v>
      </c>
      <c r="T310" s="198">
        <f>L310-J310</f>
        <v>0.13379500000000044</v>
      </c>
      <c r="U310" s="198">
        <f>N310-P310</f>
        <v>0.15713100000000013</v>
      </c>
      <c r="V310" s="199">
        <f>O310-M310</f>
        <v>-3.0810000000000031</v>
      </c>
    </row>
    <row r="311" spans="1:22">
      <c r="A311" s="157"/>
      <c r="B311" s="108">
        <v>307</v>
      </c>
      <c r="C311" s="113" t="s">
        <v>488</v>
      </c>
      <c r="D311" s="110">
        <v>49</v>
      </c>
      <c r="E311" s="110">
        <v>2007</v>
      </c>
      <c r="F311" s="111">
        <v>2531.39</v>
      </c>
      <c r="G311" s="111">
        <v>2531.39</v>
      </c>
      <c r="H311" s="112">
        <v>6.4619999999999997</v>
      </c>
      <c r="I311" s="112">
        <f>H311</f>
        <v>6.4619999999999997</v>
      </c>
      <c r="J311" s="112">
        <v>0.68869999999999998</v>
      </c>
      <c r="K311" s="112">
        <f>I311-N311</f>
        <v>0.34200000000000053</v>
      </c>
      <c r="L311" s="112">
        <f>I311-P311</f>
        <v>0.97695000000000043</v>
      </c>
      <c r="M311" s="111">
        <v>120</v>
      </c>
      <c r="N311" s="112">
        <f>M311*0.051</f>
        <v>6.1199999999999992</v>
      </c>
      <c r="O311" s="111">
        <v>107.55</v>
      </c>
      <c r="P311" s="112">
        <f>O311*0.051</f>
        <v>5.4850499999999993</v>
      </c>
      <c r="Q311" s="111">
        <f>J311*1000/D311</f>
        <v>14.055102040816324</v>
      </c>
      <c r="R311" s="111">
        <f>K311*1000/D311</f>
        <v>6.9795918367347047</v>
      </c>
      <c r="S311" s="111">
        <f>L311*1000/D311</f>
        <v>19.937755102040825</v>
      </c>
      <c r="T311" s="112">
        <f>L311-J311</f>
        <v>0.28825000000000045</v>
      </c>
      <c r="U311" s="112">
        <f>N311-P311</f>
        <v>0.6349499999999999</v>
      </c>
      <c r="V311" s="200">
        <f>O311-M311</f>
        <v>-12.450000000000003</v>
      </c>
    </row>
    <row r="312" spans="1:22">
      <c r="A312" s="157"/>
      <c r="B312" s="108">
        <v>308</v>
      </c>
      <c r="C312" s="113" t="s">
        <v>489</v>
      </c>
      <c r="D312" s="110">
        <v>50</v>
      </c>
      <c r="E312" s="110">
        <v>2006</v>
      </c>
      <c r="F312" s="111">
        <v>2532.42</v>
      </c>
      <c r="G312" s="111">
        <v>2532.42</v>
      </c>
      <c r="H312" s="112">
        <v>7.6870000000000003</v>
      </c>
      <c r="I312" s="112">
        <f>H312</f>
        <v>7.6870000000000003</v>
      </c>
      <c r="J312" s="112">
        <v>0.78274999999999995</v>
      </c>
      <c r="K312" s="112">
        <f>I312-N312</f>
        <v>0.39400000000000102</v>
      </c>
      <c r="L312" s="112">
        <f>I312-P312</f>
        <v>1.1274310000000005</v>
      </c>
      <c r="M312" s="111">
        <v>143</v>
      </c>
      <c r="N312" s="112">
        <f>M312*0.051</f>
        <v>7.2929999999999993</v>
      </c>
      <c r="O312" s="111">
        <v>128.619</v>
      </c>
      <c r="P312" s="112">
        <f>O312*0.051</f>
        <v>6.5595689999999998</v>
      </c>
      <c r="Q312" s="111">
        <f>J312*1000/D312</f>
        <v>15.654999999999999</v>
      </c>
      <c r="R312" s="111">
        <f>K312*1000/D312</f>
        <v>7.8800000000000203</v>
      </c>
      <c r="S312" s="111">
        <f>L312*1000/D312</f>
        <v>22.54862000000001</v>
      </c>
      <c r="T312" s="112">
        <f>L312-J312</f>
        <v>0.34468100000000057</v>
      </c>
      <c r="U312" s="112">
        <f>N312-P312</f>
        <v>0.7334309999999995</v>
      </c>
      <c r="V312" s="200">
        <f>O312-M312</f>
        <v>-14.381</v>
      </c>
    </row>
    <row r="313" spans="1:22">
      <c r="A313" s="157"/>
      <c r="B313" s="108">
        <v>309</v>
      </c>
      <c r="C313" s="113" t="s">
        <v>491</v>
      </c>
      <c r="D313" s="110">
        <v>16</v>
      </c>
      <c r="E313" s="110">
        <v>2005</v>
      </c>
      <c r="F313" s="111">
        <v>1150.31</v>
      </c>
      <c r="G313" s="111">
        <v>1150.31</v>
      </c>
      <c r="H313" s="112">
        <v>2.3959999999999999</v>
      </c>
      <c r="I313" s="112">
        <f>H313</f>
        <v>2.3959999999999999</v>
      </c>
      <c r="J313" s="112">
        <v>0.26247999999999999</v>
      </c>
      <c r="K313" s="112">
        <f>I313-N313</f>
        <v>0.15200000000000014</v>
      </c>
      <c r="L313" s="112">
        <f>I313-P313</f>
        <v>0.36900500000000003</v>
      </c>
      <c r="M313" s="111">
        <v>44</v>
      </c>
      <c r="N313" s="112">
        <f>M313*0.051</f>
        <v>2.2439999999999998</v>
      </c>
      <c r="O313" s="111">
        <v>39.744999999999997</v>
      </c>
      <c r="P313" s="112">
        <f>O313*0.051</f>
        <v>2.0269949999999999</v>
      </c>
      <c r="Q313" s="111">
        <f>J313*1000/D313</f>
        <v>16.405000000000001</v>
      </c>
      <c r="R313" s="111">
        <f>K313*1000/D313</f>
        <v>9.5000000000000089</v>
      </c>
      <c r="S313" s="111">
        <f>L313*1000/D313</f>
        <v>23.062812500000003</v>
      </c>
      <c r="T313" s="112">
        <f>L313-J313</f>
        <v>0.10652500000000004</v>
      </c>
      <c r="U313" s="112">
        <f>N313-P313</f>
        <v>0.21700499999999989</v>
      </c>
      <c r="V313" s="200">
        <f>O313-M313</f>
        <v>-4.2550000000000026</v>
      </c>
    </row>
    <row r="314" spans="1:22">
      <c r="A314" s="157"/>
      <c r="B314" s="108">
        <v>310</v>
      </c>
      <c r="C314" s="113" t="s">
        <v>608</v>
      </c>
      <c r="D314" s="110">
        <v>14</v>
      </c>
      <c r="E314" s="110">
        <v>2011</v>
      </c>
      <c r="F314" s="111">
        <v>517.4</v>
      </c>
      <c r="G314" s="111">
        <v>517.4</v>
      </c>
      <c r="H314" s="112">
        <v>1.635</v>
      </c>
      <c r="I314" s="112">
        <f>H314</f>
        <v>1.635</v>
      </c>
      <c r="J314" s="112">
        <v>0.74759500000000001</v>
      </c>
      <c r="K314" s="112">
        <f>I314-N314</f>
        <v>0.71700000000000008</v>
      </c>
      <c r="L314" s="112">
        <f>I314-P314</f>
        <v>0.74760000000000015</v>
      </c>
      <c r="M314" s="111">
        <v>18</v>
      </c>
      <c r="N314" s="112">
        <f>M314*0.051</f>
        <v>0.91799999999999993</v>
      </c>
      <c r="O314" s="111">
        <v>17.399999999999999</v>
      </c>
      <c r="P314" s="112">
        <f>O314*0.051</f>
        <v>0.88739999999999986</v>
      </c>
      <c r="Q314" s="111">
        <f>J314*1000/D314</f>
        <v>53.399642857142858</v>
      </c>
      <c r="R314" s="111">
        <f>K314*1000/D314</f>
        <v>51.214285714285722</v>
      </c>
      <c r="S314" s="111">
        <f>L314*1000/D314</f>
        <v>53.400000000000013</v>
      </c>
      <c r="T314" s="112">
        <f>L314-J314</f>
        <v>5.0000000001437783E-6</v>
      </c>
      <c r="U314" s="112">
        <f>N314-P314</f>
        <v>3.0600000000000072E-2</v>
      </c>
      <c r="V314" s="200">
        <f>O314-M314</f>
        <v>-0.60000000000000142</v>
      </c>
    </row>
    <row r="315" spans="1:22">
      <c r="A315" s="157"/>
      <c r="B315" s="108">
        <v>311</v>
      </c>
      <c r="C315" s="113" t="s">
        <v>668</v>
      </c>
      <c r="D315" s="110">
        <v>5</v>
      </c>
      <c r="E315" s="110">
        <v>1935</v>
      </c>
      <c r="F315" s="111">
        <v>321.79000000000002</v>
      </c>
      <c r="G315" s="111">
        <v>321.79000000000002</v>
      </c>
      <c r="H315" s="114">
        <v>0.69799999999999995</v>
      </c>
      <c r="I315" s="114">
        <f>H315</f>
        <v>0.69799999999999995</v>
      </c>
      <c r="J315" s="114">
        <v>0.28999999999999998</v>
      </c>
      <c r="K315" s="114">
        <f>I315-N315</f>
        <v>0.23899999999999999</v>
      </c>
      <c r="L315" s="114">
        <f>I315-P315</f>
        <v>0.39199999999999996</v>
      </c>
      <c r="M315" s="115">
        <v>9</v>
      </c>
      <c r="N315" s="114">
        <f>M315*0.051</f>
        <v>0.45899999999999996</v>
      </c>
      <c r="O315" s="115">
        <v>6</v>
      </c>
      <c r="P315" s="112">
        <f>O315*0.051</f>
        <v>0.30599999999999999</v>
      </c>
      <c r="Q315" s="111">
        <f>J315*1000/D315</f>
        <v>58</v>
      </c>
      <c r="R315" s="111">
        <f>K315*1000/D315</f>
        <v>47.8</v>
      </c>
      <c r="S315" s="111">
        <f>L315*1000/D315</f>
        <v>78.399999999999991</v>
      </c>
      <c r="T315" s="112">
        <f>L315-J315</f>
        <v>0.10199999999999998</v>
      </c>
      <c r="U315" s="112">
        <f>N315-P315</f>
        <v>0.15299999999999997</v>
      </c>
      <c r="V315" s="200">
        <f>O315-M315</f>
        <v>-3</v>
      </c>
    </row>
    <row r="316" spans="1:22">
      <c r="A316" s="157"/>
      <c r="B316" s="108">
        <v>312</v>
      </c>
      <c r="C316" s="113" t="s">
        <v>665</v>
      </c>
      <c r="D316" s="110">
        <v>41</v>
      </c>
      <c r="E316" s="110">
        <v>1981</v>
      </c>
      <c r="F316" s="111">
        <v>2245.19</v>
      </c>
      <c r="G316" s="111">
        <v>2245.19</v>
      </c>
      <c r="H316" s="114">
        <v>5.5179999999999998</v>
      </c>
      <c r="I316" s="114">
        <f>H316</f>
        <v>5.5179999999999998</v>
      </c>
      <c r="J316" s="114">
        <v>2.380601</v>
      </c>
      <c r="K316" s="114">
        <f>I316-N316</f>
        <v>2.8660000000000001</v>
      </c>
      <c r="L316" s="114">
        <f>I316-P316</f>
        <v>2.9295969999999998</v>
      </c>
      <c r="M316" s="115">
        <v>52</v>
      </c>
      <c r="N316" s="114">
        <f>M316*0.051</f>
        <v>2.6519999999999997</v>
      </c>
      <c r="O316" s="115">
        <v>50.753</v>
      </c>
      <c r="P316" s="112">
        <f>O316*0.051</f>
        <v>2.588403</v>
      </c>
      <c r="Q316" s="111">
        <f>J316*1000/D316</f>
        <v>58.063439024390249</v>
      </c>
      <c r="R316" s="111">
        <f>K316*1000/D316</f>
        <v>69.902439024390247</v>
      </c>
      <c r="S316" s="111">
        <f>L316*1000/D316</f>
        <v>71.453585365853655</v>
      </c>
      <c r="T316" s="112">
        <f>L316-J316</f>
        <v>0.54899599999999982</v>
      </c>
      <c r="U316" s="112">
        <f>N316-P316</f>
        <v>6.3596999999999682E-2</v>
      </c>
      <c r="V316" s="200">
        <f>O316-M316</f>
        <v>-1.2469999999999999</v>
      </c>
    </row>
    <row r="317" spans="1:22">
      <c r="A317" s="157"/>
      <c r="B317" s="108">
        <v>313</v>
      </c>
      <c r="C317" s="113" t="s">
        <v>611</v>
      </c>
      <c r="D317" s="110">
        <v>21</v>
      </c>
      <c r="E317" s="110">
        <v>2010</v>
      </c>
      <c r="F317" s="111">
        <v>1013.26</v>
      </c>
      <c r="G317" s="111">
        <v>1013.26</v>
      </c>
      <c r="H317" s="112">
        <v>3.0569999999999999</v>
      </c>
      <c r="I317" s="112">
        <f>H317</f>
        <v>3.0569999999999999</v>
      </c>
      <c r="J317" s="112">
        <v>1.5780000000000001</v>
      </c>
      <c r="K317" s="112">
        <f>I317-N317</f>
        <v>0.45599999999999996</v>
      </c>
      <c r="L317" s="112">
        <f>I317-P317</f>
        <v>1.5780000000000001</v>
      </c>
      <c r="M317" s="111">
        <v>51</v>
      </c>
      <c r="N317" s="112">
        <f>M317*0.051</f>
        <v>2.601</v>
      </c>
      <c r="O317" s="111">
        <v>29</v>
      </c>
      <c r="P317" s="112">
        <f>O317*0.051</f>
        <v>1.4789999999999999</v>
      </c>
      <c r="Q317" s="111">
        <f>J317*1000/D317</f>
        <v>75.142857142857139</v>
      </c>
      <c r="R317" s="111">
        <f>K317*1000/D317</f>
        <v>21.714285714285712</v>
      </c>
      <c r="S317" s="111">
        <f>L317*1000/D317</f>
        <v>75.142857142857139</v>
      </c>
      <c r="T317" s="112">
        <f>L317-J317</f>
        <v>0</v>
      </c>
      <c r="U317" s="112">
        <f>N317-P317</f>
        <v>1.1220000000000001</v>
      </c>
      <c r="V317" s="200">
        <f>O317-M317</f>
        <v>-22</v>
      </c>
    </row>
    <row r="318" spans="1:22">
      <c r="A318" s="157"/>
      <c r="B318" s="108">
        <v>314</v>
      </c>
      <c r="C318" s="116" t="s">
        <v>146</v>
      </c>
      <c r="D318" s="117">
        <v>40</v>
      </c>
      <c r="E318" s="117">
        <v>1990</v>
      </c>
      <c r="F318" s="118">
        <v>2194.9650000000001</v>
      </c>
      <c r="G318" s="118">
        <v>2194.9650000000001</v>
      </c>
      <c r="H318" s="119">
        <v>4.92</v>
      </c>
      <c r="I318" s="119">
        <f>H318</f>
        <v>4.92</v>
      </c>
      <c r="J318" s="119">
        <v>3.03</v>
      </c>
      <c r="K318" s="119">
        <f>I318-N318</f>
        <v>2.778</v>
      </c>
      <c r="L318" s="119">
        <f>I318-P318</f>
        <v>3.1502490000000001</v>
      </c>
      <c r="M318" s="118">
        <v>42</v>
      </c>
      <c r="N318" s="119">
        <f>M318*0.051</f>
        <v>2.1419999999999999</v>
      </c>
      <c r="O318" s="118">
        <v>34.701000000000001</v>
      </c>
      <c r="P318" s="119">
        <f>O318*0.051</f>
        <v>1.7697509999999999</v>
      </c>
      <c r="Q318" s="118">
        <f>J318*1000/D318</f>
        <v>75.75</v>
      </c>
      <c r="R318" s="118">
        <f>K318*1000/D318</f>
        <v>69.45</v>
      </c>
      <c r="S318" s="118">
        <f>L318*1000/D318</f>
        <v>78.756225000000001</v>
      </c>
      <c r="T318" s="119">
        <f>L318-J318</f>
        <v>0.12024900000000027</v>
      </c>
      <c r="U318" s="119">
        <f>N318-P318</f>
        <v>0.37224900000000005</v>
      </c>
      <c r="V318" s="201">
        <f>O318-M318</f>
        <v>-7.2989999999999995</v>
      </c>
    </row>
    <row r="319" spans="1:22" ht="12.75" customHeight="1">
      <c r="A319" s="157"/>
      <c r="B319" s="108">
        <v>315</v>
      </c>
      <c r="C319" s="113" t="s">
        <v>628</v>
      </c>
      <c r="D319" s="110">
        <v>40</v>
      </c>
      <c r="E319" s="110">
        <v>1987</v>
      </c>
      <c r="F319" s="111">
        <v>2280.42</v>
      </c>
      <c r="G319" s="111">
        <v>2280.42</v>
      </c>
      <c r="H319" s="112">
        <v>6.6070000000000002</v>
      </c>
      <c r="I319" s="112">
        <f>H319</f>
        <v>6.6070000000000002</v>
      </c>
      <c r="J319" s="114">
        <v>3.45</v>
      </c>
      <c r="K319" s="112">
        <f>I319-N319</f>
        <v>3.1900000000000004</v>
      </c>
      <c r="L319" s="112">
        <f>I319-P319</f>
        <v>3.4450000000000003</v>
      </c>
      <c r="M319" s="111">
        <v>67</v>
      </c>
      <c r="N319" s="112">
        <f>M319*0.051</f>
        <v>3.4169999999999998</v>
      </c>
      <c r="O319" s="111">
        <v>62</v>
      </c>
      <c r="P319" s="112">
        <f>O319*0.051</f>
        <v>3.1619999999999999</v>
      </c>
      <c r="Q319" s="111">
        <f>J319*1000/D319</f>
        <v>86.25</v>
      </c>
      <c r="R319" s="111">
        <f>K319*1000/D319</f>
        <v>79.750000000000014</v>
      </c>
      <c r="S319" s="111">
        <f>L319*1000/D319</f>
        <v>86.125000000000014</v>
      </c>
      <c r="T319" s="112">
        <f>L319-J319</f>
        <v>-4.9999999999998934E-3</v>
      </c>
      <c r="U319" s="112">
        <f>N319-P319</f>
        <v>0.25499999999999989</v>
      </c>
      <c r="V319" s="200">
        <f>O319-M319</f>
        <v>-5</v>
      </c>
    </row>
    <row r="320" spans="1:22">
      <c r="A320" s="157"/>
      <c r="B320" s="108">
        <v>316</v>
      </c>
      <c r="C320" s="120" t="s">
        <v>631</v>
      </c>
      <c r="D320" s="121">
        <v>40</v>
      </c>
      <c r="E320" s="121">
        <v>1973</v>
      </c>
      <c r="F320" s="115">
        <v>2247.54</v>
      </c>
      <c r="G320" s="115">
        <v>2247.54</v>
      </c>
      <c r="H320" s="114">
        <v>6.3739999999999997</v>
      </c>
      <c r="I320" s="114">
        <f>H320</f>
        <v>6.3739999999999997</v>
      </c>
      <c r="J320" s="114">
        <v>3.57</v>
      </c>
      <c r="K320" s="114">
        <f>I320-N320</f>
        <v>2.9569999999999999</v>
      </c>
      <c r="L320" s="114">
        <f>I320-P320</f>
        <v>3.569</v>
      </c>
      <c r="M320" s="115">
        <v>67</v>
      </c>
      <c r="N320" s="114">
        <f>M320*0.051</f>
        <v>3.4169999999999998</v>
      </c>
      <c r="O320" s="115">
        <v>55</v>
      </c>
      <c r="P320" s="112">
        <f>O320*0.051</f>
        <v>2.8049999999999997</v>
      </c>
      <c r="Q320" s="111">
        <f>J320*1000/D320</f>
        <v>89.25</v>
      </c>
      <c r="R320" s="111">
        <f>K320*1000/D320</f>
        <v>73.924999999999997</v>
      </c>
      <c r="S320" s="111">
        <f>L320*1000/D320</f>
        <v>89.224999999999994</v>
      </c>
      <c r="T320" s="112">
        <f>L320-J320</f>
        <v>-9.9999999999988987E-4</v>
      </c>
      <c r="U320" s="112">
        <f>N320-P320</f>
        <v>0.6120000000000001</v>
      </c>
      <c r="V320" s="200">
        <f>O320-M320</f>
        <v>-12</v>
      </c>
    </row>
    <row r="321" spans="1:22">
      <c r="A321" s="157"/>
      <c r="B321" s="108">
        <v>317</v>
      </c>
      <c r="C321" s="113" t="s">
        <v>632</v>
      </c>
      <c r="D321" s="110">
        <v>45</v>
      </c>
      <c r="E321" s="110">
        <v>1985</v>
      </c>
      <c r="F321" s="111">
        <v>2334.15</v>
      </c>
      <c r="G321" s="111">
        <v>2334.15</v>
      </c>
      <c r="H321" s="114">
        <v>8.4480000000000004</v>
      </c>
      <c r="I321" s="114">
        <f>H321</f>
        <v>8.4480000000000004</v>
      </c>
      <c r="J321" s="114">
        <v>4.04</v>
      </c>
      <c r="K321" s="114">
        <f>I321-N321</f>
        <v>3.5010000000000003</v>
      </c>
      <c r="L321" s="114">
        <f>I321-P321</f>
        <v>4.0365000000000011</v>
      </c>
      <c r="M321" s="115">
        <v>97</v>
      </c>
      <c r="N321" s="114">
        <f>M321*0.051</f>
        <v>4.9470000000000001</v>
      </c>
      <c r="O321" s="115">
        <v>86.5</v>
      </c>
      <c r="P321" s="112">
        <f>O321*0.051</f>
        <v>4.4114999999999993</v>
      </c>
      <c r="Q321" s="111">
        <f>J321*1000/D321</f>
        <v>89.777777777777771</v>
      </c>
      <c r="R321" s="111">
        <f>K321*1000/D321</f>
        <v>77.800000000000011</v>
      </c>
      <c r="S321" s="111">
        <f>L321*1000/D321</f>
        <v>89.700000000000017</v>
      </c>
      <c r="T321" s="112">
        <f>L321-J321</f>
        <v>-3.4999999999989484E-3</v>
      </c>
      <c r="U321" s="112">
        <f>N321-P321</f>
        <v>0.53550000000000075</v>
      </c>
      <c r="V321" s="200">
        <f>O321-M321</f>
        <v>-10.5</v>
      </c>
    </row>
    <row r="322" spans="1:22">
      <c r="A322" s="157"/>
      <c r="B322" s="108">
        <v>318</v>
      </c>
      <c r="C322" s="113" t="s">
        <v>492</v>
      </c>
      <c r="D322" s="110">
        <v>34</v>
      </c>
      <c r="E322" s="110">
        <v>2003</v>
      </c>
      <c r="F322" s="111">
        <v>2349.59</v>
      </c>
      <c r="G322" s="111">
        <v>2349.59</v>
      </c>
      <c r="H322" s="112">
        <v>6.6550000000000002</v>
      </c>
      <c r="I322" s="112">
        <f>H322</f>
        <v>6.6550000000000002</v>
      </c>
      <c r="J322" s="112">
        <v>3.0966170000000002</v>
      </c>
      <c r="K322" s="112">
        <f>I322-N322</f>
        <v>2.2180000000000009</v>
      </c>
      <c r="L322" s="112">
        <f>I322-P322</f>
        <v>3.2742610000000005</v>
      </c>
      <c r="M322" s="111">
        <v>87</v>
      </c>
      <c r="N322" s="112">
        <f>M322*0.051</f>
        <v>4.4369999999999994</v>
      </c>
      <c r="O322" s="111">
        <v>66.289000000000001</v>
      </c>
      <c r="P322" s="112">
        <f>O322*0.051</f>
        <v>3.3807389999999997</v>
      </c>
      <c r="Q322" s="111">
        <f>J322*1000/D322</f>
        <v>91.076970588235298</v>
      </c>
      <c r="R322" s="111">
        <f>K322*1000/D322</f>
        <v>65.235294117647086</v>
      </c>
      <c r="S322" s="111">
        <f>L322*1000/D322</f>
        <v>96.301794117647077</v>
      </c>
      <c r="T322" s="112">
        <f>L322-J322</f>
        <v>0.17764400000000036</v>
      </c>
      <c r="U322" s="112">
        <f>N322-P322</f>
        <v>1.0562609999999997</v>
      </c>
      <c r="V322" s="200">
        <f>O322-M322</f>
        <v>-20.710999999999999</v>
      </c>
    </row>
    <row r="323" spans="1:22">
      <c r="A323" s="157"/>
      <c r="B323" s="108">
        <v>319</v>
      </c>
      <c r="C323" s="113" t="s">
        <v>485</v>
      </c>
      <c r="D323" s="110">
        <v>61</v>
      </c>
      <c r="E323" s="110">
        <v>1965</v>
      </c>
      <c r="F323" s="111">
        <v>2700.04</v>
      </c>
      <c r="G323" s="111">
        <v>2700.04</v>
      </c>
      <c r="H323" s="112">
        <v>11.888</v>
      </c>
      <c r="I323" s="112">
        <f>H323</f>
        <v>11.888</v>
      </c>
      <c r="J323" s="112">
        <v>5.6321389999999996</v>
      </c>
      <c r="K323" s="112">
        <f>I323-N323</f>
        <v>5.3090000000000002</v>
      </c>
      <c r="L323" s="112">
        <f>I323-P323</f>
        <v>5.9444600000000003</v>
      </c>
      <c r="M323" s="111">
        <v>129</v>
      </c>
      <c r="N323" s="112">
        <f>M323*0.051</f>
        <v>6.5789999999999997</v>
      </c>
      <c r="O323" s="111">
        <v>116.54</v>
      </c>
      <c r="P323" s="112">
        <f>O323*0.051</f>
        <v>5.9435399999999996</v>
      </c>
      <c r="Q323" s="111">
        <f>J323*1000/D323</f>
        <v>92.330147540983589</v>
      </c>
      <c r="R323" s="111">
        <f>K323*1000/D323</f>
        <v>87.032786885245898</v>
      </c>
      <c r="S323" s="111">
        <f>L323*1000/D323</f>
        <v>97.450163934426229</v>
      </c>
      <c r="T323" s="112">
        <f>L323-J323</f>
        <v>0.31232100000000074</v>
      </c>
      <c r="U323" s="112">
        <f>N323-P323</f>
        <v>0.63546000000000014</v>
      </c>
      <c r="V323" s="200">
        <f>O323-M323</f>
        <v>-12.459999999999994</v>
      </c>
    </row>
    <row r="324" spans="1:22">
      <c r="A324" s="157"/>
      <c r="B324" s="108">
        <v>320</v>
      </c>
      <c r="C324" s="113" t="s">
        <v>639</v>
      </c>
      <c r="D324" s="110">
        <v>22</v>
      </c>
      <c r="E324" s="110">
        <v>1991</v>
      </c>
      <c r="F324" s="111">
        <v>1164.8399999999999</v>
      </c>
      <c r="G324" s="111">
        <v>1164.8399999999999</v>
      </c>
      <c r="H324" s="114">
        <v>3.7029999999999998</v>
      </c>
      <c r="I324" s="114">
        <f>H324</f>
        <v>3.7029999999999998</v>
      </c>
      <c r="J324" s="114">
        <v>2.0699999999999998</v>
      </c>
      <c r="K324" s="114">
        <f>I324-N324</f>
        <v>1.714</v>
      </c>
      <c r="L324" s="114">
        <f>I324-P324</f>
        <v>2.0709999999999997</v>
      </c>
      <c r="M324" s="115">
        <v>39</v>
      </c>
      <c r="N324" s="114">
        <f>M324*0.051</f>
        <v>1.9889999999999999</v>
      </c>
      <c r="O324" s="115">
        <v>32</v>
      </c>
      <c r="P324" s="112">
        <f>O324*0.051</f>
        <v>1.6319999999999999</v>
      </c>
      <c r="Q324" s="111">
        <f>J324*1000/D324</f>
        <v>94.090909090909093</v>
      </c>
      <c r="R324" s="111">
        <f>K324*1000/D324</f>
        <v>77.909090909090907</v>
      </c>
      <c r="S324" s="111">
        <f>L324*1000/D324</f>
        <v>94.136363636363612</v>
      </c>
      <c r="T324" s="112">
        <f>L324-J324</f>
        <v>9.9999999999988987E-4</v>
      </c>
      <c r="U324" s="112">
        <f>N324-P324</f>
        <v>0.35699999999999998</v>
      </c>
      <c r="V324" s="200">
        <f>O324-M324</f>
        <v>-7</v>
      </c>
    </row>
    <row r="325" spans="1:22">
      <c r="A325" s="157"/>
      <c r="B325" s="108">
        <v>321</v>
      </c>
      <c r="C325" s="113" t="s">
        <v>630</v>
      </c>
      <c r="D325" s="110">
        <v>19</v>
      </c>
      <c r="E325" s="110">
        <v>1984</v>
      </c>
      <c r="F325" s="111">
        <v>994.89</v>
      </c>
      <c r="G325" s="111">
        <v>994.89</v>
      </c>
      <c r="H325" s="112">
        <v>3.6459999999999999</v>
      </c>
      <c r="I325" s="112">
        <f>H325</f>
        <v>3.6459999999999999</v>
      </c>
      <c r="J325" s="114">
        <v>1.81</v>
      </c>
      <c r="K325" s="112">
        <f>I325-N325</f>
        <v>1.1470000000000002</v>
      </c>
      <c r="L325" s="112">
        <f>I325-P325</f>
        <v>1.81</v>
      </c>
      <c r="M325" s="111">
        <v>49</v>
      </c>
      <c r="N325" s="112">
        <f>M325*0.051</f>
        <v>2.4989999999999997</v>
      </c>
      <c r="O325" s="111">
        <v>36</v>
      </c>
      <c r="P325" s="112">
        <f>O325*0.051</f>
        <v>1.8359999999999999</v>
      </c>
      <c r="Q325" s="111">
        <f>J325*1000/D325</f>
        <v>95.263157894736835</v>
      </c>
      <c r="R325" s="111">
        <f>K325*1000/D325</f>
        <v>60.368421052631589</v>
      </c>
      <c r="S325" s="111">
        <f>L325*1000/D325</f>
        <v>95.263157894736835</v>
      </c>
      <c r="T325" s="112">
        <f>L325-J325</f>
        <v>0</v>
      </c>
      <c r="U325" s="112">
        <f>N325-P325</f>
        <v>0.66299999999999981</v>
      </c>
      <c r="V325" s="200">
        <f>O325-M325</f>
        <v>-13</v>
      </c>
    </row>
    <row r="326" spans="1:22">
      <c r="A326" s="157"/>
      <c r="B326" s="108">
        <v>322</v>
      </c>
      <c r="C326" s="113" t="s">
        <v>626</v>
      </c>
      <c r="D326" s="110">
        <v>41</v>
      </c>
      <c r="E326" s="110">
        <v>1991</v>
      </c>
      <c r="F326" s="111">
        <v>2281.19</v>
      </c>
      <c r="G326" s="111">
        <v>2281.19</v>
      </c>
      <c r="H326" s="112">
        <v>8.2460000000000004</v>
      </c>
      <c r="I326" s="112">
        <f>H326</f>
        <v>8.2460000000000004</v>
      </c>
      <c r="J326" s="114">
        <v>3.96</v>
      </c>
      <c r="K326" s="112">
        <f>I326-N326</f>
        <v>3.8600000000000003</v>
      </c>
      <c r="L326" s="112">
        <f>I326-P326</f>
        <v>3.9620000000000006</v>
      </c>
      <c r="M326" s="111">
        <v>86</v>
      </c>
      <c r="N326" s="112">
        <f>M326*0.051</f>
        <v>4.3860000000000001</v>
      </c>
      <c r="O326" s="111">
        <v>84</v>
      </c>
      <c r="P326" s="112">
        <f>O326*0.051</f>
        <v>4.2839999999999998</v>
      </c>
      <c r="Q326" s="111">
        <f>J326*1000/D326</f>
        <v>96.58536585365853</v>
      </c>
      <c r="R326" s="111">
        <f>K326*1000/D326</f>
        <v>94.146341463414643</v>
      </c>
      <c r="S326" s="111">
        <f>L326*1000/D326</f>
        <v>96.634146341463421</v>
      </c>
      <c r="T326" s="112">
        <f>L326-J326</f>
        <v>2.0000000000006679E-3</v>
      </c>
      <c r="U326" s="112">
        <f>N326-P326</f>
        <v>0.10200000000000031</v>
      </c>
      <c r="V326" s="200">
        <f>O326-M326</f>
        <v>-2</v>
      </c>
    </row>
    <row r="327" spans="1:22">
      <c r="A327" s="157"/>
      <c r="B327" s="108">
        <v>323</v>
      </c>
      <c r="C327" s="113" t="s">
        <v>601</v>
      </c>
      <c r="D327" s="110">
        <v>30</v>
      </c>
      <c r="E327" s="110">
        <v>1980</v>
      </c>
      <c r="F327" s="111">
        <v>1363.59</v>
      </c>
      <c r="G327" s="111">
        <v>1363.59</v>
      </c>
      <c r="H327" s="114">
        <v>5.7380000000000004</v>
      </c>
      <c r="I327" s="112">
        <f>H327</f>
        <v>5.7380000000000004</v>
      </c>
      <c r="J327" s="114">
        <v>2.9374799999999999</v>
      </c>
      <c r="K327" s="112">
        <f>I327-N327</f>
        <v>2.7290000000000005</v>
      </c>
      <c r="L327" s="112">
        <f>I327-P327</f>
        <v>3.0758000000000005</v>
      </c>
      <c r="M327" s="115">
        <v>59</v>
      </c>
      <c r="N327" s="112">
        <f>M327*0.051</f>
        <v>3.0089999999999999</v>
      </c>
      <c r="O327" s="111">
        <v>52.2</v>
      </c>
      <c r="P327" s="112">
        <f>O327*0.051</f>
        <v>2.6621999999999999</v>
      </c>
      <c r="Q327" s="111">
        <f>J327*1000/D327</f>
        <v>97.915999999999997</v>
      </c>
      <c r="R327" s="111">
        <f>K327*1000/D327</f>
        <v>90.966666666666683</v>
      </c>
      <c r="S327" s="111">
        <f>L327*1000/D327</f>
        <v>102.52666666666669</v>
      </c>
      <c r="T327" s="112">
        <f>L327-J327</f>
        <v>0.13832000000000066</v>
      </c>
      <c r="U327" s="112">
        <f>N327-P327</f>
        <v>0.3468</v>
      </c>
      <c r="V327" s="200">
        <f>O327-M327</f>
        <v>-6.7999999999999972</v>
      </c>
    </row>
    <row r="328" spans="1:22">
      <c r="A328" s="157"/>
      <c r="B328" s="108">
        <v>324</v>
      </c>
      <c r="C328" s="109" t="s">
        <v>545</v>
      </c>
      <c r="D328" s="110">
        <v>93</v>
      </c>
      <c r="E328" s="110">
        <v>1973</v>
      </c>
      <c r="F328" s="111">
        <v>4520.3</v>
      </c>
      <c r="G328" s="111">
        <v>4520.3</v>
      </c>
      <c r="H328" s="112">
        <v>18.646999999999998</v>
      </c>
      <c r="I328" s="112">
        <f>H328</f>
        <v>18.646999999999998</v>
      </c>
      <c r="J328" s="112">
        <v>9.1441800000000004</v>
      </c>
      <c r="K328" s="112">
        <f>I328-N328</f>
        <v>9.11</v>
      </c>
      <c r="L328" s="112">
        <f>I328-P328</f>
        <v>9.6202549999999984</v>
      </c>
      <c r="M328" s="111">
        <v>187</v>
      </c>
      <c r="N328" s="112">
        <f>M328*0.051</f>
        <v>9.536999999999999</v>
      </c>
      <c r="O328" s="111">
        <v>176.995</v>
      </c>
      <c r="P328" s="112">
        <f>O328*0.051</f>
        <v>9.026745</v>
      </c>
      <c r="Q328" s="111">
        <f>J328*1000/D328</f>
        <v>98.324516129032261</v>
      </c>
      <c r="R328" s="111">
        <f>K328*1000/D328</f>
        <v>97.956989247311824</v>
      </c>
      <c r="S328" s="111">
        <f>L328*1000/D328</f>
        <v>103.44360215053763</v>
      </c>
      <c r="T328" s="112">
        <f>L328-J328</f>
        <v>0.47607499999999803</v>
      </c>
      <c r="U328" s="112">
        <f>N328-P328</f>
        <v>0.51025499999999901</v>
      </c>
      <c r="V328" s="200">
        <f>O328-M328</f>
        <v>-10.004999999999995</v>
      </c>
    </row>
    <row r="329" spans="1:22">
      <c r="A329" s="157"/>
      <c r="B329" s="108">
        <v>325</v>
      </c>
      <c r="C329" s="113" t="s">
        <v>633</v>
      </c>
      <c r="D329" s="110">
        <v>22</v>
      </c>
      <c r="E329" s="110">
        <v>1989</v>
      </c>
      <c r="F329" s="111">
        <v>1148.3</v>
      </c>
      <c r="G329" s="111">
        <v>1148.3</v>
      </c>
      <c r="H329" s="114">
        <v>4.0259999999999998</v>
      </c>
      <c r="I329" s="114">
        <f>H329</f>
        <v>4.0259999999999998</v>
      </c>
      <c r="J329" s="114">
        <v>2.19</v>
      </c>
      <c r="K329" s="114">
        <f>I329-N329</f>
        <v>1.782</v>
      </c>
      <c r="L329" s="114">
        <f>I329-P329</f>
        <v>2.19</v>
      </c>
      <c r="M329" s="115">
        <v>44</v>
      </c>
      <c r="N329" s="114">
        <f>M329*0.051</f>
        <v>2.2439999999999998</v>
      </c>
      <c r="O329" s="115">
        <v>36</v>
      </c>
      <c r="P329" s="112">
        <f>O329*0.051</f>
        <v>1.8359999999999999</v>
      </c>
      <c r="Q329" s="111">
        <f>J329*1000/D329</f>
        <v>99.545454545454547</v>
      </c>
      <c r="R329" s="111">
        <f>K329*1000/D329</f>
        <v>81</v>
      </c>
      <c r="S329" s="111">
        <f>L329*1000/D329</f>
        <v>99.545454545454547</v>
      </c>
      <c r="T329" s="112">
        <f>L329-J329</f>
        <v>0</v>
      </c>
      <c r="U329" s="112">
        <f>N329-P329</f>
        <v>0.40799999999999992</v>
      </c>
      <c r="V329" s="200">
        <f>O329-M329</f>
        <v>-8</v>
      </c>
    </row>
    <row r="330" spans="1:22">
      <c r="A330" s="157"/>
      <c r="B330" s="108">
        <v>326</v>
      </c>
      <c r="C330" s="120" t="s">
        <v>625</v>
      </c>
      <c r="D330" s="121">
        <v>50</v>
      </c>
      <c r="E330" s="121">
        <v>1980</v>
      </c>
      <c r="F330" s="115">
        <v>3015.29</v>
      </c>
      <c r="G330" s="115">
        <v>3015.29</v>
      </c>
      <c r="H330" s="112">
        <v>8.9290000000000003</v>
      </c>
      <c r="I330" s="112">
        <f>H330</f>
        <v>8.9290000000000003</v>
      </c>
      <c r="J330" s="114">
        <v>5.0999999999999996</v>
      </c>
      <c r="K330" s="112">
        <f>I330-N330</f>
        <v>4.6960000000000006</v>
      </c>
      <c r="L330" s="112">
        <f>I330-P330</f>
        <v>5.104000000000001</v>
      </c>
      <c r="M330" s="111">
        <v>83</v>
      </c>
      <c r="N330" s="112">
        <f>M330*0.051</f>
        <v>4.2329999999999997</v>
      </c>
      <c r="O330" s="111">
        <v>75</v>
      </c>
      <c r="P330" s="112">
        <f>O330*0.051</f>
        <v>3.8249999999999997</v>
      </c>
      <c r="Q330" s="111">
        <f>J330*1000/D330</f>
        <v>102</v>
      </c>
      <c r="R330" s="111">
        <f>K330*1000/D330</f>
        <v>93.920000000000016</v>
      </c>
      <c r="S330" s="111">
        <f>L330*1000/D330</f>
        <v>102.08000000000001</v>
      </c>
      <c r="T330" s="112">
        <f>L330-J330</f>
        <v>4.0000000000013358E-3</v>
      </c>
      <c r="U330" s="112">
        <f>N330-P330</f>
        <v>0.40799999999999992</v>
      </c>
      <c r="V330" s="200">
        <f>O330-M330</f>
        <v>-8</v>
      </c>
    </row>
    <row r="331" spans="1:22">
      <c r="A331" s="157"/>
      <c r="B331" s="108">
        <v>327</v>
      </c>
      <c r="C331" s="113" t="s">
        <v>640</v>
      </c>
      <c r="D331" s="110">
        <v>12</v>
      </c>
      <c r="E331" s="110">
        <v>1980</v>
      </c>
      <c r="F331" s="111">
        <v>584.73</v>
      </c>
      <c r="G331" s="111">
        <v>584.73</v>
      </c>
      <c r="H331" s="114">
        <v>2.198</v>
      </c>
      <c r="I331" s="114">
        <f>H331</f>
        <v>2.198</v>
      </c>
      <c r="J331" s="114">
        <v>1.23</v>
      </c>
      <c r="K331" s="114">
        <f>I331-N331</f>
        <v>1.1779999999999999</v>
      </c>
      <c r="L331" s="114">
        <f>I331-P331</f>
        <v>1.2290000000000001</v>
      </c>
      <c r="M331" s="115">
        <v>20</v>
      </c>
      <c r="N331" s="114">
        <f>M331*0.051</f>
        <v>1.02</v>
      </c>
      <c r="O331" s="115">
        <v>19</v>
      </c>
      <c r="P331" s="112">
        <f>O331*0.051</f>
        <v>0.96899999999999997</v>
      </c>
      <c r="Q331" s="111">
        <f>J331*1000/D331</f>
        <v>102.5</v>
      </c>
      <c r="R331" s="111">
        <f>K331*1000/D331</f>
        <v>98.166666666666671</v>
      </c>
      <c r="S331" s="111">
        <f>L331*1000/D331</f>
        <v>102.41666666666667</v>
      </c>
      <c r="T331" s="112">
        <f>L331-J331</f>
        <v>-9.9999999999988987E-4</v>
      </c>
      <c r="U331" s="112">
        <f>N331-P331</f>
        <v>5.1000000000000045E-2</v>
      </c>
      <c r="V331" s="200">
        <f>O331-M331</f>
        <v>-1</v>
      </c>
    </row>
    <row r="332" spans="1:22">
      <c r="A332" s="157"/>
      <c r="B332" s="108">
        <v>328</v>
      </c>
      <c r="C332" s="113" t="s">
        <v>546</v>
      </c>
      <c r="D332" s="110">
        <v>60</v>
      </c>
      <c r="E332" s="110">
        <v>1968</v>
      </c>
      <c r="F332" s="111">
        <v>3261.72</v>
      </c>
      <c r="G332" s="111">
        <v>3261.72</v>
      </c>
      <c r="H332" s="112">
        <v>11.112</v>
      </c>
      <c r="I332" s="112">
        <f>H332</f>
        <v>11.112</v>
      </c>
      <c r="J332" s="112">
        <v>6.1725000000000003</v>
      </c>
      <c r="K332" s="112">
        <f>I332-N332</f>
        <v>5.7570000000000006</v>
      </c>
      <c r="L332" s="112">
        <f>I332-P332</f>
        <v>6.4200000000000008</v>
      </c>
      <c r="M332" s="111">
        <v>105</v>
      </c>
      <c r="N332" s="112">
        <f>M332*0.051</f>
        <v>5.3549999999999995</v>
      </c>
      <c r="O332" s="111">
        <v>92</v>
      </c>
      <c r="P332" s="112">
        <f>O332*0.051</f>
        <v>4.6919999999999993</v>
      </c>
      <c r="Q332" s="111">
        <f>J332*1000/D332</f>
        <v>102.875</v>
      </c>
      <c r="R332" s="111">
        <f>K332*1000/D332</f>
        <v>95.950000000000017</v>
      </c>
      <c r="S332" s="111">
        <f>L332*1000/D332</f>
        <v>107.00000000000001</v>
      </c>
      <c r="T332" s="112">
        <f>L332-J332</f>
        <v>0.2475000000000005</v>
      </c>
      <c r="U332" s="112">
        <f>N332-P332</f>
        <v>0.66300000000000026</v>
      </c>
      <c r="V332" s="200">
        <f>O332-M332</f>
        <v>-13</v>
      </c>
    </row>
    <row r="333" spans="1:22">
      <c r="A333" s="157"/>
      <c r="B333" s="108">
        <v>329</v>
      </c>
      <c r="C333" s="113" t="s">
        <v>658</v>
      </c>
      <c r="D333" s="110">
        <v>103</v>
      </c>
      <c r="E333" s="110">
        <v>1965</v>
      </c>
      <c r="F333" s="111">
        <v>4447.51</v>
      </c>
      <c r="G333" s="111">
        <v>4447.51</v>
      </c>
      <c r="H333" s="112">
        <v>19.550999999999998</v>
      </c>
      <c r="I333" s="112">
        <f>H333</f>
        <v>19.550999999999998</v>
      </c>
      <c r="J333" s="112">
        <v>10.605306000000001</v>
      </c>
      <c r="K333" s="112">
        <f>I333-N333</f>
        <v>9.1469999999999985</v>
      </c>
      <c r="L333" s="112">
        <f>I333-P333</f>
        <v>11.719949999999997</v>
      </c>
      <c r="M333" s="111">
        <v>204</v>
      </c>
      <c r="N333" s="112">
        <f>M333*0.051</f>
        <v>10.404</v>
      </c>
      <c r="O333" s="111">
        <v>153.55000000000001</v>
      </c>
      <c r="P333" s="112">
        <f>O333*0.051</f>
        <v>7.8310500000000003</v>
      </c>
      <c r="Q333" s="111">
        <f>J333*1000/D333</f>
        <v>102.9641359223301</v>
      </c>
      <c r="R333" s="111">
        <f>K333*1000/D333</f>
        <v>88.805825242718427</v>
      </c>
      <c r="S333" s="111">
        <f>L333*1000/D333</f>
        <v>113.78592233009707</v>
      </c>
      <c r="T333" s="112">
        <f>L333-J333</f>
        <v>1.1146439999999966</v>
      </c>
      <c r="U333" s="112">
        <f>N333-P333</f>
        <v>2.5729499999999996</v>
      </c>
      <c r="V333" s="200">
        <f>O333-M333</f>
        <v>-50.449999999999989</v>
      </c>
    </row>
    <row r="334" spans="1:22">
      <c r="A334" s="157"/>
      <c r="B334" s="108">
        <v>330</v>
      </c>
      <c r="C334" s="113" t="s">
        <v>656</v>
      </c>
      <c r="D334" s="110">
        <v>80</v>
      </c>
      <c r="E334" s="110">
        <v>1964</v>
      </c>
      <c r="F334" s="111">
        <v>3831.94</v>
      </c>
      <c r="G334" s="111">
        <v>3831.94</v>
      </c>
      <c r="H334" s="112">
        <v>13.855</v>
      </c>
      <c r="I334" s="112">
        <f>H334</f>
        <v>13.855</v>
      </c>
      <c r="J334" s="112">
        <v>8.4203200000000002</v>
      </c>
      <c r="K334" s="112">
        <f>I334-N334</f>
        <v>7.1740000000000013</v>
      </c>
      <c r="L334" s="112">
        <f>I334-P334</f>
        <v>9.2523520000000001</v>
      </c>
      <c r="M334" s="111">
        <v>131</v>
      </c>
      <c r="N334" s="112">
        <f>M334*0.051</f>
        <v>6.6809999999999992</v>
      </c>
      <c r="O334" s="111">
        <v>90.248000000000005</v>
      </c>
      <c r="P334" s="112">
        <f>O334*0.051</f>
        <v>4.6026480000000003</v>
      </c>
      <c r="Q334" s="111">
        <f>J334*1000/D334</f>
        <v>105.25399999999999</v>
      </c>
      <c r="R334" s="111">
        <f>K334*1000/D334</f>
        <v>89.675000000000011</v>
      </c>
      <c r="S334" s="111">
        <f>L334*1000/D334</f>
        <v>115.65440000000001</v>
      </c>
      <c r="T334" s="112">
        <f>L334-J334</f>
        <v>0.83203199999999988</v>
      </c>
      <c r="U334" s="112">
        <f>N334-P334</f>
        <v>2.0783519999999989</v>
      </c>
      <c r="V334" s="200">
        <f>O334-M334</f>
        <v>-40.751999999999995</v>
      </c>
    </row>
    <row r="335" spans="1:22">
      <c r="A335" s="157"/>
      <c r="B335" s="108">
        <v>331</v>
      </c>
      <c r="C335" s="116" t="s">
        <v>149</v>
      </c>
      <c r="D335" s="117">
        <v>18</v>
      </c>
      <c r="E335" s="117">
        <v>1977</v>
      </c>
      <c r="F335" s="118">
        <v>787.7</v>
      </c>
      <c r="G335" s="118">
        <v>787.7</v>
      </c>
      <c r="H335" s="119">
        <v>2.81</v>
      </c>
      <c r="I335" s="119">
        <f>H335</f>
        <v>2.81</v>
      </c>
      <c r="J335" s="119">
        <v>1.93</v>
      </c>
      <c r="K335" s="119">
        <f>I335-N335</f>
        <v>1.8920000000000001</v>
      </c>
      <c r="L335" s="119">
        <f>I335-P335</f>
        <v>1.9870640000000002</v>
      </c>
      <c r="M335" s="118">
        <v>18</v>
      </c>
      <c r="N335" s="119">
        <f>M335*0.051</f>
        <v>0.91799999999999993</v>
      </c>
      <c r="O335" s="118">
        <v>16.135999999999999</v>
      </c>
      <c r="P335" s="119">
        <f>O335*0.051</f>
        <v>0.82293599999999989</v>
      </c>
      <c r="Q335" s="118">
        <f>J335*1000/D335</f>
        <v>107.22222222222223</v>
      </c>
      <c r="R335" s="118">
        <f>K335*1000/D335</f>
        <v>105.11111111111113</v>
      </c>
      <c r="S335" s="118">
        <f>L335*1000/D335</f>
        <v>110.39244444444445</v>
      </c>
      <c r="T335" s="119">
        <f>L335-J335</f>
        <v>5.7064000000000226E-2</v>
      </c>
      <c r="U335" s="119">
        <f>N335-P335</f>
        <v>9.5064000000000037E-2</v>
      </c>
      <c r="V335" s="201">
        <f>O335-M335</f>
        <v>-1.8640000000000008</v>
      </c>
    </row>
    <row r="336" spans="1:22">
      <c r="A336" s="157"/>
      <c r="B336" s="108">
        <v>332</v>
      </c>
      <c r="C336" s="113" t="s">
        <v>541</v>
      </c>
      <c r="D336" s="110">
        <v>30</v>
      </c>
      <c r="E336" s="110">
        <v>1973</v>
      </c>
      <c r="F336" s="111">
        <v>1569.45</v>
      </c>
      <c r="G336" s="111">
        <v>1569.45</v>
      </c>
      <c r="H336" s="112">
        <v>6.36</v>
      </c>
      <c r="I336" s="112">
        <f>H336</f>
        <v>6.36</v>
      </c>
      <c r="J336" s="112">
        <v>3.2471999999999999</v>
      </c>
      <c r="K336" s="112">
        <f>I336-N336</f>
        <v>2.8920000000000003</v>
      </c>
      <c r="L336" s="112">
        <f>I336-P336</f>
        <v>3.2472139800000002</v>
      </c>
      <c r="M336" s="111">
        <v>68</v>
      </c>
      <c r="N336" s="112">
        <f>M336*0.051</f>
        <v>3.468</v>
      </c>
      <c r="O336" s="111">
        <v>61.035020000000003</v>
      </c>
      <c r="P336" s="112">
        <f>O336*0.051</f>
        <v>3.1127860200000002</v>
      </c>
      <c r="Q336" s="111">
        <f>J336*1000/D336</f>
        <v>108.24</v>
      </c>
      <c r="R336" s="111">
        <f>K336*1000/D336</f>
        <v>96.40000000000002</v>
      </c>
      <c r="S336" s="111">
        <f>L336*1000/D336</f>
        <v>108.240466</v>
      </c>
      <c r="T336" s="112">
        <f>L336-J336</f>
        <v>1.3980000000302084E-5</v>
      </c>
      <c r="U336" s="112">
        <f>N336-P336</f>
        <v>0.35521397999999982</v>
      </c>
      <c r="V336" s="200">
        <f>O336-M336</f>
        <v>-6.9649799999999971</v>
      </c>
    </row>
    <row r="337" spans="1:22">
      <c r="A337" s="157"/>
      <c r="B337" s="108">
        <v>333</v>
      </c>
      <c r="C337" s="113" t="s">
        <v>627</v>
      </c>
      <c r="D337" s="110">
        <v>40</v>
      </c>
      <c r="E337" s="110">
        <v>1981</v>
      </c>
      <c r="F337" s="111">
        <v>2251.3000000000002</v>
      </c>
      <c r="G337" s="111">
        <v>2251.3000000000002</v>
      </c>
      <c r="H337" s="112">
        <v>8.0739999999999998</v>
      </c>
      <c r="I337" s="112">
        <f>H337</f>
        <v>8.0739999999999998</v>
      </c>
      <c r="J337" s="114">
        <v>4.5</v>
      </c>
      <c r="K337" s="112">
        <f>I337-N337</f>
        <v>3.6879999999999997</v>
      </c>
      <c r="L337" s="112">
        <f>I337-P337</f>
        <v>4.5039999999999996</v>
      </c>
      <c r="M337" s="111">
        <v>86</v>
      </c>
      <c r="N337" s="112">
        <f>M337*0.051</f>
        <v>4.3860000000000001</v>
      </c>
      <c r="O337" s="111">
        <v>70</v>
      </c>
      <c r="P337" s="112">
        <f>O337*0.051</f>
        <v>3.57</v>
      </c>
      <c r="Q337" s="111">
        <f>J337*1000/D337</f>
        <v>112.5</v>
      </c>
      <c r="R337" s="111">
        <f>K337*1000/D337</f>
        <v>92.199999999999989</v>
      </c>
      <c r="S337" s="111">
        <f>L337*1000/D337</f>
        <v>112.6</v>
      </c>
      <c r="T337" s="112">
        <f>L337-J337</f>
        <v>3.9999999999995595E-3</v>
      </c>
      <c r="U337" s="112">
        <f>N337-P337</f>
        <v>0.81600000000000028</v>
      </c>
      <c r="V337" s="200">
        <f>O337-M337</f>
        <v>-16</v>
      </c>
    </row>
    <row r="338" spans="1:22">
      <c r="A338" s="157"/>
      <c r="B338" s="108">
        <v>334</v>
      </c>
      <c r="C338" s="122" t="s">
        <v>610</v>
      </c>
      <c r="D338" s="110">
        <v>20</v>
      </c>
      <c r="E338" s="110">
        <v>1975</v>
      </c>
      <c r="F338" s="111">
        <v>1127.03</v>
      </c>
      <c r="G338" s="111">
        <v>1127.03</v>
      </c>
      <c r="H338" s="112">
        <v>3.7970000000000002</v>
      </c>
      <c r="I338" s="112">
        <f>H338</f>
        <v>3.7970000000000002</v>
      </c>
      <c r="J338" s="112">
        <v>2.2669999999999999</v>
      </c>
      <c r="K338" s="112">
        <f>I338-N338</f>
        <v>1.9100000000000004</v>
      </c>
      <c r="L338" s="112">
        <f>I338-P338</f>
        <v>2.2670000000000003</v>
      </c>
      <c r="M338" s="111">
        <v>37</v>
      </c>
      <c r="N338" s="112">
        <f>M338*0.051</f>
        <v>1.8869999999999998</v>
      </c>
      <c r="O338" s="111">
        <v>30</v>
      </c>
      <c r="P338" s="112">
        <f>O338*0.051</f>
        <v>1.5299999999999998</v>
      </c>
      <c r="Q338" s="111">
        <f>J338*1000/D338</f>
        <v>113.35</v>
      </c>
      <c r="R338" s="111">
        <f>K338*1000/D338</f>
        <v>95.500000000000028</v>
      </c>
      <c r="S338" s="111">
        <f>L338*1000/D338</f>
        <v>113.35000000000002</v>
      </c>
      <c r="T338" s="112">
        <f>L338-J338</f>
        <v>0</v>
      </c>
      <c r="U338" s="112">
        <f>N338-P338</f>
        <v>0.35699999999999998</v>
      </c>
      <c r="V338" s="200">
        <f>O338-M338</f>
        <v>-7</v>
      </c>
    </row>
    <row r="339" spans="1:22">
      <c r="A339" s="157"/>
      <c r="B339" s="108">
        <v>335</v>
      </c>
      <c r="C339" s="113" t="s">
        <v>509</v>
      </c>
      <c r="D339" s="110">
        <v>60</v>
      </c>
      <c r="E339" s="110">
        <v>1985</v>
      </c>
      <c r="F339" s="111">
        <v>3133.55</v>
      </c>
      <c r="G339" s="111">
        <v>3133.55</v>
      </c>
      <c r="H339" s="112">
        <v>14.973000000000001</v>
      </c>
      <c r="I339" s="112">
        <f>H339</f>
        <v>14.973000000000001</v>
      </c>
      <c r="J339" s="112">
        <v>6.8075739999999998</v>
      </c>
      <c r="K339" s="112">
        <f>I339-N339</f>
        <v>5.793000000000001</v>
      </c>
      <c r="L339" s="112">
        <f>I339-P339</f>
        <v>7.215262398000001</v>
      </c>
      <c r="M339" s="111">
        <v>180</v>
      </c>
      <c r="N339" s="112">
        <f>M339*0.051</f>
        <v>9.18</v>
      </c>
      <c r="O339" s="111">
        <v>152.11250200000001</v>
      </c>
      <c r="P339" s="112">
        <f>O339*0.051</f>
        <v>7.7577376019999997</v>
      </c>
      <c r="Q339" s="111">
        <f>J339*1000/D339</f>
        <v>113.45956666666666</v>
      </c>
      <c r="R339" s="111">
        <f>K339*1000/D339</f>
        <v>96.550000000000011</v>
      </c>
      <c r="S339" s="111">
        <f>L339*1000/D339</f>
        <v>120.25437330000001</v>
      </c>
      <c r="T339" s="112">
        <f>L339-J339</f>
        <v>0.40768839800000123</v>
      </c>
      <c r="U339" s="112">
        <f>N339-P339</f>
        <v>1.422262398</v>
      </c>
      <c r="V339" s="200">
        <f>O339-M339</f>
        <v>-27.887497999999994</v>
      </c>
    </row>
    <row r="340" spans="1:22">
      <c r="A340" s="157"/>
      <c r="B340" s="108">
        <v>336</v>
      </c>
      <c r="C340" s="113" t="s">
        <v>592</v>
      </c>
      <c r="D340" s="110">
        <v>50</v>
      </c>
      <c r="E340" s="110">
        <v>1993</v>
      </c>
      <c r="F340" s="111">
        <v>2469.6799999999998</v>
      </c>
      <c r="G340" s="111">
        <v>2469.6799999999998</v>
      </c>
      <c r="H340" s="112">
        <v>10.29</v>
      </c>
      <c r="I340" s="112">
        <f>H340</f>
        <v>10.29</v>
      </c>
      <c r="J340" s="112">
        <v>5.6761109999999997</v>
      </c>
      <c r="K340" s="112">
        <f>I340-N340</f>
        <v>4.1189999999999998</v>
      </c>
      <c r="L340" s="112">
        <f>I340-P340</f>
        <v>5.903999999999999</v>
      </c>
      <c r="M340" s="111">
        <v>121</v>
      </c>
      <c r="N340" s="112">
        <f>M340*0.051</f>
        <v>6.1709999999999994</v>
      </c>
      <c r="O340" s="111">
        <v>86</v>
      </c>
      <c r="P340" s="112">
        <f>O340*0.051</f>
        <v>4.3860000000000001</v>
      </c>
      <c r="Q340" s="111">
        <f>J340*1000/D340</f>
        <v>113.52222</v>
      </c>
      <c r="R340" s="111">
        <f>K340*1000/D340</f>
        <v>82.38</v>
      </c>
      <c r="S340" s="111">
        <f>L340*1000/D340</f>
        <v>118.07999999999998</v>
      </c>
      <c r="T340" s="112">
        <f>L340-J340</f>
        <v>0.22788899999999934</v>
      </c>
      <c r="U340" s="112">
        <f>N340-P340</f>
        <v>1.7849999999999993</v>
      </c>
      <c r="V340" s="200">
        <f>O340-M340</f>
        <v>-35</v>
      </c>
    </row>
    <row r="341" spans="1:22">
      <c r="A341" s="157"/>
      <c r="B341" s="108">
        <v>337</v>
      </c>
      <c r="C341" s="109" t="s">
        <v>574</v>
      </c>
      <c r="D341" s="110">
        <v>59</v>
      </c>
      <c r="E341" s="110">
        <v>1991</v>
      </c>
      <c r="F341" s="111">
        <v>2442.5500000000002</v>
      </c>
      <c r="G341" s="111">
        <v>2442.5500000000002</v>
      </c>
      <c r="H341" s="114">
        <v>10.936</v>
      </c>
      <c r="I341" s="112">
        <f>H341</f>
        <v>10.936</v>
      </c>
      <c r="J341" s="114">
        <v>6.95</v>
      </c>
      <c r="K341" s="112">
        <f>I341-N341</f>
        <v>6.907</v>
      </c>
      <c r="L341" s="112">
        <f>I341-P341</f>
        <v>6.9507069999999995</v>
      </c>
      <c r="M341" s="111">
        <v>79</v>
      </c>
      <c r="N341" s="112">
        <f>M341*0.051</f>
        <v>4.0289999999999999</v>
      </c>
      <c r="O341" s="111">
        <v>78.143000000000001</v>
      </c>
      <c r="P341" s="112">
        <f>O341*0.051</f>
        <v>3.985293</v>
      </c>
      <c r="Q341" s="111">
        <f>J341*1000/D341</f>
        <v>117.79661016949153</v>
      </c>
      <c r="R341" s="111">
        <f>K341*1000/D341</f>
        <v>117.06779661016949</v>
      </c>
      <c r="S341" s="111">
        <f>L341*1000/D341</f>
        <v>117.80859322033898</v>
      </c>
      <c r="T341" s="112">
        <f>L341-J341</f>
        <v>7.0699999999934704E-4</v>
      </c>
      <c r="U341" s="112">
        <f>N341-P341</f>
        <v>4.370699999999994E-2</v>
      </c>
      <c r="V341" s="200">
        <f>O341-M341</f>
        <v>-0.85699999999999932</v>
      </c>
    </row>
    <row r="342" spans="1:22">
      <c r="A342" s="157"/>
      <c r="B342" s="108">
        <v>338</v>
      </c>
      <c r="C342" s="113" t="s">
        <v>548</v>
      </c>
      <c r="D342" s="110">
        <v>30</v>
      </c>
      <c r="E342" s="110">
        <v>1979</v>
      </c>
      <c r="F342" s="111">
        <v>1569.65</v>
      </c>
      <c r="G342" s="111">
        <v>1569.65</v>
      </c>
      <c r="H342" s="112">
        <v>5.734</v>
      </c>
      <c r="I342" s="112">
        <f>H342</f>
        <v>5.734</v>
      </c>
      <c r="J342" s="112">
        <v>3.5348700000000002</v>
      </c>
      <c r="K342" s="112">
        <f>I342-N342</f>
        <v>3.49</v>
      </c>
      <c r="L342" s="112">
        <f>I342-P342</f>
        <v>3.6450400000000003</v>
      </c>
      <c r="M342" s="111">
        <v>44</v>
      </c>
      <c r="N342" s="112">
        <f>M342*0.051</f>
        <v>2.2439999999999998</v>
      </c>
      <c r="O342" s="111">
        <v>40.96</v>
      </c>
      <c r="P342" s="112">
        <f>O342*0.051</f>
        <v>2.0889599999999997</v>
      </c>
      <c r="Q342" s="111">
        <f>J342*1000/D342</f>
        <v>117.82900000000001</v>
      </c>
      <c r="R342" s="111">
        <f>K342*1000/D342</f>
        <v>116.33333333333333</v>
      </c>
      <c r="S342" s="111">
        <f>L342*1000/D342</f>
        <v>121.50133333333335</v>
      </c>
      <c r="T342" s="112">
        <f>L342-J342</f>
        <v>0.1101700000000001</v>
      </c>
      <c r="U342" s="112">
        <f>N342-P342</f>
        <v>0.15504000000000007</v>
      </c>
      <c r="V342" s="200">
        <f>O342-M342</f>
        <v>-3.0399999999999991</v>
      </c>
    </row>
    <row r="343" spans="1:22">
      <c r="A343" s="157"/>
      <c r="B343" s="108">
        <v>339</v>
      </c>
      <c r="C343" s="122" t="s">
        <v>609</v>
      </c>
      <c r="D343" s="110">
        <v>20</v>
      </c>
      <c r="E343" s="110">
        <v>1975</v>
      </c>
      <c r="F343" s="111">
        <v>1147.92</v>
      </c>
      <c r="G343" s="111">
        <v>1147.92</v>
      </c>
      <c r="H343" s="112">
        <v>4.3979999999999997</v>
      </c>
      <c r="I343" s="112">
        <f>H343</f>
        <v>4.3979999999999997</v>
      </c>
      <c r="J343" s="112">
        <v>2.3580000000000001</v>
      </c>
      <c r="K343" s="112">
        <f>I343-N343</f>
        <v>1.9499999999999997</v>
      </c>
      <c r="L343" s="112">
        <f>I343-P343</f>
        <v>2.3579999999999997</v>
      </c>
      <c r="M343" s="111">
        <v>48</v>
      </c>
      <c r="N343" s="112">
        <f>M343*0.051</f>
        <v>2.448</v>
      </c>
      <c r="O343" s="111">
        <v>40</v>
      </c>
      <c r="P343" s="112">
        <f>O343*0.051</f>
        <v>2.04</v>
      </c>
      <c r="Q343" s="111">
        <f>J343*1000/D343</f>
        <v>117.9</v>
      </c>
      <c r="R343" s="111">
        <f>K343*1000/D343</f>
        <v>97.499999999999986</v>
      </c>
      <c r="S343" s="111">
        <f>L343*1000/D343</f>
        <v>117.89999999999998</v>
      </c>
      <c r="T343" s="112">
        <f>L343-J343</f>
        <v>0</v>
      </c>
      <c r="U343" s="112">
        <f>N343-P343</f>
        <v>0.40799999999999992</v>
      </c>
      <c r="V343" s="200">
        <f>O343-M343</f>
        <v>-8</v>
      </c>
    </row>
    <row r="344" spans="1:22">
      <c r="A344" s="157"/>
      <c r="B344" s="108">
        <v>340</v>
      </c>
      <c r="C344" s="113" t="s">
        <v>634</v>
      </c>
      <c r="D344" s="110">
        <v>45</v>
      </c>
      <c r="E344" s="110">
        <v>1979</v>
      </c>
      <c r="F344" s="111">
        <v>2335.3000000000002</v>
      </c>
      <c r="G344" s="111">
        <v>2335.3000000000002</v>
      </c>
      <c r="H344" s="114">
        <v>9.0050000000000008</v>
      </c>
      <c r="I344" s="114">
        <f>H344</f>
        <v>9.0050000000000008</v>
      </c>
      <c r="J344" s="114">
        <v>5.38</v>
      </c>
      <c r="K344" s="114">
        <f>I344-N344</f>
        <v>4.8740000000000014</v>
      </c>
      <c r="L344" s="114">
        <f>I344-P344</f>
        <v>5.3840000000000012</v>
      </c>
      <c r="M344" s="115">
        <v>81</v>
      </c>
      <c r="N344" s="114">
        <f>M344*0.051</f>
        <v>4.1309999999999993</v>
      </c>
      <c r="O344" s="115">
        <v>71</v>
      </c>
      <c r="P344" s="112">
        <f>O344*0.051</f>
        <v>3.6209999999999996</v>
      </c>
      <c r="Q344" s="111">
        <f>J344*1000/D344</f>
        <v>119.55555555555556</v>
      </c>
      <c r="R344" s="111">
        <f>K344*1000/D344</f>
        <v>108.31111111111115</v>
      </c>
      <c r="S344" s="111">
        <f>L344*1000/D344</f>
        <v>119.64444444444446</v>
      </c>
      <c r="T344" s="112">
        <f>L344-J344</f>
        <v>4.0000000000013358E-3</v>
      </c>
      <c r="U344" s="112">
        <f>N344-P344</f>
        <v>0.50999999999999979</v>
      </c>
      <c r="V344" s="200">
        <f>O344-M344</f>
        <v>-10</v>
      </c>
    </row>
    <row r="345" spans="1:22">
      <c r="A345" s="157"/>
      <c r="B345" s="108">
        <v>341</v>
      </c>
      <c r="C345" s="113" t="s">
        <v>662</v>
      </c>
      <c r="D345" s="110">
        <v>51</v>
      </c>
      <c r="E345" s="110">
        <v>1988</v>
      </c>
      <c r="F345" s="111">
        <v>1853.38</v>
      </c>
      <c r="G345" s="111">
        <v>1853.38</v>
      </c>
      <c r="H345" s="112">
        <v>9.3170000000000002</v>
      </c>
      <c r="I345" s="112">
        <f>H345</f>
        <v>9.3170000000000002</v>
      </c>
      <c r="J345" s="112">
        <v>6.2095510000000003</v>
      </c>
      <c r="K345" s="112">
        <f>I345-N345</f>
        <v>5.798</v>
      </c>
      <c r="L345" s="112">
        <f>I345-P345</f>
        <v>6.5992100000000002</v>
      </c>
      <c r="M345" s="111">
        <v>69</v>
      </c>
      <c r="N345" s="112">
        <f>M345*0.051</f>
        <v>3.5189999999999997</v>
      </c>
      <c r="O345" s="111">
        <v>53.29</v>
      </c>
      <c r="P345" s="112">
        <f>O345*0.051</f>
        <v>2.7177899999999999</v>
      </c>
      <c r="Q345" s="111">
        <f>J345*1000/D345</f>
        <v>121.75590196078433</v>
      </c>
      <c r="R345" s="111">
        <f>K345*1000/D345</f>
        <v>113.68627450980392</v>
      </c>
      <c r="S345" s="111">
        <f>L345*1000/D345</f>
        <v>129.39627450980393</v>
      </c>
      <c r="T345" s="112">
        <f>L345-J345</f>
        <v>0.38965899999999998</v>
      </c>
      <c r="U345" s="112">
        <f>N345-P345</f>
        <v>0.80120999999999976</v>
      </c>
      <c r="V345" s="200">
        <f>O345-M345</f>
        <v>-15.71</v>
      </c>
    </row>
    <row r="346" spans="1:22">
      <c r="A346" s="157"/>
      <c r="B346" s="108">
        <v>342</v>
      </c>
      <c r="C346" s="113" t="s">
        <v>538</v>
      </c>
      <c r="D346" s="110">
        <v>30</v>
      </c>
      <c r="E346" s="110">
        <v>1971</v>
      </c>
      <c r="F346" s="111">
        <v>1569.65</v>
      </c>
      <c r="G346" s="111">
        <v>1569.65</v>
      </c>
      <c r="H346" s="112">
        <v>6.0430000000000001</v>
      </c>
      <c r="I346" s="112">
        <f>H346</f>
        <v>6.0430000000000001</v>
      </c>
      <c r="J346" s="112">
        <v>3.68574</v>
      </c>
      <c r="K346" s="112">
        <f>I346-N346</f>
        <v>3.4930000000000003</v>
      </c>
      <c r="L346" s="112">
        <f>I346-P346</f>
        <v>3.8038450000000004</v>
      </c>
      <c r="M346" s="111">
        <v>50</v>
      </c>
      <c r="N346" s="112">
        <f>M346*0.051</f>
        <v>2.5499999999999998</v>
      </c>
      <c r="O346" s="111">
        <v>43.905000000000001</v>
      </c>
      <c r="P346" s="112">
        <f>O346*0.051</f>
        <v>2.2391549999999998</v>
      </c>
      <c r="Q346" s="111">
        <f>J346*1000/D346</f>
        <v>122.858</v>
      </c>
      <c r="R346" s="111">
        <f>K346*1000/D346</f>
        <v>116.43333333333335</v>
      </c>
      <c r="S346" s="111">
        <f>L346*1000/D346</f>
        <v>126.79483333333334</v>
      </c>
      <c r="T346" s="112">
        <f>L346-J346</f>
        <v>0.11810500000000035</v>
      </c>
      <c r="U346" s="112">
        <f>N346-P346</f>
        <v>0.31084500000000004</v>
      </c>
      <c r="V346" s="200">
        <f>O346-M346</f>
        <v>-6.0949999999999989</v>
      </c>
    </row>
    <row r="347" spans="1:22">
      <c r="A347" s="157"/>
      <c r="B347" s="108">
        <v>343</v>
      </c>
      <c r="C347" s="113" t="s">
        <v>644</v>
      </c>
      <c r="D347" s="110">
        <v>12</v>
      </c>
      <c r="E347" s="110">
        <v>1988</v>
      </c>
      <c r="F347" s="111">
        <v>608.15</v>
      </c>
      <c r="G347" s="111">
        <v>608.15</v>
      </c>
      <c r="H347" s="114">
        <v>2.4510000000000001</v>
      </c>
      <c r="I347" s="114">
        <f>H347</f>
        <v>2.4510000000000001</v>
      </c>
      <c r="J347" s="114">
        <v>1.48</v>
      </c>
      <c r="K347" s="114">
        <f>I347-N347</f>
        <v>1.431</v>
      </c>
      <c r="L347" s="114">
        <f>I347-P347</f>
        <v>1.4820000000000002</v>
      </c>
      <c r="M347" s="115">
        <v>20</v>
      </c>
      <c r="N347" s="114">
        <f>M347*0.051</f>
        <v>1.02</v>
      </c>
      <c r="O347" s="115">
        <v>19</v>
      </c>
      <c r="P347" s="112">
        <f>O347*0.051</f>
        <v>0.96899999999999997</v>
      </c>
      <c r="Q347" s="111">
        <f>J347*1000/D347</f>
        <v>123.33333333333333</v>
      </c>
      <c r="R347" s="111">
        <f>K347*1000/D347</f>
        <v>119.25</v>
      </c>
      <c r="S347" s="111">
        <f>L347*1000/D347</f>
        <v>123.50000000000001</v>
      </c>
      <c r="T347" s="112">
        <f>L347-J347</f>
        <v>2.0000000000002238E-3</v>
      </c>
      <c r="U347" s="112">
        <f>N347-P347</f>
        <v>5.1000000000000045E-2</v>
      </c>
      <c r="V347" s="200">
        <f>O347-M347</f>
        <v>-1</v>
      </c>
    </row>
    <row r="348" spans="1:22">
      <c r="A348" s="157"/>
      <c r="B348" s="108">
        <v>344</v>
      </c>
      <c r="C348" s="113" t="s">
        <v>568</v>
      </c>
      <c r="D348" s="110">
        <v>39</v>
      </c>
      <c r="E348" s="110">
        <v>1990</v>
      </c>
      <c r="F348" s="111">
        <v>2294.0500000000002</v>
      </c>
      <c r="G348" s="111">
        <v>2294.0500000000002</v>
      </c>
      <c r="H348" s="114">
        <v>8.3680000000000003</v>
      </c>
      <c r="I348" s="112">
        <f>H348</f>
        <v>8.3680000000000003</v>
      </c>
      <c r="J348" s="114">
        <v>4.9800000000000004</v>
      </c>
      <c r="K348" s="112">
        <f>I348-N348</f>
        <v>4.9510000000000005</v>
      </c>
      <c r="L348" s="112">
        <f>I348-P348</f>
        <v>4.984864</v>
      </c>
      <c r="M348" s="111">
        <v>67</v>
      </c>
      <c r="N348" s="112">
        <f>M348*0.051</f>
        <v>3.4169999999999998</v>
      </c>
      <c r="O348" s="111">
        <v>66.335999999999999</v>
      </c>
      <c r="P348" s="112">
        <f>O348*0.051</f>
        <v>3.3831359999999999</v>
      </c>
      <c r="Q348" s="111">
        <f>J348*1000/D348</f>
        <v>127.69230769230769</v>
      </c>
      <c r="R348" s="111">
        <f>K348*1000/D348</f>
        <v>126.94871794871797</v>
      </c>
      <c r="S348" s="111">
        <f>L348*1000/D348</f>
        <v>127.81702564102564</v>
      </c>
      <c r="T348" s="112">
        <f>L348-J348</f>
        <v>4.8639999999995354E-3</v>
      </c>
      <c r="U348" s="112">
        <f>N348-P348</f>
        <v>3.3863999999999894E-2</v>
      </c>
      <c r="V348" s="200">
        <f>O348-M348</f>
        <v>-0.66400000000000148</v>
      </c>
    </row>
    <row r="349" spans="1:22">
      <c r="A349" s="157"/>
      <c r="B349" s="108">
        <v>345</v>
      </c>
      <c r="C349" s="120" t="s">
        <v>612</v>
      </c>
      <c r="D349" s="121">
        <v>52</v>
      </c>
      <c r="E349" s="121">
        <v>1994</v>
      </c>
      <c r="F349" s="115">
        <v>3006.49</v>
      </c>
      <c r="G349" s="115">
        <v>3006.49</v>
      </c>
      <c r="H349" s="112">
        <v>12.407</v>
      </c>
      <c r="I349" s="112">
        <f>H349</f>
        <v>12.407</v>
      </c>
      <c r="J349" s="114">
        <v>6.7714920000000003</v>
      </c>
      <c r="K349" s="112">
        <f>I349-N349</f>
        <v>3.7370000000000001</v>
      </c>
      <c r="L349" s="112">
        <f>I349-P349</f>
        <v>6.7715000000000005</v>
      </c>
      <c r="M349" s="111">
        <v>170</v>
      </c>
      <c r="N349" s="112">
        <f>M349*0.051</f>
        <v>8.67</v>
      </c>
      <c r="O349" s="111">
        <v>110.5</v>
      </c>
      <c r="P349" s="112">
        <f>O349*0.051</f>
        <v>5.6354999999999995</v>
      </c>
      <c r="Q349" s="111">
        <f>J349*1000/D349</f>
        <v>130.221</v>
      </c>
      <c r="R349" s="111">
        <f>K349*1000/D349</f>
        <v>71.865384615384613</v>
      </c>
      <c r="S349" s="111">
        <f>L349*1000/D349</f>
        <v>130.22115384615387</v>
      </c>
      <c r="T349" s="112">
        <f>L349-J349</f>
        <v>8.0000000002300453E-6</v>
      </c>
      <c r="U349" s="112">
        <f>N349-P349</f>
        <v>3.0345000000000004</v>
      </c>
      <c r="V349" s="200">
        <f>O349-M349</f>
        <v>-59.5</v>
      </c>
    </row>
    <row r="350" spans="1:22">
      <c r="A350" s="157"/>
      <c r="B350" s="108">
        <v>346</v>
      </c>
      <c r="C350" s="113" t="s">
        <v>571</v>
      </c>
      <c r="D350" s="110">
        <v>51</v>
      </c>
      <c r="E350" s="110">
        <v>1972</v>
      </c>
      <c r="F350" s="111">
        <v>2608.15</v>
      </c>
      <c r="G350" s="111">
        <v>2608.15</v>
      </c>
      <c r="H350" s="114">
        <v>10.667</v>
      </c>
      <c r="I350" s="112">
        <f>H350</f>
        <v>10.667</v>
      </c>
      <c r="J350" s="114">
        <v>6.66</v>
      </c>
      <c r="K350" s="112">
        <f>I350-N350</f>
        <v>6.4850000000000003</v>
      </c>
      <c r="L350" s="112">
        <f>I350-P350</f>
        <v>6.6629899999999997</v>
      </c>
      <c r="M350" s="111">
        <v>82</v>
      </c>
      <c r="N350" s="112">
        <f>M350*0.051</f>
        <v>4.1819999999999995</v>
      </c>
      <c r="O350" s="111">
        <v>78.510000000000005</v>
      </c>
      <c r="P350" s="112">
        <f>O350*0.051</f>
        <v>4.0040100000000001</v>
      </c>
      <c r="Q350" s="111">
        <f>J350*1000/D350</f>
        <v>130.58823529411765</v>
      </c>
      <c r="R350" s="111">
        <f>K350*1000/D350</f>
        <v>127.15686274509804</v>
      </c>
      <c r="S350" s="111">
        <f>L350*1000/D350</f>
        <v>130.64686274509805</v>
      </c>
      <c r="T350" s="112">
        <f>L350-J350</f>
        <v>2.9899999999996041E-3</v>
      </c>
      <c r="U350" s="112">
        <f>N350-P350</f>
        <v>0.17798999999999943</v>
      </c>
      <c r="V350" s="200">
        <f>O350-M350</f>
        <v>-3.4899999999999949</v>
      </c>
    </row>
    <row r="351" spans="1:22">
      <c r="A351" s="157"/>
      <c r="B351" s="108">
        <v>347</v>
      </c>
      <c r="C351" s="113" t="s">
        <v>567</v>
      </c>
      <c r="D351" s="110">
        <v>50</v>
      </c>
      <c r="E351" s="110">
        <v>1971</v>
      </c>
      <c r="F351" s="111">
        <v>2564.8000000000002</v>
      </c>
      <c r="G351" s="111">
        <v>2564.8000000000002</v>
      </c>
      <c r="H351" s="114">
        <v>9.5969999999999995</v>
      </c>
      <c r="I351" s="112">
        <f>H351</f>
        <v>9.5969999999999995</v>
      </c>
      <c r="J351" s="114">
        <v>6.56</v>
      </c>
      <c r="K351" s="112">
        <f>I351-N351</f>
        <v>6.4349999999999996</v>
      </c>
      <c r="L351" s="112">
        <f>I351-P351</f>
        <v>6.5641829999999999</v>
      </c>
      <c r="M351" s="111">
        <v>62</v>
      </c>
      <c r="N351" s="112">
        <f>M351*0.051</f>
        <v>3.1619999999999999</v>
      </c>
      <c r="O351" s="111">
        <v>59.466999999999999</v>
      </c>
      <c r="P351" s="112">
        <f>O351*0.051</f>
        <v>3.0328169999999997</v>
      </c>
      <c r="Q351" s="111">
        <f>J351*1000/D351</f>
        <v>131.19999999999999</v>
      </c>
      <c r="R351" s="111">
        <f>K351*1000/D351</f>
        <v>128.69999999999999</v>
      </c>
      <c r="S351" s="111">
        <f>L351*1000/D351</f>
        <v>131.28366</v>
      </c>
      <c r="T351" s="112">
        <f>L351-J351</f>
        <v>4.1830000000002698E-3</v>
      </c>
      <c r="U351" s="112">
        <f>N351-P351</f>
        <v>0.12918300000000027</v>
      </c>
      <c r="V351" s="200">
        <f>O351-M351</f>
        <v>-2.5330000000000013</v>
      </c>
    </row>
    <row r="352" spans="1:22">
      <c r="A352" s="157"/>
      <c r="B352" s="108">
        <v>348</v>
      </c>
      <c r="C352" s="120" t="s">
        <v>593</v>
      </c>
      <c r="D352" s="121">
        <v>25</v>
      </c>
      <c r="E352" s="121">
        <v>1982</v>
      </c>
      <c r="F352" s="115">
        <v>1353.96</v>
      </c>
      <c r="G352" s="115">
        <v>1353.96</v>
      </c>
      <c r="H352" s="114">
        <v>5.117</v>
      </c>
      <c r="I352" s="112">
        <f>H352</f>
        <v>5.117</v>
      </c>
      <c r="J352" s="114">
        <v>3.2928959999999998</v>
      </c>
      <c r="K352" s="112">
        <f>I352-N352</f>
        <v>3.1790000000000003</v>
      </c>
      <c r="L352" s="112">
        <f>I352-P352</f>
        <v>3.383</v>
      </c>
      <c r="M352" s="115">
        <v>38</v>
      </c>
      <c r="N352" s="112">
        <f>M352*0.051</f>
        <v>1.9379999999999999</v>
      </c>
      <c r="O352" s="111">
        <v>34</v>
      </c>
      <c r="P352" s="112">
        <f>O352*0.051</f>
        <v>1.734</v>
      </c>
      <c r="Q352" s="111">
        <f>J352*1000/D352</f>
        <v>131.71583999999999</v>
      </c>
      <c r="R352" s="111">
        <f>K352*1000/D352</f>
        <v>127.16000000000003</v>
      </c>
      <c r="S352" s="111">
        <f>L352*1000/D352</f>
        <v>135.32</v>
      </c>
      <c r="T352" s="112">
        <f>L352-J352</f>
        <v>9.0104000000000184E-2</v>
      </c>
      <c r="U352" s="112">
        <f>N352-P352</f>
        <v>0.20399999999999996</v>
      </c>
      <c r="V352" s="200">
        <f>O352-M352</f>
        <v>-4</v>
      </c>
    </row>
    <row r="353" spans="1:22">
      <c r="A353" s="157"/>
      <c r="B353" s="108">
        <v>349</v>
      </c>
      <c r="C353" s="120" t="s">
        <v>503</v>
      </c>
      <c r="D353" s="121">
        <v>88</v>
      </c>
      <c r="E353" s="121">
        <v>1986</v>
      </c>
      <c r="F353" s="115">
        <v>5195.53</v>
      </c>
      <c r="G353" s="115">
        <v>5195.53</v>
      </c>
      <c r="H353" s="112">
        <v>23.643000000000001</v>
      </c>
      <c r="I353" s="112">
        <f>H353</f>
        <v>23.643000000000001</v>
      </c>
      <c r="J353" s="114">
        <v>11.641396</v>
      </c>
      <c r="K353" s="112">
        <f>I353-N353</f>
        <v>10.332000000000001</v>
      </c>
      <c r="L353" s="112">
        <f>I353-P353</f>
        <v>12.240573000000001</v>
      </c>
      <c r="M353" s="111">
        <v>261</v>
      </c>
      <c r="N353" s="112">
        <f>M353*0.051</f>
        <v>13.311</v>
      </c>
      <c r="O353" s="111">
        <v>223.577</v>
      </c>
      <c r="P353" s="112">
        <f>O353*0.051</f>
        <v>11.402426999999999</v>
      </c>
      <c r="Q353" s="111">
        <f>J353*1000/D353</f>
        <v>132.28859090909091</v>
      </c>
      <c r="R353" s="111">
        <f>K353*1000/D353</f>
        <v>117.40909090909091</v>
      </c>
      <c r="S353" s="111">
        <f>L353*1000/D353</f>
        <v>139.09742045454547</v>
      </c>
      <c r="T353" s="112">
        <f>L353-J353</f>
        <v>0.59917700000000096</v>
      </c>
      <c r="U353" s="112">
        <f>N353-P353</f>
        <v>1.9085730000000005</v>
      </c>
      <c r="V353" s="200">
        <f>O353-M353</f>
        <v>-37.423000000000002</v>
      </c>
    </row>
    <row r="354" spans="1:22">
      <c r="A354" s="157"/>
      <c r="B354" s="108">
        <v>350</v>
      </c>
      <c r="C354" s="116" t="s">
        <v>134</v>
      </c>
      <c r="D354" s="117">
        <v>50</v>
      </c>
      <c r="E354" s="117">
        <v>1980</v>
      </c>
      <c r="F354" s="118">
        <v>2615.04</v>
      </c>
      <c r="G354" s="118">
        <v>2615.04</v>
      </c>
      <c r="H354" s="119">
        <v>9.6</v>
      </c>
      <c r="I354" s="119">
        <f>H354</f>
        <v>9.6</v>
      </c>
      <c r="J354" s="119">
        <v>6.64</v>
      </c>
      <c r="K354" s="119">
        <f>I354-N354</f>
        <v>6.1829999999999998</v>
      </c>
      <c r="L354" s="119">
        <f>I354-P354</f>
        <v>6.8307000000000002</v>
      </c>
      <c r="M354" s="118">
        <v>67</v>
      </c>
      <c r="N354" s="119">
        <f>M354*0.051</f>
        <v>3.4169999999999998</v>
      </c>
      <c r="O354" s="118">
        <v>54.3</v>
      </c>
      <c r="P354" s="119">
        <f>O354*0.051</f>
        <v>2.7692999999999999</v>
      </c>
      <c r="Q354" s="118">
        <f>J354*1000/D354</f>
        <v>132.80000000000001</v>
      </c>
      <c r="R354" s="118">
        <f>K354*1000/D354</f>
        <v>123.66</v>
      </c>
      <c r="S354" s="118">
        <f>L354*1000/D354</f>
        <v>136.614</v>
      </c>
      <c r="T354" s="119">
        <f>L354-J354</f>
        <v>0.19070000000000054</v>
      </c>
      <c r="U354" s="119">
        <f>N354-P354</f>
        <v>0.64769999999999994</v>
      </c>
      <c r="V354" s="201">
        <f>O354-M354</f>
        <v>-12.700000000000003</v>
      </c>
    </row>
    <row r="355" spans="1:22">
      <c r="A355" s="157"/>
      <c r="B355" s="108">
        <v>351</v>
      </c>
      <c r="C355" s="113" t="s">
        <v>572</v>
      </c>
      <c r="D355" s="110">
        <v>59</v>
      </c>
      <c r="E355" s="110">
        <v>1975</v>
      </c>
      <c r="F355" s="111">
        <v>2729.69</v>
      </c>
      <c r="G355" s="111">
        <v>2729.69</v>
      </c>
      <c r="H355" s="114">
        <v>12.824</v>
      </c>
      <c r="I355" s="112">
        <f>H355</f>
        <v>12.824</v>
      </c>
      <c r="J355" s="114">
        <v>7.92</v>
      </c>
      <c r="K355" s="112">
        <f>I355-N355</f>
        <v>7.8260000000000005</v>
      </c>
      <c r="L355" s="112">
        <f>I355-P355</f>
        <v>7.9177490000000006</v>
      </c>
      <c r="M355" s="111">
        <v>98</v>
      </c>
      <c r="N355" s="112">
        <f>M355*0.051</f>
        <v>4.9979999999999993</v>
      </c>
      <c r="O355" s="111">
        <v>96.200999999999993</v>
      </c>
      <c r="P355" s="112">
        <f>O355*0.051</f>
        <v>4.9062509999999993</v>
      </c>
      <c r="Q355" s="111">
        <f>J355*1000/D355</f>
        <v>134.23728813559322</v>
      </c>
      <c r="R355" s="111">
        <f>K355*1000/D355</f>
        <v>132.64406779661019</v>
      </c>
      <c r="S355" s="111">
        <f>L355*1000/D355</f>
        <v>134.19913559322035</v>
      </c>
      <c r="T355" s="112">
        <f>L355-J355</f>
        <v>-2.2509999999993369E-3</v>
      </c>
      <c r="U355" s="112">
        <f>N355-P355</f>
        <v>9.174900000000008E-2</v>
      </c>
      <c r="V355" s="200">
        <f>O355-M355</f>
        <v>-1.7990000000000066</v>
      </c>
    </row>
    <row r="356" spans="1:22">
      <c r="A356" s="157"/>
      <c r="B356" s="108">
        <v>352</v>
      </c>
      <c r="C356" s="123" t="s">
        <v>337</v>
      </c>
      <c r="D356" s="117">
        <v>6</v>
      </c>
      <c r="E356" s="117" t="s">
        <v>319</v>
      </c>
      <c r="F356" s="118">
        <v>252.51</v>
      </c>
      <c r="G356" s="118">
        <v>252.51</v>
      </c>
      <c r="H356" s="119">
        <v>1.127</v>
      </c>
      <c r="I356" s="119">
        <f>H356</f>
        <v>1.127</v>
      </c>
      <c r="J356" s="119">
        <v>0.82</v>
      </c>
      <c r="K356" s="119">
        <f>I356-N356</f>
        <v>0.82099999999999995</v>
      </c>
      <c r="L356" s="119">
        <f>I356-P356</f>
        <v>0.92300000000000004</v>
      </c>
      <c r="M356" s="118">
        <v>6</v>
      </c>
      <c r="N356" s="119">
        <f>M356*0.051</f>
        <v>0.30599999999999999</v>
      </c>
      <c r="O356" s="118">
        <v>4</v>
      </c>
      <c r="P356" s="119">
        <f>O356*0.051</f>
        <v>0.20399999999999999</v>
      </c>
      <c r="Q356" s="118">
        <v>136.767</v>
      </c>
      <c r="R356" s="118">
        <f>K356*1000/D356</f>
        <v>136.83333333333334</v>
      </c>
      <c r="S356" s="118">
        <f>L356*1000/D356</f>
        <v>153.83333333333334</v>
      </c>
      <c r="T356" s="119">
        <f>L356-J356</f>
        <v>0.10300000000000009</v>
      </c>
      <c r="U356" s="119">
        <f>N356-P356</f>
        <v>0.10200000000000001</v>
      </c>
      <c r="V356" s="201">
        <f>O356-M356</f>
        <v>-2</v>
      </c>
    </row>
    <row r="357" spans="1:22">
      <c r="A357" s="157"/>
      <c r="B357" s="108">
        <v>353</v>
      </c>
      <c r="C357" s="113" t="s">
        <v>510</v>
      </c>
      <c r="D357" s="110">
        <v>20</v>
      </c>
      <c r="E357" s="110">
        <v>1985</v>
      </c>
      <c r="F357" s="111">
        <v>1098.98</v>
      </c>
      <c r="G357" s="111">
        <v>1098.98</v>
      </c>
      <c r="H357" s="112">
        <v>4.548</v>
      </c>
      <c r="I357" s="112">
        <f>H357</f>
        <v>4.548</v>
      </c>
      <c r="J357" s="112">
        <v>2.73536</v>
      </c>
      <c r="K357" s="112">
        <f>I357-N357</f>
        <v>2.6100000000000003</v>
      </c>
      <c r="L357" s="112">
        <f>I357-P357</f>
        <v>2.8258660170000001</v>
      </c>
      <c r="M357" s="111">
        <v>38</v>
      </c>
      <c r="N357" s="112">
        <f>M357*0.051</f>
        <v>1.9379999999999999</v>
      </c>
      <c r="O357" s="111">
        <v>33.767333000000001</v>
      </c>
      <c r="P357" s="112">
        <f>O357*0.051</f>
        <v>1.722133983</v>
      </c>
      <c r="Q357" s="111">
        <f>J357*1000/D357</f>
        <v>136.768</v>
      </c>
      <c r="R357" s="111">
        <f>K357*1000/D357</f>
        <v>130.50000000000003</v>
      </c>
      <c r="S357" s="111">
        <f>L357*1000/D357</f>
        <v>141.29330085000001</v>
      </c>
      <c r="T357" s="112">
        <f>L357-J357</f>
        <v>9.050601700000005E-2</v>
      </c>
      <c r="U357" s="112">
        <f>N357-P357</f>
        <v>0.21586601699999997</v>
      </c>
      <c r="V357" s="200">
        <f>O357-M357</f>
        <v>-4.2326669999999993</v>
      </c>
    </row>
    <row r="358" spans="1:22">
      <c r="A358" s="157"/>
      <c r="B358" s="108">
        <v>354</v>
      </c>
      <c r="C358" s="113" t="s">
        <v>597</v>
      </c>
      <c r="D358" s="110">
        <v>26</v>
      </c>
      <c r="E358" s="110">
        <v>1984</v>
      </c>
      <c r="F358" s="111">
        <v>1357.72</v>
      </c>
      <c r="G358" s="111">
        <v>1357.72</v>
      </c>
      <c r="H358" s="114">
        <v>5.5289999999999999</v>
      </c>
      <c r="I358" s="112">
        <f>H358</f>
        <v>5.5289999999999999</v>
      </c>
      <c r="J358" s="114">
        <v>3.586805</v>
      </c>
      <c r="K358" s="112">
        <f>I358-N358</f>
        <v>3.387</v>
      </c>
      <c r="L358" s="112">
        <f>I358-P358</f>
        <v>3.6827490000000003</v>
      </c>
      <c r="M358" s="115">
        <v>42</v>
      </c>
      <c r="N358" s="112">
        <f>M358*0.051</f>
        <v>2.1419999999999999</v>
      </c>
      <c r="O358" s="111">
        <v>36.201000000000001</v>
      </c>
      <c r="P358" s="112">
        <f>O358*0.051</f>
        <v>1.8462509999999999</v>
      </c>
      <c r="Q358" s="111">
        <f>J358*1000/D358</f>
        <v>137.95403846153846</v>
      </c>
      <c r="R358" s="111">
        <f>K358*1000/D358</f>
        <v>130.26923076923077</v>
      </c>
      <c r="S358" s="111">
        <f>L358*1000/D358</f>
        <v>141.64419230769232</v>
      </c>
      <c r="T358" s="112">
        <f>L358-J358</f>
        <v>9.5944000000000251E-2</v>
      </c>
      <c r="U358" s="112">
        <f>N358-P358</f>
        <v>0.29574900000000004</v>
      </c>
      <c r="V358" s="200">
        <f>O358-M358</f>
        <v>-5.7989999999999995</v>
      </c>
    </row>
    <row r="359" spans="1:22">
      <c r="A359" s="157"/>
      <c r="B359" s="108">
        <v>355</v>
      </c>
      <c r="C359" s="113" t="s">
        <v>521</v>
      </c>
      <c r="D359" s="110">
        <v>32</v>
      </c>
      <c r="E359" s="110">
        <v>1973</v>
      </c>
      <c r="F359" s="111">
        <v>1758.16</v>
      </c>
      <c r="G359" s="111">
        <v>1758.16</v>
      </c>
      <c r="H359" s="112">
        <v>6.31</v>
      </c>
      <c r="I359" s="112">
        <f>H359</f>
        <v>6.31</v>
      </c>
      <c r="J359" s="112">
        <v>4.4242080000000001</v>
      </c>
      <c r="K359" s="112">
        <f>I359-N359</f>
        <v>4.3209999999999997</v>
      </c>
      <c r="L359" s="112">
        <f>I359-P359</f>
        <v>4.4242239999999997</v>
      </c>
      <c r="M359" s="111">
        <v>39</v>
      </c>
      <c r="N359" s="112">
        <f>M359*0.051</f>
        <v>1.9889999999999999</v>
      </c>
      <c r="O359" s="111">
        <v>36.975999999999999</v>
      </c>
      <c r="P359" s="112">
        <f>O359*0.051</f>
        <v>1.8857759999999999</v>
      </c>
      <c r="Q359" s="111">
        <f>J359*1000/D359</f>
        <v>138.25650000000002</v>
      </c>
      <c r="R359" s="111">
        <f>K359*1000/D359</f>
        <v>135.03125</v>
      </c>
      <c r="S359" s="111">
        <f>L359*1000/D359</f>
        <v>138.25700000000001</v>
      </c>
      <c r="T359" s="112">
        <f>L359-J359</f>
        <v>1.5999999999571912E-5</v>
      </c>
      <c r="U359" s="112">
        <f>N359-P359</f>
        <v>0.10322399999999998</v>
      </c>
      <c r="V359" s="200">
        <f>O359-M359</f>
        <v>-2.0240000000000009</v>
      </c>
    </row>
    <row r="360" spans="1:22">
      <c r="A360" s="157"/>
      <c r="B360" s="108">
        <v>356</v>
      </c>
      <c r="C360" s="113" t="s">
        <v>573</v>
      </c>
      <c r="D360" s="110">
        <v>50</v>
      </c>
      <c r="E360" s="110">
        <v>1972</v>
      </c>
      <c r="F360" s="111">
        <v>2601.9</v>
      </c>
      <c r="G360" s="111">
        <v>2601.9</v>
      </c>
      <c r="H360" s="114">
        <v>12.007</v>
      </c>
      <c r="I360" s="112">
        <f>H360</f>
        <v>12.007</v>
      </c>
      <c r="J360" s="114">
        <v>7.12</v>
      </c>
      <c r="K360" s="112">
        <f>I360-N360</f>
        <v>7.2640000000000002</v>
      </c>
      <c r="L360" s="112">
        <f>I360-P360</f>
        <v>7.1212</v>
      </c>
      <c r="M360" s="111">
        <v>93</v>
      </c>
      <c r="N360" s="112">
        <f>M360*0.051</f>
        <v>4.7429999999999994</v>
      </c>
      <c r="O360" s="111">
        <v>95.8</v>
      </c>
      <c r="P360" s="112">
        <f>O360*0.051</f>
        <v>4.8857999999999997</v>
      </c>
      <c r="Q360" s="111">
        <f>J360*1000/D360</f>
        <v>142.4</v>
      </c>
      <c r="R360" s="111">
        <f>K360*1000/D360</f>
        <v>145.28</v>
      </c>
      <c r="S360" s="111">
        <f>L360*1000/D360</f>
        <v>142.42400000000001</v>
      </c>
      <c r="T360" s="112">
        <f>L360-J360</f>
        <v>1.1999999999998678E-3</v>
      </c>
      <c r="U360" s="112">
        <f>N360-P360</f>
        <v>-0.14280000000000026</v>
      </c>
      <c r="V360" s="200">
        <f>O360-M360</f>
        <v>2.7999999999999972</v>
      </c>
    </row>
    <row r="361" spans="1:22">
      <c r="A361" s="157"/>
      <c r="B361" s="108">
        <v>357</v>
      </c>
      <c r="C361" s="113" t="s">
        <v>532</v>
      </c>
      <c r="D361" s="110">
        <v>21</v>
      </c>
      <c r="E361" s="110">
        <v>1978</v>
      </c>
      <c r="F361" s="111">
        <v>1064.99</v>
      </c>
      <c r="G361" s="111">
        <v>1064.99</v>
      </c>
      <c r="H361" s="114">
        <v>4.5659999999999998</v>
      </c>
      <c r="I361" s="114">
        <f>H361</f>
        <v>4.5659999999999998</v>
      </c>
      <c r="J361" s="114">
        <v>3.0084</v>
      </c>
      <c r="K361" s="114">
        <f>I361-N361</f>
        <v>2.9340000000000002</v>
      </c>
      <c r="L361" s="114">
        <f>I361-P361</f>
        <v>3.0084089999999999</v>
      </c>
      <c r="M361" s="115">
        <v>32</v>
      </c>
      <c r="N361" s="114">
        <f>M361*0.051</f>
        <v>1.6319999999999999</v>
      </c>
      <c r="O361" s="115">
        <v>30.541</v>
      </c>
      <c r="P361" s="112">
        <f>O361*0.051</f>
        <v>1.5575909999999999</v>
      </c>
      <c r="Q361" s="111">
        <f>J361*1000/D361</f>
        <v>143.25714285714287</v>
      </c>
      <c r="R361" s="111">
        <f>K361*1000/D361</f>
        <v>139.71428571428572</v>
      </c>
      <c r="S361" s="111">
        <f>L361*1000/D361</f>
        <v>143.25757142857142</v>
      </c>
      <c r="T361" s="112">
        <f>L361-J361</f>
        <v>8.9999999999257341E-6</v>
      </c>
      <c r="U361" s="112">
        <f>N361-P361</f>
        <v>7.4408999999999947E-2</v>
      </c>
      <c r="V361" s="200">
        <f>O361-M361</f>
        <v>-1.4589999999999996</v>
      </c>
    </row>
    <row r="362" spans="1:22">
      <c r="A362" s="157"/>
      <c r="B362" s="108">
        <v>358</v>
      </c>
      <c r="C362" s="113" t="s">
        <v>594</v>
      </c>
      <c r="D362" s="110">
        <v>37</v>
      </c>
      <c r="E362" s="110">
        <v>1983</v>
      </c>
      <c r="F362" s="111">
        <v>2108.85</v>
      </c>
      <c r="G362" s="111">
        <v>2108.85</v>
      </c>
      <c r="H362" s="114">
        <v>9.2110000000000003</v>
      </c>
      <c r="I362" s="112">
        <f>H362</f>
        <v>9.2110000000000003</v>
      </c>
      <c r="J362" s="114">
        <v>5.414256</v>
      </c>
      <c r="K362" s="112">
        <f>I362-N362</f>
        <v>5.3350000000000009</v>
      </c>
      <c r="L362" s="112">
        <f>I362-P362</f>
        <v>5.6017810000000008</v>
      </c>
      <c r="M362" s="115">
        <v>76</v>
      </c>
      <c r="N362" s="112">
        <f>M362*0.051</f>
        <v>3.8759999999999999</v>
      </c>
      <c r="O362" s="111">
        <v>70.769000000000005</v>
      </c>
      <c r="P362" s="112">
        <f>O362*0.051</f>
        <v>3.609219</v>
      </c>
      <c r="Q362" s="111">
        <f>J362*1000/D362</f>
        <v>146.33124324324325</v>
      </c>
      <c r="R362" s="111">
        <f>K362*1000/D362</f>
        <v>144.18918918918922</v>
      </c>
      <c r="S362" s="111">
        <f>L362*1000/D362</f>
        <v>151.39948648648652</v>
      </c>
      <c r="T362" s="112">
        <f>L362-J362</f>
        <v>0.18752500000000083</v>
      </c>
      <c r="U362" s="112">
        <f>N362-P362</f>
        <v>0.26678099999999993</v>
      </c>
      <c r="V362" s="200">
        <f>O362-M362</f>
        <v>-5.2309999999999945</v>
      </c>
    </row>
    <row r="363" spans="1:22">
      <c r="A363" s="157"/>
      <c r="B363" s="108">
        <v>359</v>
      </c>
      <c r="C363" s="113" t="s">
        <v>636</v>
      </c>
      <c r="D363" s="110">
        <v>55</v>
      </c>
      <c r="E363" s="110">
        <v>1968</v>
      </c>
      <c r="F363" s="111">
        <v>2493.39</v>
      </c>
      <c r="G363" s="111">
        <v>2493.39</v>
      </c>
      <c r="H363" s="114">
        <v>11.586</v>
      </c>
      <c r="I363" s="114">
        <f>H363</f>
        <v>11.586</v>
      </c>
      <c r="J363" s="114">
        <v>8.07</v>
      </c>
      <c r="K363" s="114">
        <f>I363-N363</f>
        <v>7.0470000000000006</v>
      </c>
      <c r="L363" s="114">
        <f>I363-P363</f>
        <v>8.0670000000000002</v>
      </c>
      <c r="M363" s="115">
        <v>89</v>
      </c>
      <c r="N363" s="114">
        <f>M363*0.051</f>
        <v>4.5389999999999997</v>
      </c>
      <c r="O363" s="115">
        <v>69</v>
      </c>
      <c r="P363" s="112">
        <f>O363*0.051</f>
        <v>3.5189999999999997</v>
      </c>
      <c r="Q363" s="111">
        <f>J363*1000/D363</f>
        <v>146.72727272727272</v>
      </c>
      <c r="R363" s="111">
        <f>K363*1000/D363</f>
        <v>128.12727272727275</v>
      </c>
      <c r="S363" s="111">
        <f>L363*1000/D363</f>
        <v>146.67272727272729</v>
      </c>
      <c r="T363" s="112">
        <f>L363-J363</f>
        <v>-3.0000000000001137E-3</v>
      </c>
      <c r="U363" s="112">
        <f>N363-P363</f>
        <v>1.02</v>
      </c>
      <c r="V363" s="200">
        <f>O363-M363</f>
        <v>-20</v>
      </c>
    </row>
    <row r="364" spans="1:22">
      <c r="A364" s="157"/>
      <c r="B364" s="108">
        <v>360</v>
      </c>
      <c r="C364" s="113" t="s">
        <v>599</v>
      </c>
      <c r="D364" s="110">
        <v>26</v>
      </c>
      <c r="E364" s="110">
        <v>1982</v>
      </c>
      <c r="F364" s="111">
        <v>1351.11</v>
      </c>
      <c r="G364" s="111">
        <v>1351.11</v>
      </c>
      <c r="H364" s="114">
        <v>6.5039999999999996</v>
      </c>
      <c r="I364" s="112">
        <f>H364</f>
        <v>6.5039999999999996</v>
      </c>
      <c r="J364" s="114">
        <v>3.84</v>
      </c>
      <c r="K364" s="112">
        <f>I364-N364</f>
        <v>3.1889999999999996</v>
      </c>
      <c r="L364" s="112">
        <f>I364-P364</f>
        <v>4.2634169999999996</v>
      </c>
      <c r="M364" s="115">
        <v>65</v>
      </c>
      <c r="N364" s="112">
        <f>M364*0.051</f>
        <v>3.3149999999999999</v>
      </c>
      <c r="O364" s="111">
        <v>43.933</v>
      </c>
      <c r="P364" s="112">
        <f>O364*0.051</f>
        <v>2.240583</v>
      </c>
      <c r="Q364" s="111">
        <f>J364*1000/D364</f>
        <v>147.69230769230768</v>
      </c>
      <c r="R364" s="111">
        <f>K364*1000/D364</f>
        <v>122.65384615384613</v>
      </c>
      <c r="S364" s="111">
        <f>L364*1000/D364</f>
        <v>163.9775769230769</v>
      </c>
      <c r="T364" s="112">
        <f>L364-J364</f>
        <v>0.42341699999999971</v>
      </c>
      <c r="U364" s="112">
        <f>N364-P364</f>
        <v>1.074417</v>
      </c>
      <c r="V364" s="200">
        <f>O364-M364</f>
        <v>-21.067</v>
      </c>
    </row>
    <row r="365" spans="1:22">
      <c r="A365" s="157"/>
      <c r="B365" s="108">
        <v>361</v>
      </c>
      <c r="C365" s="113" t="s">
        <v>520</v>
      </c>
      <c r="D365" s="110">
        <v>50</v>
      </c>
      <c r="E365" s="110">
        <v>1973</v>
      </c>
      <c r="F365" s="111">
        <v>2622.52</v>
      </c>
      <c r="G365" s="111">
        <v>2622.52</v>
      </c>
      <c r="H365" s="112">
        <v>10.391999999999999</v>
      </c>
      <c r="I365" s="112">
        <f>H365</f>
        <v>10.391999999999999</v>
      </c>
      <c r="J365" s="112">
        <v>7.4008399999999996</v>
      </c>
      <c r="K365" s="112">
        <f>I365-N365</f>
        <v>7.3319999999999999</v>
      </c>
      <c r="L365" s="112">
        <f>I365-P365</f>
        <v>7.4008500000000002</v>
      </c>
      <c r="M365" s="111">
        <v>60</v>
      </c>
      <c r="N365" s="112">
        <f>M365*0.051</f>
        <v>3.0599999999999996</v>
      </c>
      <c r="O365" s="111">
        <v>58.65</v>
      </c>
      <c r="P365" s="112">
        <f>O365*0.051</f>
        <v>2.9911499999999998</v>
      </c>
      <c r="Q365" s="111">
        <f>J365*1000/D365</f>
        <v>148.01679999999999</v>
      </c>
      <c r="R365" s="111">
        <f>K365*1000/D365</f>
        <v>146.63999999999999</v>
      </c>
      <c r="S365" s="111">
        <f>L365*1000/D365</f>
        <v>148.017</v>
      </c>
      <c r="T365" s="112">
        <f>L365-J365</f>
        <v>1.0000000000509601E-5</v>
      </c>
      <c r="U365" s="112">
        <f>N365-P365</f>
        <v>6.8849999999999856E-2</v>
      </c>
      <c r="V365" s="200">
        <f>O365-M365</f>
        <v>-1.3500000000000014</v>
      </c>
    </row>
    <row r="366" spans="1:22">
      <c r="A366" s="157"/>
      <c r="B366" s="108">
        <v>362</v>
      </c>
      <c r="C366" s="113" t="s">
        <v>603</v>
      </c>
      <c r="D366" s="110">
        <v>14</v>
      </c>
      <c r="E366" s="110">
        <v>1983</v>
      </c>
      <c r="F366" s="111">
        <v>786.5</v>
      </c>
      <c r="G366" s="111">
        <v>786.5</v>
      </c>
      <c r="H366" s="114">
        <v>3.484</v>
      </c>
      <c r="I366" s="112">
        <f>H366</f>
        <v>3.484</v>
      </c>
      <c r="J366" s="114">
        <v>2.08</v>
      </c>
      <c r="K366" s="112">
        <f>I366-N366</f>
        <v>1.903</v>
      </c>
      <c r="L366" s="112">
        <f>I366-P366</f>
        <v>2.617</v>
      </c>
      <c r="M366" s="115">
        <v>31</v>
      </c>
      <c r="N366" s="112">
        <f>M366*0.051</f>
        <v>1.581</v>
      </c>
      <c r="O366" s="111">
        <v>17</v>
      </c>
      <c r="P366" s="112">
        <f>O366*0.051</f>
        <v>0.86699999999999999</v>
      </c>
      <c r="Q366" s="111">
        <f>J366*1000/D366</f>
        <v>148.57142857142858</v>
      </c>
      <c r="R366" s="111">
        <f>K366*1000/D366</f>
        <v>135.92857142857142</v>
      </c>
      <c r="S366" s="111">
        <f>L366*1000/D366</f>
        <v>186.92857142857142</v>
      </c>
      <c r="T366" s="112">
        <f>L366-J366</f>
        <v>0.53699999999999992</v>
      </c>
      <c r="U366" s="112">
        <f>N366-P366</f>
        <v>0.71399999999999997</v>
      </c>
      <c r="V366" s="200">
        <f>O366-M366</f>
        <v>-14</v>
      </c>
    </row>
    <row r="367" spans="1:22">
      <c r="A367" s="157"/>
      <c r="B367" s="108">
        <v>363</v>
      </c>
      <c r="C367" s="113" t="s">
        <v>613</v>
      </c>
      <c r="D367" s="110">
        <v>50</v>
      </c>
      <c r="E367" s="110">
        <v>1985</v>
      </c>
      <c r="F367" s="111">
        <v>3248.27</v>
      </c>
      <c r="G367" s="111">
        <v>3248.27</v>
      </c>
      <c r="H367" s="112">
        <v>11.837999999999999</v>
      </c>
      <c r="I367" s="112">
        <f>H367</f>
        <v>11.837999999999999</v>
      </c>
      <c r="J367" s="112">
        <v>7.6050000000000004</v>
      </c>
      <c r="K367" s="112">
        <f>I367-N367</f>
        <v>6.1259999999999994</v>
      </c>
      <c r="L367" s="112">
        <f>I367-P367</f>
        <v>7.6049999999999995</v>
      </c>
      <c r="M367" s="111">
        <v>112</v>
      </c>
      <c r="N367" s="112">
        <f>M367*0.051</f>
        <v>5.7119999999999997</v>
      </c>
      <c r="O367" s="111">
        <v>83</v>
      </c>
      <c r="P367" s="112">
        <f>O367*0.051</f>
        <v>4.2329999999999997</v>
      </c>
      <c r="Q367" s="111">
        <f>J367*1000/D367</f>
        <v>152.1</v>
      </c>
      <c r="R367" s="111">
        <f>K367*1000/D367</f>
        <v>122.51999999999998</v>
      </c>
      <c r="S367" s="111">
        <f>L367*1000/D367</f>
        <v>152.1</v>
      </c>
      <c r="T367" s="112">
        <f>L367-J367</f>
        <v>0</v>
      </c>
      <c r="U367" s="112">
        <f>N367-P367</f>
        <v>1.4790000000000001</v>
      </c>
      <c r="V367" s="200">
        <f>O367-M367</f>
        <v>-29</v>
      </c>
    </row>
    <row r="368" spans="1:22">
      <c r="A368" s="157"/>
      <c r="B368" s="108">
        <v>364</v>
      </c>
      <c r="C368" s="113" t="s">
        <v>570</v>
      </c>
      <c r="D368" s="110">
        <v>30</v>
      </c>
      <c r="E368" s="110">
        <v>1974</v>
      </c>
      <c r="F368" s="111">
        <v>1743.53</v>
      </c>
      <c r="G368" s="111">
        <v>1743.53</v>
      </c>
      <c r="H368" s="114">
        <v>6.3360000000000003</v>
      </c>
      <c r="I368" s="112">
        <f>H368</f>
        <v>6.3360000000000003</v>
      </c>
      <c r="J368" s="114">
        <v>4.6100000000000003</v>
      </c>
      <c r="K368" s="112">
        <f>I368-N368</f>
        <v>4.5</v>
      </c>
      <c r="L368" s="112">
        <f>I368-P368</f>
        <v>4.6055700000000002</v>
      </c>
      <c r="M368" s="111">
        <v>36</v>
      </c>
      <c r="N368" s="112">
        <f>M368*0.051</f>
        <v>1.8359999999999999</v>
      </c>
      <c r="O368" s="111">
        <v>33.93</v>
      </c>
      <c r="P368" s="112">
        <f>O368*0.051</f>
        <v>1.7304299999999999</v>
      </c>
      <c r="Q368" s="111">
        <f>J368*1000/D368</f>
        <v>153.66666666666666</v>
      </c>
      <c r="R368" s="111">
        <f>K368*1000/D368</f>
        <v>150</v>
      </c>
      <c r="S368" s="111">
        <f>L368*1000/D368</f>
        <v>153.51899999999998</v>
      </c>
      <c r="T368" s="112">
        <f>L368-J368</f>
        <v>-4.430000000000156E-3</v>
      </c>
      <c r="U368" s="112">
        <f>N368-P368</f>
        <v>0.10556999999999994</v>
      </c>
      <c r="V368" s="200">
        <f>O368-M368</f>
        <v>-2.0700000000000003</v>
      </c>
    </row>
    <row r="369" spans="1:22">
      <c r="A369" s="157"/>
      <c r="B369" s="108">
        <v>365</v>
      </c>
      <c r="C369" s="120" t="s">
        <v>575</v>
      </c>
      <c r="D369" s="121">
        <v>40</v>
      </c>
      <c r="E369" s="121">
        <v>1985</v>
      </c>
      <c r="F369" s="115">
        <v>2285.42</v>
      </c>
      <c r="G369" s="115">
        <v>2285.42</v>
      </c>
      <c r="H369" s="114">
        <v>10.47</v>
      </c>
      <c r="I369" s="112">
        <f>H369</f>
        <v>10.47</v>
      </c>
      <c r="J369" s="112">
        <v>6.15</v>
      </c>
      <c r="K369" s="112">
        <f>I369-N369</f>
        <v>6.1350000000000007</v>
      </c>
      <c r="L369" s="112">
        <f>I369-P369</f>
        <v>6.1457610000000011</v>
      </c>
      <c r="M369" s="111">
        <v>85</v>
      </c>
      <c r="N369" s="112">
        <f>M369*0.051</f>
        <v>4.335</v>
      </c>
      <c r="O369" s="111">
        <v>84.789000000000001</v>
      </c>
      <c r="P369" s="112">
        <f>O369*0.051</f>
        <v>4.3242389999999995</v>
      </c>
      <c r="Q369" s="111">
        <f>J369*1000/D369</f>
        <v>153.75</v>
      </c>
      <c r="R369" s="111">
        <f>K369*1000/D369</f>
        <v>153.37500000000003</v>
      </c>
      <c r="S369" s="111">
        <f>L369*1000/D369</f>
        <v>153.64402500000003</v>
      </c>
      <c r="T369" s="112">
        <f>L369-J369</f>
        <v>-4.2389999999992156E-3</v>
      </c>
      <c r="U369" s="112">
        <f>N369-P369</f>
        <v>1.0761000000000465E-2</v>
      </c>
      <c r="V369" s="200">
        <f>O369-M369</f>
        <v>-0.21099999999999852</v>
      </c>
    </row>
    <row r="370" spans="1:22">
      <c r="A370" s="157"/>
      <c r="B370" s="108">
        <v>366</v>
      </c>
      <c r="C370" s="113" t="s">
        <v>507</v>
      </c>
      <c r="D370" s="110">
        <v>60</v>
      </c>
      <c r="E370" s="110">
        <v>1980</v>
      </c>
      <c r="F370" s="111">
        <v>3250.97</v>
      </c>
      <c r="G370" s="111">
        <v>3250.97</v>
      </c>
      <c r="H370" s="112">
        <v>16.048999999999999</v>
      </c>
      <c r="I370" s="112">
        <f>H370</f>
        <v>16.048999999999999</v>
      </c>
      <c r="J370" s="112">
        <v>9.3067799999999998</v>
      </c>
      <c r="K370" s="112">
        <f>I370-N370</f>
        <v>7.43</v>
      </c>
      <c r="L370" s="112">
        <f>I370-P370</f>
        <v>9.6433999999999997</v>
      </c>
      <c r="M370" s="111">
        <v>169</v>
      </c>
      <c r="N370" s="112">
        <f>M370*0.051</f>
        <v>8.6189999999999998</v>
      </c>
      <c r="O370" s="111">
        <v>125.6</v>
      </c>
      <c r="P370" s="112">
        <f>O370*0.051</f>
        <v>6.4055999999999997</v>
      </c>
      <c r="Q370" s="111">
        <f>J370*1000/D370</f>
        <v>155.113</v>
      </c>
      <c r="R370" s="111">
        <f>K370*1000/D370</f>
        <v>123.83333333333333</v>
      </c>
      <c r="S370" s="111">
        <f>L370*1000/D370</f>
        <v>160.72333333333333</v>
      </c>
      <c r="T370" s="112">
        <f>L370-J370</f>
        <v>0.33661999999999992</v>
      </c>
      <c r="U370" s="112">
        <f>N370-P370</f>
        <v>2.2134</v>
      </c>
      <c r="V370" s="200">
        <f>O370-M370</f>
        <v>-43.400000000000006</v>
      </c>
    </row>
    <row r="371" spans="1:22">
      <c r="A371" s="157"/>
      <c r="B371" s="108">
        <v>367</v>
      </c>
      <c r="C371" s="113" t="s">
        <v>500</v>
      </c>
      <c r="D371" s="110">
        <v>20</v>
      </c>
      <c r="E371" s="110">
        <v>1975</v>
      </c>
      <c r="F371" s="111">
        <v>1098.2</v>
      </c>
      <c r="G371" s="111">
        <v>1098.2</v>
      </c>
      <c r="H371" s="112">
        <v>5.181</v>
      </c>
      <c r="I371" s="112">
        <f>H371</f>
        <v>5.181</v>
      </c>
      <c r="J371" s="112">
        <v>3.1214599999999999</v>
      </c>
      <c r="K371" s="112">
        <f>I371-N371</f>
        <v>3.0900000000000003</v>
      </c>
      <c r="L371" s="112">
        <f>I371-P371</f>
        <v>3.2242830000000002</v>
      </c>
      <c r="M371" s="111">
        <v>41</v>
      </c>
      <c r="N371" s="112">
        <f>M371*0.051</f>
        <v>2.0909999999999997</v>
      </c>
      <c r="O371" s="111">
        <v>38.366999999999997</v>
      </c>
      <c r="P371" s="112">
        <f>O371*0.051</f>
        <v>1.9567169999999998</v>
      </c>
      <c r="Q371" s="111">
        <f>J371*1000/D371</f>
        <v>156.07300000000001</v>
      </c>
      <c r="R371" s="111">
        <f>K371*1000/D371</f>
        <v>154.50000000000003</v>
      </c>
      <c r="S371" s="111">
        <f>L371*1000/D371</f>
        <v>161.21415000000002</v>
      </c>
      <c r="T371" s="112">
        <f>L371-J371</f>
        <v>0.10282300000000033</v>
      </c>
      <c r="U371" s="112">
        <f>N371-P371</f>
        <v>0.13428299999999993</v>
      </c>
      <c r="V371" s="200">
        <f>O371-M371</f>
        <v>-2.6330000000000027</v>
      </c>
    </row>
    <row r="372" spans="1:22">
      <c r="A372" s="157"/>
      <c r="B372" s="108">
        <v>368</v>
      </c>
      <c r="C372" s="124" t="s">
        <v>358</v>
      </c>
      <c r="D372" s="125">
        <v>19</v>
      </c>
      <c r="E372" s="125">
        <v>1974</v>
      </c>
      <c r="F372" s="126">
        <v>1533.17</v>
      </c>
      <c r="G372" s="126">
        <v>1197.0899999999999</v>
      </c>
      <c r="H372" s="119">
        <v>4.3600000000000003</v>
      </c>
      <c r="I372" s="119">
        <f>H372</f>
        <v>4.3600000000000003</v>
      </c>
      <c r="J372" s="127">
        <v>2.96645</v>
      </c>
      <c r="K372" s="119">
        <f>I372-N372</f>
        <v>2.8300000000000005</v>
      </c>
      <c r="L372" s="119">
        <f>I372-P372</f>
        <v>3.0952000000000002</v>
      </c>
      <c r="M372" s="118">
        <v>30</v>
      </c>
      <c r="N372" s="119">
        <f>M372*0.051</f>
        <v>1.5299999999999998</v>
      </c>
      <c r="O372" s="118">
        <v>24.8</v>
      </c>
      <c r="P372" s="119">
        <f>O372*0.051</f>
        <v>1.2647999999999999</v>
      </c>
      <c r="Q372" s="118">
        <f>J372*1000/D372</f>
        <v>156.12894736842105</v>
      </c>
      <c r="R372" s="118">
        <f>K372*1000/D372</f>
        <v>148.94736842105266</v>
      </c>
      <c r="S372" s="118">
        <f>L372*1000/D372</f>
        <v>162.90526315789475</v>
      </c>
      <c r="T372" s="119">
        <f>L372-J372</f>
        <v>0.12875000000000014</v>
      </c>
      <c r="U372" s="119">
        <f>N372-P372</f>
        <v>0.26519999999999988</v>
      </c>
      <c r="V372" s="201">
        <f>O372-M372</f>
        <v>-5.1999999999999993</v>
      </c>
    </row>
    <row r="373" spans="1:22">
      <c r="A373" s="157"/>
      <c r="B373" s="108">
        <v>369</v>
      </c>
      <c r="C373" s="128" t="s">
        <v>524</v>
      </c>
      <c r="D373" s="110">
        <v>12</v>
      </c>
      <c r="E373" s="110">
        <v>1963</v>
      </c>
      <c r="F373" s="111">
        <v>528.35</v>
      </c>
      <c r="G373" s="111">
        <v>528.35</v>
      </c>
      <c r="H373" s="112">
        <v>2.6469999999999998</v>
      </c>
      <c r="I373" s="112">
        <f>H373</f>
        <v>2.6469999999999998</v>
      </c>
      <c r="J373" s="112">
        <v>1.879092</v>
      </c>
      <c r="K373" s="112">
        <f>I373-N373</f>
        <v>1.831</v>
      </c>
      <c r="L373" s="112">
        <f>I373-P373</f>
        <v>1.8790929999999997</v>
      </c>
      <c r="M373" s="111">
        <v>16</v>
      </c>
      <c r="N373" s="112">
        <f>M373*0.051</f>
        <v>0.81599999999999995</v>
      </c>
      <c r="O373" s="111">
        <v>15.057</v>
      </c>
      <c r="P373" s="112">
        <f>O373*0.051</f>
        <v>0.76790700000000001</v>
      </c>
      <c r="Q373" s="111">
        <f>J373*1000/D373</f>
        <v>156.59100000000001</v>
      </c>
      <c r="R373" s="111">
        <f>K373*1000/D373</f>
        <v>152.58333333333334</v>
      </c>
      <c r="S373" s="111">
        <f>L373*1000/D373</f>
        <v>156.5910833333333</v>
      </c>
      <c r="T373" s="112">
        <f>L373-J373</f>
        <v>9.9999999969568876E-7</v>
      </c>
      <c r="U373" s="112">
        <f>N373-P373</f>
        <v>4.8092999999999941E-2</v>
      </c>
      <c r="V373" s="200">
        <f>O373-M373</f>
        <v>-0.94299999999999962</v>
      </c>
    </row>
    <row r="374" spans="1:22">
      <c r="A374" s="157"/>
      <c r="B374" s="108">
        <v>370</v>
      </c>
      <c r="C374" s="113" t="s">
        <v>502</v>
      </c>
      <c r="D374" s="110">
        <v>20</v>
      </c>
      <c r="E374" s="110">
        <v>1982</v>
      </c>
      <c r="F374" s="111">
        <v>1071.97</v>
      </c>
      <c r="G374" s="111">
        <v>1071.97</v>
      </c>
      <c r="H374" s="112">
        <v>5.5270000000000001</v>
      </c>
      <c r="I374" s="112">
        <f>H374</f>
        <v>5.5270000000000001</v>
      </c>
      <c r="J374" s="112">
        <v>3.1456</v>
      </c>
      <c r="K374" s="112">
        <f>I374-N374</f>
        <v>3.0790000000000002</v>
      </c>
      <c r="L374" s="112">
        <f>I374-P374</f>
        <v>3.2644870000000004</v>
      </c>
      <c r="M374" s="111">
        <v>48</v>
      </c>
      <c r="N374" s="112">
        <f>M374*0.051</f>
        <v>2.448</v>
      </c>
      <c r="O374" s="111">
        <v>44.363</v>
      </c>
      <c r="P374" s="112">
        <f>O374*0.051</f>
        <v>2.2625129999999998</v>
      </c>
      <c r="Q374" s="111">
        <f>J374*1000/D374</f>
        <v>157.28</v>
      </c>
      <c r="R374" s="111">
        <f>K374*1000/D374</f>
        <v>153.94999999999999</v>
      </c>
      <c r="S374" s="111">
        <f>L374*1000/D374</f>
        <v>163.22435000000002</v>
      </c>
      <c r="T374" s="112">
        <f>L374-J374</f>
        <v>0.11888700000000041</v>
      </c>
      <c r="U374" s="112">
        <f>N374-P374</f>
        <v>0.18548700000000018</v>
      </c>
      <c r="V374" s="200">
        <f>O374-M374</f>
        <v>-3.6370000000000005</v>
      </c>
    </row>
    <row r="375" spans="1:22">
      <c r="A375" s="157"/>
      <c r="B375" s="108">
        <v>371</v>
      </c>
      <c r="C375" s="124" t="s">
        <v>370</v>
      </c>
      <c r="D375" s="125">
        <v>12</v>
      </c>
      <c r="E375" s="125">
        <v>1958</v>
      </c>
      <c r="F375" s="126">
        <v>645.16</v>
      </c>
      <c r="G375" s="126">
        <v>645.16</v>
      </c>
      <c r="H375" s="119">
        <v>2.65</v>
      </c>
      <c r="I375" s="119">
        <f>H375</f>
        <v>2.65</v>
      </c>
      <c r="J375" s="127">
        <v>1.8967000000000001</v>
      </c>
      <c r="K375" s="119">
        <f>I375-N375</f>
        <v>1.8340000000000001</v>
      </c>
      <c r="L375" s="119">
        <f>I375-P375</f>
        <v>2.34145</v>
      </c>
      <c r="M375" s="118">
        <v>16</v>
      </c>
      <c r="N375" s="119">
        <f>M375*0.051</f>
        <v>0.81599999999999995</v>
      </c>
      <c r="O375" s="118">
        <v>6.05</v>
      </c>
      <c r="P375" s="119">
        <f>O375*0.051</f>
        <v>0.30854999999999999</v>
      </c>
      <c r="Q375" s="118">
        <f>J375*1000/D375</f>
        <v>158.05833333333334</v>
      </c>
      <c r="R375" s="118">
        <f>K375*1000/D375</f>
        <v>152.83333333333334</v>
      </c>
      <c r="S375" s="118">
        <f>L375*1000/D375</f>
        <v>195.12083333333331</v>
      </c>
      <c r="T375" s="119">
        <f>L375-J375</f>
        <v>0.44474999999999998</v>
      </c>
      <c r="U375" s="119">
        <f>N375-P375</f>
        <v>0.50744999999999996</v>
      </c>
      <c r="V375" s="201">
        <f>O375-M375</f>
        <v>-9.9499999999999993</v>
      </c>
    </row>
    <row r="376" spans="1:22">
      <c r="A376" s="157"/>
      <c r="B376" s="108">
        <v>372</v>
      </c>
      <c r="C376" s="113" t="s">
        <v>522</v>
      </c>
      <c r="D376" s="110">
        <v>29</v>
      </c>
      <c r="E376" s="110">
        <v>1987</v>
      </c>
      <c r="F376" s="111">
        <v>1510.61</v>
      </c>
      <c r="G376" s="111">
        <v>1454.7299999999998</v>
      </c>
      <c r="H376" s="112">
        <v>6.7389999999999999</v>
      </c>
      <c r="I376" s="112">
        <f>H376</f>
        <v>6.7389999999999999</v>
      </c>
      <c r="J376" s="112">
        <v>4.60053</v>
      </c>
      <c r="K376" s="112">
        <f>I376-N376</f>
        <v>4.4950000000000001</v>
      </c>
      <c r="L376" s="112">
        <f>I376-P376</f>
        <v>4.6005190000000002</v>
      </c>
      <c r="M376" s="111">
        <v>44</v>
      </c>
      <c r="N376" s="112">
        <f>M376*0.051</f>
        <v>2.2439999999999998</v>
      </c>
      <c r="O376" s="111">
        <v>41.930999999999997</v>
      </c>
      <c r="P376" s="112">
        <f>O376*0.051</f>
        <v>2.1384809999999996</v>
      </c>
      <c r="Q376" s="111">
        <f>J376*1000/D376</f>
        <v>158.63896551724136</v>
      </c>
      <c r="R376" s="111">
        <f>K376*1000/D376</f>
        <v>155</v>
      </c>
      <c r="S376" s="111">
        <f>L376*1000/D376</f>
        <v>158.63858620689655</v>
      </c>
      <c r="T376" s="112">
        <f>L376-J376</f>
        <v>-1.0999999999761201E-5</v>
      </c>
      <c r="U376" s="112">
        <f>N376-P376</f>
        <v>0.10551900000000014</v>
      </c>
      <c r="V376" s="200">
        <f>O376-M376</f>
        <v>-2.0690000000000026</v>
      </c>
    </row>
    <row r="377" spans="1:22">
      <c r="A377" s="157"/>
      <c r="B377" s="108">
        <v>373</v>
      </c>
      <c r="C377" s="113" t="s">
        <v>493</v>
      </c>
      <c r="D377" s="110">
        <v>60</v>
      </c>
      <c r="E377" s="110">
        <v>1978</v>
      </c>
      <c r="F377" s="111">
        <v>3663.79</v>
      </c>
      <c r="G377" s="111">
        <v>3663.79</v>
      </c>
      <c r="H377" s="112">
        <v>16.594000000000001</v>
      </c>
      <c r="I377" s="112">
        <f>H377</f>
        <v>16.594000000000001</v>
      </c>
      <c r="J377" s="112">
        <v>9.5818209999999997</v>
      </c>
      <c r="K377" s="112">
        <f>I377-N377</f>
        <v>8.3320000000000025</v>
      </c>
      <c r="L377" s="112">
        <f>I377-P377</f>
        <v>9.9319210000000027</v>
      </c>
      <c r="M377" s="111">
        <v>162</v>
      </c>
      <c r="N377" s="112">
        <f>M377*0.051</f>
        <v>8.2619999999999987</v>
      </c>
      <c r="O377" s="111">
        <v>130.62899999999999</v>
      </c>
      <c r="P377" s="112">
        <f>O377*0.051</f>
        <v>6.6620789999999994</v>
      </c>
      <c r="Q377" s="111">
        <f>J377*1000/D377</f>
        <v>159.69701666666666</v>
      </c>
      <c r="R377" s="111">
        <f>K377*1000/D377</f>
        <v>138.8666666666667</v>
      </c>
      <c r="S377" s="111">
        <f>L377*1000/D377</f>
        <v>165.53201666666669</v>
      </c>
      <c r="T377" s="112">
        <f>L377-J377</f>
        <v>0.35010000000000296</v>
      </c>
      <c r="U377" s="112">
        <f>N377-P377</f>
        <v>1.5999209999999993</v>
      </c>
      <c r="V377" s="200">
        <f>O377-M377</f>
        <v>-31.371000000000009</v>
      </c>
    </row>
    <row r="378" spans="1:22">
      <c r="A378" s="157"/>
      <c r="B378" s="108">
        <v>374</v>
      </c>
      <c r="C378" s="124" t="s">
        <v>52</v>
      </c>
      <c r="D378" s="125">
        <v>55</v>
      </c>
      <c r="E378" s="125" t="s">
        <v>33</v>
      </c>
      <c r="F378" s="126">
        <v>2709.88</v>
      </c>
      <c r="G378" s="126">
        <f>F378</f>
        <v>2709.88</v>
      </c>
      <c r="H378" s="119">
        <v>14.397</v>
      </c>
      <c r="I378" s="119">
        <f>H378</f>
        <v>14.397</v>
      </c>
      <c r="J378" s="127">
        <f>160*D378/1000</f>
        <v>8.8000000000000007</v>
      </c>
      <c r="K378" s="119">
        <f>I378-N378</f>
        <v>8.7309999999999999</v>
      </c>
      <c r="L378" s="119">
        <f>I378-P378</f>
        <v>9.0998566000000007</v>
      </c>
      <c r="M378" s="118">
        <v>100</v>
      </c>
      <c r="N378" s="119">
        <f>M378*0.05666</f>
        <v>5.6660000000000004</v>
      </c>
      <c r="O378" s="118">
        <v>93.49</v>
      </c>
      <c r="P378" s="119">
        <f>O378*0.05666</f>
        <v>5.2971433999999995</v>
      </c>
      <c r="Q378" s="118">
        <f>J378*1000/D378</f>
        <v>160</v>
      </c>
      <c r="R378" s="118">
        <f>K378*1000/D378</f>
        <v>158.74545454545455</v>
      </c>
      <c r="S378" s="118">
        <f>L378*1000/D378</f>
        <v>165.45193818181821</v>
      </c>
      <c r="T378" s="119">
        <f>L378-J378</f>
        <v>0.29985660000000003</v>
      </c>
      <c r="U378" s="119">
        <f>N378-P378</f>
        <v>0.36885660000000087</v>
      </c>
      <c r="V378" s="201">
        <f>O378-M378</f>
        <v>-6.5100000000000051</v>
      </c>
    </row>
    <row r="379" spans="1:22">
      <c r="A379" s="157"/>
      <c r="B379" s="108">
        <v>375</v>
      </c>
      <c r="C379" s="124" t="s">
        <v>95</v>
      </c>
      <c r="D379" s="117">
        <v>45</v>
      </c>
      <c r="E379" s="125" t="s">
        <v>33</v>
      </c>
      <c r="F379" s="118">
        <v>2227.9699999999998</v>
      </c>
      <c r="G379" s="126">
        <f>F379</f>
        <v>2227.9699999999998</v>
      </c>
      <c r="H379" s="119">
        <v>10.894</v>
      </c>
      <c r="I379" s="119">
        <f>H379</f>
        <v>10.894</v>
      </c>
      <c r="J379" s="127">
        <f>160*D379/1000</f>
        <v>7.2</v>
      </c>
      <c r="K379" s="119">
        <f>I379-N379</f>
        <v>6.7578199999999997</v>
      </c>
      <c r="L379" s="119">
        <f>I379-P379</f>
        <v>7.5357617999999995</v>
      </c>
      <c r="M379" s="118">
        <v>73</v>
      </c>
      <c r="N379" s="119">
        <f>M379*0.05666</f>
        <v>4.1361800000000004</v>
      </c>
      <c r="O379" s="118">
        <v>59.27</v>
      </c>
      <c r="P379" s="119">
        <f>O379*0.05666</f>
        <v>3.3582382000000002</v>
      </c>
      <c r="Q379" s="118">
        <f>J379*1000/D379</f>
        <v>160</v>
      </c>
      <c r="R379" s="118">
        <f>K379*1000/D379</f>
        <v>150.17377777777776</v>
      </c>
      <c r="S379" s="118">
        <f>L379*1000/D379</f>
        <v>167.46137333333331</v>
      </c>
      <c r="T379" s="119">
        <f>L379-J379</f>
        <v>0.33576179999999933</v>
      </c>
      <c r="U379" s="119">
        <f>N379-P379</f>
        <v>0.77794180000000024</v>
      </c>
      <c r="V379" s="201">
        <f>O379-M379</f>
        <v>-13.729999999999997</v>
      </c>
    </row>
    <row r="380" spans="1:22">
      <c r="A380" s="157"/>
      <c r="B380" s="108">
        <v>376</v>
      </c>
      <c r="C380" s="116" t="s">
        <v>53</v>
      </c>
      <c r="D380" s="117">
        <v>33</v>
      </c>
      <c r="E380" s="125" t="s">
        <v>33</v>
      </c>
      <c r="F380" s="118">
        <v>2125.33</v>
      </c>
      <c r="G380" s="126">
        <f>F380</f>
        <v>2125.33</v>
      </c>
      <c r="H380" s="119">
        <v>8.8249999999999993</v>
      </c>
      <c r="I380" s="119">
        <f>H380</f>
        <v>8.8249999999999993</v>
      </c>
      <c r="J380" s="127">
        <f>160*D380/1000</f>
        <v>5.28</v>
      </c>
      <c r="K380" s="119">
        <f>I380-N380</f>
        <v>4.9154599999999995</v>
      </c>
      <c r="L380" s="119">
        <f>I380-P380</f>
        <v>5.7630935999999995</v>
      </c>
      <c r="M380" s="118">
        <v>69</v>
      </c>
      <c r="N380" s="119">
        <f>M380*0.05666</f>
        <v>3.9095400000000002</v>
      </c>
      <c r="O380" s="118">
        <v>54.04</v>
      </c>
      <c r="P380" s="119">
        <f>O380*0.05666</f>
        <v>3.0619064000000003</v>
      </c>
      <c r="Q380" s="118">
        <f>J380*1000/D380</f>
        <v>160</v>
      </c>
      <c r="R380" s="118">
        <f>K380*1000/D380</f>
        <v>148.95333333333332</v>
      </c>
      <c r="S380" s="118">
        <f>L380*1000/D380</f>
        <v>174.63919999999999</v>
      </c>
      <c r="T380" s="119">
        <f>L380-J380</f>
        <v>0.48309359999999923</v>
      </c>
      <c r="U380" s="119">
        <f>N380-P380</f>
        <v>0.84763359999999999</v>
      </c>
      <c r="V380" s="201">
        <f>O380-M380</f>
        <v>-14.96</v>
      </c>
    </row>
    <row r="381" spans="1:22">
      <c r="A381" s="157"/>
      <c r="B381" s="108">
        <v>377</v>
      </c>
      <c r="C381" s="116" t="s">
        <v>281</v>
      </c>
      <c r="D381" s="117">
        <v>40</v>
      </c>
      <c r="E381" s="117" t="s">
        <v>159</v>
      </c>
      <c r="F381" s="118">
        <v>1871.86</v>
      </c>
      <c r="G381" s="126">
        <f>F381</f>
        <v>1871.86</v>
      </c>
      <c r="H381" s="119">
        <v>10.127000000000001</v>
      </c>
      <c r="I381" s="119">
        <f>H381</f>
        <v>10.127000000000001</v>
      </c>
      <c r="J381" s="119">
        <v>6.4</v>
      </c>
      <c r="K381" s="119">
        <f>I381-N381</f>
        <v>6.0027500000000007</v>
      </c>
      <c r="L381" s="119">
        <f>I381-P381</f>
        <v>6.9953195000000008</v>
      </c>
      <c r="M381" s="118">
        <v>75</v>
      </c>
      <c r="N381" s="119">
        <f>M381*0.05499</f>
        <v>4.12425</v>
      </c>
      <c r="O381" s="118">
        <v>56.95</v>
      </c>
      <c r="P381" s="119">
        <f>O381*0.05499</f>
        <v>3.1316804999999999</v>
      </c>
      <c r="Q381" s="118">
        <f>J381*1000/D381</f>
        <v>160</v>
      </c>
      <c r="R381" s="118">
        <f>K381*1000/D381</f>
        <v>150.06875000000002</v>
      </c>
      <c r="S381" s="118">
        <f>L381*1000/D381</f>
        <v>174.88298750000001</v>
      </c>
      <c r="T381" s="119">
        <f>L381-J381</f>
        <v>0.59531950000000045</v>
      </c>
      <c r="U381" s="119">
        <f>N381-P381</f>
        <v>0.9925695000000001</v>
      </c>
      <c r="V381" s="201">
        <f>O381-M381</f>
        <v>-18.049999999999997</v>
      </c>
    </row>
    <row r="382" spans="1:22">
      <c r="A382" s="157"/>
      <c r="B382" s="108">
        <v>378</v>
      </c>
      <c r="C382" s="116" t="s">
        <v>361</v>
      </c>
      <c r="D382" s="117">
        <v>50</v>
      </c>
      <c r="E382" s="117">
        <v>1974</v>
      </c>
      <c r="F382" s="118">
        <v>2703.3</v>
      </c>
      <c r="G382" s="118">
        <v>2703.3</v>
      </c>
      <c r="H382" s="119">
        <v>11.667999999999999</v>
      </c>
      <c r="I382" s="119">
        <f>H382</f>
        <v>11.667999999999999</v>
      </c>
      <c r="J382" s="119">
        <v>8</v>
      </c>
      <c r="K382" s="119">
        <f>I382-N382</f>
        <v>7.6389999999999993</v>
      </c>
      <c r="L382" s="119">
        <f>I382-P382</f>
        <v>8.1770499999999995</v>
      </c>
      <c r="M382" s="118">
        <v>79</v>
      </c>
      <c r="N382" s="119">
        <f>M382*0.051</f>
        <v>4.0289999999999999</v>
      </c>
      <c r="O382" s="118">
        <v>68.45</v>
      </c>
      <c r="P382" s="119">
        <f>O382*0.051</f>
        <v>3.4909499999999998</v>
      </c>
      <c r="Q382" s="118">
        <f>J382*1000/D382</f>
        <v>160</v>
      </c>
      <c r="R382" s="118">
        <f>K382*1000/D382</f>
        <v>152.77999999999997</v>
      </c>
      <c r="S382" s="118">
        <f>L382*1000/D382</f>
        <v>163.541</v>
      </c>
      <c r="T382" s="119">
        <f>L382-J382</f>
        <v>0.17704999999999949</v>
      </c>
      <c r="U382" s="119">
        <f>N382-P382</f>
        <v>0.53805000000000014</v>
      </c>
      <c r="V382" s="201">
        <f>O382-M382</f>
        <v>-10.549999999999997</v>
      </c>
    </row>
    <row r="383" spans="1:22">
      <c r="A383" s="157"/>
      <c r="B383" s="108">
        <v>379</v>
      </c>
      <c r="C383" s="116" t="s">
        <v>362</v>
      </c>
      <c r="D383" s="117">
        <v>52</v>
      </c>
      <c r="E383" s="117">
        <v>1993</v>
      </c>
      <c r="F383" s="118">
        <v>3615.8</v>
      </c>
      <c r="G383" s="118">
        <v>3615.8</v>
      </c>
      <c r="H383" s="119">
        <v>14.297000000000001</v>
      </c>
      <c r="I383" s="119">
        <f>H383</f>
        <v>14.297000000000001</v>
      </c>
      <c r="J383" s="119">
        <v>8.32</v>
      </c>
      <c r="K383" s="119">
        <f>I383-N383</f>
        <v>7.3610000000000007</v>
      </c>
      <c r="L383" s="119">
        <f>I383-P383</f>
        <v>8.9675000000000011</v>
      </c>
      <c r="M383" s="118">
        <v>136</v>
      </c>
      <c r="N383" s="119">
        <f>M383*0.051</f>
        <v>6.9359999999999999</v>
      </c>
      <c r="O383" s="118">
        <v>104.5</v>
      </c>
      <c r="P383" s="119">
        <f>O383*0.051</f>
        <v>5.3294999999999995</v>
      </c>
      <c r="Q383" s="118">
        <f>J383*1000/D383</f>
        <v>160</v>
      </c>
      <c r="R383" s="118">
        <f>K383*1000/D383</f>
        <v>141.55769230769232</v>
      </c>
      <c r="S383" s="118">
        <f>L383*1000/D383</f>
        <v>172.45192307692312</v>
      </c>
      <c r="T383" s="119">
        <f>L383-J383</f>
        <v>0.64750000000000085</v>
      </c>
      <c r="U383" s="119">
        <f>N383-P383</f>
        <v>1.6065000000000005</v>
      </c>
      <c r="V383" s="201">
        <f>O383-M383</f>
        <v>-31.5</v>
      </c>
    </row>
    <row r="384" spans="1:22">
      <c r="A384" s="157"/>
      <c r="B384" s="108">
        <v>380</v>
      </c>
      <c r="C384" s="116" t="s">
        <v>369</v>
      </c>
      <c r="D384" s="117">
        <v>11</v>
      </c>
      <c r="E384" s="117">
        <v>1920</v>
      </c>
      <c r="F384" s="118">
        <v>541.36</v>
      </c>
      <c r="G384" s="118">
        <v>349.88</v>
      </c>
      <c r="H384" s="119">
        <v>2.36</v>
      </c>
      <c r="I384" s="119">
        <f>H384</f>
        <v>2.36</v>
      </c>
      <c r="J384" s="127">
        <v>1.76</v>
      </c>
      <c r="K384" s="119">
        <f>I384-N384</f>
        <v>1.7479999999999998</v>
      </c>
      <c r="L384" s="119">
        <f>I384-P384</f>
        <v>2.1881299999999997</v>
      </c>
      <c r="M384" s="118">
        <v>12</v>
      </c>
      <c r="N384" s="119">
        <f>M384*0.051</f>
        <v>0.61199999999999999</v>
      </c>
      <c r="O384" s="118">
        <v>3.37</v>
      </c>
      <c r="P384" s="119">
        <f>O384*0.051</f>
        <v>0.17186999999999999</v>
      </c>
      <c r="Q384" s="118">
        <f>J384*1000/D384</f>
        <v>160</v>
      </c>
      <c r="R384" s="118">
        <f>K384*1000/D384</f>
        <v>158.90909090909088</v>
      </c>
      <c r="S384" s="118">
        <f>L384*1000/D384</f>
        <v>198.92090909090905</v>
      </c>
      <c r="T384" s="119">
        <f>L384-J384</f>
        <v>0.42812999999999968</v>
      </c>
      <c r="U384" s="119">
        <f>N384-P384</f>
        <v>0.44013000000000002</v>
      </c>
      <c r="V384" s="201">
        <f>O384-M384</f>
        <v>-8.629999999999999</v>
      </c>
    </row>
    <row r="385" spans="1:22">
      <c r="A385" s="157"/>
      <c r="B385" s="108">
        <v>381</v>
      </c>
      <c r="C385" s="113" t="s">
        <v>512</v>
      </c>
      <c r="D385" s="110">
        <v>60</v>
      </c>
      <c r="E385" s="110">
        <v>1981</v>
      </c>
      <c r="F385" s="111">
        <v>3139.2</v>
      </c>
      <c r="G385" s="111">
        <v>3139.2</v>
      </c>
      <c r="H385" s="112">
        <v>19.687999999999999</v>
      </c>
      <c r="I385" s="112">
        <f>H385</f>
        <v>19.687999999999999</v>
      </c>
      <c r="J385" s="112">
        <v>9.6</v>
      </c>
      <c r="K385" s="112">
        <f>I385-N385</f>
        <v>7.4480000000000004</v>
      </c>
      <c r="L385" s="112">
        <f>I385-P385</f>
        <v>10.657582999999999</v>
      </c>
      <c r="M385" s="111">
        <v>240</v>
      </c>
      <c r="N385" s="112">
        <f>M385*0.051</f>
        <v>12.239999999999998</v>
      </c>
      <c r="O385" s="111">
        <v>177.06700000000001</v>
      </c>
      <c r="P385" s="112">
        <f>O385*0.051</f>
        <v>9.0304169999999999</v>
      </c>
      <c r="Q385" s="111">
        <f>J385*1000/D385</f>
        <v>160</v>
      </c>
      <c r="R385" s="111">
        <f>K385*1000/D385</f>
        <v>124.13333333333334</v>
      </c>
      <c r="S385" s="111">
        <f>L385*1000/D385</f>
        <v>177.62638333333331</v>
      </c>
      <c r="T385" s="112">
        <f>L385-J385</f>
        <v>1.0575829999999993</v>
      </c>
      <c r="U385" s="112">
        <f>N385-P385</f>
        <v>3.2095829999999985</v>
      </c>
      <c r="V385" s="200">
        <f>O385-M385</f>
        <v>-62.932999999999993</v>
      </c>
    </row>
    <row r="386" spans="1:22">
      <c r="A386" s="157"/>
      <c r="B386" s="108">
        <v>382</v>
      </c>
      <c r="C386" s="113" t="s">
        <v>562</v>
      </c>
      <c r="D386" s="110">
        <v>20</v>
      </c>
      <c r="E386" s="110">
        <v>1981</v>
      </c>
      <c r="F386" s="111">
        <v>1031.73</v>
      </c>
      <c r="G386" s="111">
        <v>1031.73</v>
      </c>
      <c r="H386" s="112">
        <v>4.9009</v>
      </c>
      <c r="I386" s="112">
        <f>H386</f>
        <v>4.9009</v>
      </c>
      <c r="J386" s="112">
        <v>3.2</v>
      </c>
      <c r="K386" s="112">
        <f>I386-N386</f>
        <v>3.1158999999999999</v>
      </c>
      <c r="L386" s="112">
        <f>I386-P386</f>
        <v>3.3007239999999998</v>
      </c>
      <c r="M386" s="111">
        <v>35</v>
      </c>
      <c r="N386" s="112">
        <f>M386*0.051</f>
        <v>1.7849999999999999</v>
      </c>
      <c r="O386" s="111">
        <v>31.376000000000001</v>
      </c>
      <c r="P386" s="112">
        <f>O386*0.051</f>
        <v>1.600176</v>
      </c>
      <c r="Q386" s="111">
        <f>J386*1000/D386</f>
        <v>160</v>
      </c>
      <c r="R386" s="111">
        <f>K386*1000/D386</f>
        <v>155.79500000000002</v>
      </c>
      <c r="S386" s="111">
        <f>L386*1000/D386</f>
        <v>165.03619999999998</v>
      </c>
      <c r="T386" s="112">
        <f>L386-J386</f>
        <v>0.10072399999999959</v>
      </c>
      <c r="U386" s="112">
        <f>N386-P386</f>
        <v>0.18482399999999988</v>
      </c>
      <c r="V386" s="200">
        <f>O386-M386</f>
        <v>-3.6239999999999988</v>
      </c>
    </row>
    <row r="387" spans="1:22">
      <c r="A387" s="157"/>
      <c r="B387" s="108">
        <v>383</v>
      </c>
      <c r="C387" s="113" t="s">
        <v>576</v>
      </c>
      <c r="D387" s="110">
        <v>40</v>
      </c>
      <c r="E387" s="110">
        <v>1982</v>
      </c>
      <c r="F387" s="111">
        <v>1944.42</v>
      </c>
      <c r="G387" s="111">
        <v>1944.42</v>
      </c>
      <c r="H387" s="114">
        <v>9.6850000000000005</v>
      </c>
      <c r="I387" s="112">
        <f>H387</f>
        <v>9.6850000000000005</v>
      </c>
      <c r="J387" s="112">
        <v>6.4</v>
      </c>
      <c r="K387" s="112">
        <f>I387-N387</f>
        <v>5.7070000000000007</v>
      </c>
      <c r="L387" s="112">
        <f>I387-P387</f>
        <v>6.5970010000000006</v>
      </c>
      <c r="M387" s="111">
        <v>78</v>
      </c>
      <c r="N387" s="112">
        <f>M387*0.051</f>
        <v>3.9779999999999998</v>
      </c>
      <c r="O387" s="111">
        <v>60.548999999999999</v>
      </c>
      <c r="P387" s="112">
        <f>O387*0.051</f>
        <v>3.0879989999999999</v>
      </c>
      <c r="Q387" s="111">
        <f>J387*1000/D387</f>
        <v>160</v>
      </c>
      <c r="R387" s="111">
        <f>K387*1000/D387</f>
        <v>142.67500000000001</v>
      </c>
      <c r="S387" s="111">
        <f>L387*1000/D387</f>
        <v>164.92502500000001</v>
      </c>
      <c r="T387" s="112">
        <f>L387-J387</f>
        <v>0.1970010000000002</v>
      </c>
      <c r="U387" s="112">
        <f>N387-P387</f>
        <v>0.89000099999999982</v>
      </c>
      <c r="V387" s="200">
        <f>O387-M387</f>
        <v>-17.451000000000001</v>
      </c>
    </row>
    <row r="388" spans="1:22">
      <c r="A388" s="157"/>
      <c r="B388" s="108">
        <v>384</v>
      </c>
      <c r="C388" s="113" t="s">
        <v>497</v>
      </c>
      <c r="D388" s="110">
        <v>37</v>
      </c>
      <c r="E388" s="110">
        <v>1985</v>
      </c>
      <c r="F388" s="111">
        <v>2212.4</v>
      </c>
      <c r="G388" s="111">
        <v>2212.4</v>
      </c>
      <c r="H388" s="112">
        <v>11.407999999999999</v>
      </c>
      <c r="I388" s="112">
        <f>H388</f>
        <v>11.407999999999999</v>
      </c>
      <c r="J388" s="112">
        <v>6.0472440000000001</v>
      </c>
      <c r="K388" s="112">
        <f>I388-N388</f>
        <v>6.7669999999999995</v>
      </c>
      <c r="L388" s="112">
        <f>I388-P388</f>
        <v>6.3148850000000003</v>
      </c>
      <c r="M388" s="111">
        <v>91</v>
      </c>
      <c r="N388" s="112">
        <f>M388*0.051</f>
        <v>4.641</v>
      </c>
      <c r="O388" s="111">
        <v>99.864999999999995</v>
      </c>
      <c r="P388" s="112">
        <f>O388*0.051</f>
        <v>5.0931149999999992</v>
      </c>
      <c r="Q388" s="111">
        <f>J388*1000/D388</f>
        <v>163.43902702702701</v>
      </c>
      <c r="R388" s="111">
        <f>K388*1000/D388</f>
        <v>182.89189189189187</v>
      </c>
      <c r="S388" s="111">
        <f>L388*1000/D388</f>
        <v>170.67256756756757</v>
      </c>
      <c r="T388" s="112">
        <f>L388-J388</f>
        <v>0.26764100000000024</v>
      </c>
      <c r="U388" s="112">
        <f>N388-P388</f>
        <v>-0.45211499999999916</v>
      </c>
      <c r="V388" s="200">
        <f>O388-M388</f>
        <v>8.8649999999999949</v>
      </c>
    </row>
    <row r="389" spans="1:22">
      <c r="A389" s="157"/>
      <c r="B389" s="108">
        <v>385</v>
      </c>
      <c r="C389" s="116" t="s">
        <v>150</v>
      </c>
      <c r="D389" s="117">
        <v>20</v>
      </c>
      <c r="E389" s="117">
        <v>1976</v>
      </c>
      <c r="F389" s="118">
        <v>712.76</v>
      </c>
      <c r="G389" s="118">
        <v>712.76</v>
      </c>
      <c r="H389" s="119">
        <v>4.0199999999999996</v>
      </c>
      <c r="I389" s="119">
        <f>H389</f>
        <v>4.0199999999999996</v>
      </c>
      <c r="J389" s="119">
        <v>3.31</v>
      </c>
      <c r="K389" s="119">
        <f>I389-N389</f>
        <v>3.1529999999999996</v>
      </c>
      <c r="L389" s="119">
        <f>I389-P389</f>
        <v>3.3569999999999998</v>
      </c>
      <c r="M389" s="118">
        <v>17</v>
      </c>
      <c r="N389" s="119">
        <f>M389*0.051</f>
        <v>0.86699999999999999</v>
      </c>
      <c r="O389" s="118">
        <v>13</v>
      </c>
      <c r="P389" s="119">
        <f>O389*0.051</f>
        <v>0.66299999999999992</v>
      </c>
      <c r="Q389" s="118">
        <f>J389*1000/D389</f>
        <v>165.5</v>
      </c>
      <c r="R389" s="118">
        <f>K389*1000/D389</f>
        <v>157.64999999999998</v>
      </c>
      <c r="S389" s="118">
        <f>L389*1000/D389</f>
        <v>167.84999999999997</v>
      </c>
      <c r="T389" s="119">
        <f>L389-J389</f>
        <v>4.6999999999999709E-2</v>
      </c>
      <c r="U389" s="119">
        <f>N389-P389</f>
        <v>0.20400000000000007</v>
      </c>
      <c r="V389" s="201">
        <f>O389-M389</f>
        <v>-4</v>
      </c>
    </row>
    <row r="390" spans="1:22">
      <c r="A390" s="157"/>
      <c r="B390" s="108">
        <v>386</v>
      </c>
      <c r="C390" s="113" t="s">
        <v>495</v>
      </c>
      <c r="D390" s="110">
        <v>72</v>
      </c>
      <c r="E390" s="110">
        <v>1989</v>
      </c>
      <c r="F390" s="111">
        <v>4195.87</v>
      </c>
      <c r="G390" s="111">
        <v>4195.87</v>
      </c>
      <c r="H390" s="112">
        <v>19.975000000000001</v>
      </c>
      <c r="I390" s="112">
        <f>H390</f>
        <v>19.975000000000001</v>
      </c>
      <c r="J390" s="112">
        <v>12.344832</v>
      </c>
      <c r="K390" s="112">
        <f>I390-N390</f>
        <v>11.152000000000003</v>
      </c>
      <c r="L390" s="112">
        <f>I390-P390</f>
        <v>12.725749483000001</v>
      </c>
      <c r="M390" s="111">
        <v>173</v>
      </c>
      <c r="N390" s="112">
        <f>M390*0.051</f>
        <v>8.8229999999999986</v>
      </c>
      <c r="O390" s="111">
        <v>142.142167</v>
      </c>
      <c r="P390" s="112">
        <f>O390*0.051</f>
        <v>7.2492505169999992</v>
      </c>
      <c r="Q390" s="111">
        <f>J390*1000/D390</f>
        <v>171.45600000000002</v>
      </c>
      <c r="R390" s="111">
        <f>K390*1000/D390</f>
        <v>154.88888888888894</v>
      </c>
      <c r="S390" s="111">
        <f>L390*1000/D390</f>
        <v>176.74652059722223</v>
      </c>
      <c r="T390" s="112">
        <f>L390-J390</f>
        <v>0.38091748300000106</v>
      </c>
      <c r="U390" s="112">
        <f>N390-P390</f>
        <v>1.5737494829999994</v>
      </c>
      <c r="V390" s="200">
        <f>O390-M390</f>
        <v>-30.857832999999999</v>
      </c>
    </row>
    <row r="391" spans="1:22">
      <c r="A391" s="157"/>
      <c r="B391" s="108">
        <v>387</v>
      </c>
      <c r="C391" s="113" t="s">
        <v>539</v>
      </c>
      <c r="D391" s="110">
        <v>36</v>
      </c>
      <c r="E391" s="110">
        <v>1984</v>
      </c>
      <c r="F391" s="111">
        <v>2249.59</v>
      </c>
      <c r="G391" s="111">
        <v>2249.59</v>
      </c>
      <c r="H391" s="112">
        <v>9.2713999999999999</v>
      </c>
      <c r="I391" s="112">
        <f>H391</f>
        <v>9.2713999999999999</v>
      </c>
      <c r="J391" s="112">
        <v>6.2114039999999999</v>
      </c>
      <c r="K391" s="112">
        <f>I391-N391</f>
        <v>6.0074000000000005</v>
      </c>
      <c r="L391" s="112">
        <f>I391-P391</f>
        <v>6.2114000000000003</v>
      </c>
      <c r="M391" s="111">
        <v>64</v>
      </c>
      <c r="N391" s="112">
        <f>M391*0.051</f>
        <v>3.2639999999999998</v>
      </c>
      <c r="O391" s="111">
        <v>60</v>
      </c>
      <c r="P391" s="112">
        <f>O391*0.051</f>
        <v>3.0599999999999996</v>
      </c>
      <c r="Q391" s="111">
        <f>J391*1000/D391</f>
        <v>172.53899999999999</v>
      </c>
      <c r="R391" s="111">
        <f>K391*1000/D391</f>
        <v>166.87222222222223</v>
      </c>
      <c r="S391" s="111">
        <f>L391*1000/D391</f>
        <v>172.53888888888889</v>
      </c>
      <c r="T391" s="112">
        <f>L391-J391</f>
        <v>-3.9999999996709334E-6</v>
      </c>
      <c r="U391" s="112">
        <f>N391-P391</f>
        <v>0.20400000000000018</v>
      </c>
      <c r="V391" s="200">
        <f>O391-M391</f>
        <v>-4</v>
      </c>
    </row>
    <row r="392" spans="1:22">
      <c r="A392" s="157"/>
      <c r="B392" s="108">
        <v>388</v>
      </c>
      <c r="C392" s="116" t="s">
        <v>145</v>
      </c>
      <c r="D392" s="117">
        <v>39</v>
      </c>
      <c r="E392" s="117">
        <v>1988</v>
      </c>
      <c r="F392" s="118">
        <v>2275.19</v>
      </c>
      <c r="G392" s="118">
        <v>2275.19</v>
      </c>
      <c r="H392" s="119">
        <v>9.3000000000000007</v>
      </c>
      <c r="I392" s="119">
        <f>H392</f>
        <v>9.3000000000000007</v>
      </c>
      <c r="J392" s="119">
        <v>7.19</v>
      </c>
      <c r="K392" s="119">
        <f>I392-N392</f>
        <v>6.8520000000000003</v>
      </c>
      <c r="L392" s="119">
        <f>I392-P392</f>
        <v>7.3263000000000007</v>
      </c>
      <c r="M392" s="118">
        <v>48</v>
      </c>
      <c r="N392" s="119">
        <f>M392*0.051</f>
        <v>2.448</v>
      </c>
      <c r="O392" s="118">
        <v>38.700000000000003</v>
      </c>
      <c r="P392" s="119">
        <f>O392*0.051</f>
        <v>1.9737</v>
      </c>
      <c r="Q392" s="118">
        <f>J392*1000/D392</f>
        <v>184.35897435897436</v>
      </c>
      <c r="R392" s="118">
        <f>K392*1000/D392</f>
        <v>175.69230769230768</v>
      </c>
      <c r="S392" s="118">
        <f>L392*1000/D392</f>
        <v>187.85384615384618</v>
      </c>
      <c r="T392" s="119">
        <f>L392-J392</f>
        <v>0.13630000000000031</v>
      </c>
      <c r="U392" s="119">
        <f>N392-P392</f>
        <v>0.47429999999999994</v>
      </c>
      <c r="V392" s="201">
        <f>O392-M392</f>
        <v>-9.2999999999999972</v>
      </c>
    </row>
    <row r="393" spans="1:22">
      <c r="A393" s="157"/>
      <c r="B393" s="108">
        <v>389</v>
      </c>
      <c r="C393" s="116" t="s">
        <v>135</v>
      </c>
      <c r="D393" s="117">
        <v>40</v>
      </c>
      <c r="E393" s="117">
        <v>1992</v>
      </c>
      <c r="F393" s="118">
        <v>2180.5100000000002</v>
      </c>
      <c r="G393" s="118">
        <v>2180.5100000000002</v>
      </c>
      <c r="H393" s="119">
        <v>9.6</v>
      </c>
      <c r="I393" s="119">
        <f>H393</f>
        <v>9.6</v>
      </c>
      <c r="J393" s="119">
        <v>7.51</v>
      </c>
      <c r="K393" s="119">
        <f>I393-N393</f>
        <v>6.7949999999999999</v>
      </c>
      <c r="L393" s="119">
        <f>I393-P393</f>
        <v>7.6457819999999996</v>
      </c>
      <c r="M393" s="118">
        <v>55</v>
      </c>
      <c r="N393" s="119">
        <f>M393*0.051</f>
        <v>2.8049999999999997</v>
      </c>
      <c r="O393" s="118">
        <v>38.317999999999998</v>
      </c>
      <c r="P393" s="119">
        <f>O393*0.051</f>
        <v>1.9542179999999998</v>
      </c>
      <c r="Q393" s="118">
        <f>J393*1000/D393</f>
        <v>187.75</v>
      </c>
      <c r="R393" s="118">
        <f>K393*1000/D393</f>
        <v>169.875</v>
      </c>
      <c r="S393" s="118">
        <f>L393*1000/D393</f>
        <v>191.14454999999998</v>
      </c>
      <c r="T393" s="119">
        <f>L393-J393</f>
        <v>0.13578199999999985</v>
      </c>
      <c r="U393" s="119">
        <f>N393-P393</f>
        <v>0.85078199999999993</v>
      </c>
      <c r="V393" s="201">
        <f>O393-M393</f>
        <v>-16.682000000000002</v>
      </c>
    </row>
    <row r="394" spans="1:22">
      <c r="A394" s="157"/>
      <c r="B394" s="108">
        <v>390</v>
      </c>
      <c r="C394" s="113" t="s">
        <v>618</v>
      </c>
      <c r="D394" s="110">
        <v>38</v>
      </c>
      <c r="E394" s="110">
        <v>1987</v>
      </c>
      <c r="F394" s="111">
        <v>2284.84</v>
      </c>
      <c r="G394" s="111">
        <v>2284.84</v>
      </c>
      <c r="H394" s="112">
        <v>9.9469999999999992</v>
      </c>
      <c r="I394" s="112">
        <f>H394</f>
        <v>9.9469999999999992</v>
      </c>
      <c r="J394" s="112">
        <v>7.1419969999999999</v>
      </c>
      <c r="K394" s="112">
        <f>I394-N394</f>
        <v>6.3769999999999989</v>
      </c>
      <c r="L394" s="112">
        <f>I394-P394</f>
        <v>7.1419999999999995</v>
      </c>
      <c r="M394" s="111">
        <v>70</v>
      </c>
      <c r="N394" s="112">
        <f>M394*0.051</f>
        <v>3.57</v>
      </c>
      <c r="O394" s="111">
        <v>55</v>
      </c>
      <c r="P394" s="112">
        <f>O394*0.051</f>
        <v>2.8049999999999997</v>
      </c>
      <c r="Q394" s="111">
        <f>J394*1000/D394</f>
        <v>187.94728947368421</v>
      </c>
      <c r="R394" s="111">
        <f>K394*1000/D394</f>
        <v>167.81578947368419</v>
      </c>
      <c r="S394" s="111">
        <f>L394*1000/D394</f>
        <v>187.9473684210526</v>
      </c>
      <c r="T394" s="112">
        <f>L394-J394</f>
        <v>2.9999999995311555E-6</v>
      </c>
      <c r="U394" s="112">
        <f>N394-P394</f>
        <v>0.76500000000000012</v>
      </c>
      <c r="V394" s="200">
        <f>O394-M394</f>
        <v>-15</v>
      </c>
    </row>
    <row r="395" spans="1:22">
      <c r="A395" s="157"/>
      <c r="B395" s="108">
        <v>391</v>
      </c>
      <c r="C395" s="113" t="s">
        <v>504</v>
      </c>
      <c r="D395" s="110">
        <v>32</v>
      </c>
      <c r="E395" s="110">
        <v>1986</v>
      </c>
      <c r="F395" s="111">
        <v>1927.93</v>
      </c>
      <c r="G395" s="111">
        <v>1927.93</v>
      </c>
      <c r="H395" s="112">
        <v>9.9269999999999996</v>
      </c>
      <c r="I395" s="112">
        <f>H395</f>
        <v>9.9269999999999996</v>
      </c>
      <c r="J395" s="112">
        <v>6.0226559999999996</v>
      </c>
      <c r="K395" s="112">
        <f>I395-N395</f>
        <v>4.47</v>
      </c>
      <c r="L395" s="112">
        <f>I395-P395</f>
        <v>6.0226439999999997</v>
      </c>
      <c r="M395" s="111">
        <v>107</v>
      </c>
      <c r="N395" s="112">
        <f>M395*0.051</f>
        <v>5.4569999999999999</v>
      </c>
      <c r="O395" s="111">
        <v>76.555999999999997</v>
      </c>
      <c r="P395" s="112">
        <f>O395*0.051</f>
        <v>3.9043559999999995</v>
      </c>
      <c r="Q395" s="111">
        <f>J395*1000/D395</f>
        <v>188.208</v>
      </c>
      <c r="R395" s="111">
        <f>K395*1000/D395</f>
        <v>139.6875</v>
      </c>
      <c r="S395" s="111">
        <f>L395*1000/D395</f>
        <v>188.20762499999998</v>
      </c>
      <c r="T395" s="112">
        <f>L395-J395</f>
        <v>-1.1999999999900979E-5</v>
      </c>
      <c r="U395" s="112">
        <f>N395-P395</f>
        <v>1.5526440000000004</v>
      </c>
      <c r="V395" s="200">
        <f>O395-M395</f>
        <v>-30.444000000000003</v>
      </c>
    </row>
    <row r="396" spans="1:22">
      <c r="A396" s="157"/>
      <c r="B396" s="108">
        <v>392</v>
      </c>
      <c r="C396" s="113" t="s">
        <v>496</v>
      </c>
      <c r="D396" s="110">
        <v>36</v>
      </c>
      <c r="E396" s="110">
        <v>1987</v>
      </c>
      <c r="F396" s="111">
        <v>2176.88</v>
      </c>
      <c r="G396" s="111">
        <v>2176.88</v>
      </c>
      <c r="H396" s="112">
        <v>10.721</v>
      </c>
      <c r="I396" s="112">
        <f>H396</f>
        <v>10.721</v>
      </c>
      <c r="J396" s="112">
        <v>6.8488559999999996</v>
      </c>
      <c r="K396" s="112">
        <f>I396-N396</f>
        <v>6.7430000000000003</v>
      </c>
      <c r="L396" s="112">
        <f>I396-P396</f>
        <v>7.0421659999999999</v>
      </c>
      <c r="M396" s="111">
        <v>78</v>
      </c>
      <c r="N396" s="112">
        <f>M396*0.051</f>
        <v>3.9779999999999998</v>
      </c>
      <c r="O396" s="111">
        <v>72.134</v>
      </c>
      <c r="P396" s="112">
        <f>O396*0.051</f>
        <v>3.6788339999999997</v>
      </c>
      <c r="Q396" s="111">
        <f>J396*1000/D396</f>
        <v>190.24599999999998</v>
      </c>
      <c r="R396" s="111">
        <f>K396*1000/D396</f>
        <v>187.30555555555554</v>
      </c>
      <c r="S396" s="111">
        <f>L396*1000/D396</f>
        <v>195.61572222222222</v>
      </c>
      <c r="T396" s="112">
        <f>L396-J396</f>
        <v>0.19331000000000031</v>
      </c>
      <c r="U396" s="112">
        <f>N396-P396</f>
        <v>0.29916600000000004</v>
      </c>
      <c r="V396" s="200">
        <f>O396-M396</f>
        <v>-5.8659999999999997</v>
      </c>
    </row>
    <row r="397" spans="1:22">
      <c r="A397" s="157"/>
      <c r="B397" s="108">
        <v>393</v>
      </c>
      <c r="C397" s="113" t="s">
        <v>494</v>
      </c>
      <c r="D397" s="110">
        <v>35</v>
      </c>
      <c r="E397" s="110" t="s">
        <v>159</v>
      </c>
      <c r="F397" s="111">
        <v>2212.0500000000002</v>
      </c>
      <c r="G397" s="111">
        <v>2212.0500000000002</v>
      </c>
      <c r="H397" s="112">
        <v>11.419</v>
      </c>
      <c r="I397" s="112">
        <f>H397</f>
        <v>11.419</v>
      </c>
      <c r="J397" s="112">
        <v>6.6845879999999998</v>
      </c>
      <c r="K397" s="112">
        <f>I397-N397</f>
        <v>6.5230000000000006</v>
      </c>
      <c r="L397" s="112">
        <f>I397-P397</f>
        <v>6.9209530000000008</v>
      </c>
      <c r="M397" s="111">
        <v>96</v>
      </c>
      <c r="N397" s="112">
        <f>M397*0.051</f>
        <v>4.8959999999999999</v>
      </c>
      <c r="O397" s="111">
        <v>88.197000000000003</v>
      </c>
      <c r="P397" s="112">
        <f>O397*0.051</f>
        <v>4.4980469999999997</v>
      </c>
      <c r="Q397" s="111">
        <f>J397*1000/D397</f>
        <v>190.98822857142855</v>
      </c>
      <c r="R397" s="111">
        <f>K397*1000/D397</f>
        <v>186.37142857142859</v>
      </c>
      <c r="S397" s="111">
        <f>L397*1000/D397</f>
        <v>197.74151428571429</v>
      </c>
      <c r="T397" s="112">
        <f>L397-J397</f>
        <v>0.23636500000000105</v>
      </c>
      <c r="U397" s="112">
        <f>N397-P397</f>
        <v>0.39795300000000022</v>
      </c>
      <c r="V397" s="200">
        <f>O397-M397</f>
        <v>-7.8029999999999973</v>
      </c>
    </row>
    <row r="398" spans="1:22">
      <c r="A398" s="157"/>
      <c r="B398" s="108">
        <v>394</v>
      </c>
      <c r="C398" s="113" t="s">
        <v>499</v>
      </c>
      <c r="D398" s="110">
        <v>72</v>
      </c>
      <c r="E398" s="110">
        <v>1985</v>
      </c>
      <c r="F398" s="111">
        <v>4428.07</v>
      </c>
      <c r="G398" s="111">
        <v>4428.07</v>
      </c>
      <c r="H398" s="112">
        <v>22.154</v>
      </c>
      <c r="I398" s="112">
        <f>H398</f>
        <v>22.154</v>
      </c>
      <c r="J398" s="112">
        <v>13.946832000000001</v>
      </c>
      <c r="K398" s="112">
        <f>I398-N398</f>
        <v>13.841000000000001</v>
      </c>
      <c r="L398" s="112">
        <f>I398-P398</f>
        <v>14.356559000000001</v>
      </c>
      <c r="M398" s="111">
        <v>163</v>
      </c>
      <c r="N398" s="112">
        <f>M398*0.051</f>
        <v>8.3129999999999988</v>
      </c>
      <c r="O398" s="111">
        <v>152.89099999999999</v>
      </c>
      <c r="P398" s="112">
        <f>O398*0.051</f>
        <v>7.7974409999999992</v>
      </c>
      <c r="Q398" s="111">
        <f>J398*1000/D398</f>
        <v>193.70600000000002</v>
      </c>
      <c r="R398" s="111">
        <f>K398*1000/D398</f>
        <v>192.23611111111114</v>
      </c>
      <c r="S398" s="111">
        <f>L398*1000/D398</f>
        <v>199.3966527777778</v>
      </c>
      <c r="T398" s="112">
        <f>L398-J398</f>
        <v>0.40972700000000017</v>
      </c>
      <c r="U398" s="112">
        <f>N398-P398</f>
        <v>0.51555899999999966</v>
      </c>
      <c r="V398" s="200">
        <f>O398-M398</f>
        <v>-10.109000000000009</v>
      </c>
    </row>
    <row r="399" spans="1:22">
      <c r="A399" s="157"/>
      <c r="B399" s="108">
        <v>395</v>
      </c>
      <c r="C399" s="129" t="s">
        <v>140</v>
      </c>
      <c r="D399" s="117">
        <v>9</v>
      </c>
      <c r="E399" s="117"/>
      <c r="F399" s="118">
        <v>553.67999999999995</v>
      </c>
      <c r="G399" s="118">
        <v>553.67999999999995</v>
      </c>
      <c r="H399" s="119">
        <v>2.7</v>
      </c>
      <c r="I399" s="119">
        <f>H399</f>
        <v>2.7</v>
      </c>
      <c r="J399" s="119">
        <v>1.93</v>
      </c>
      <c r="K399" s="119">
        <f>I399-N399</f>
        <v>1.7820000000000003</v>
      </c>
      <c r="L399" s="119">
        <f>I399-P399</f>
        <v>1.9834500000000002</v>
      </c>
      <c r="M399" s="118">
        <v>18</v>
      </c>
      <c r="N399" s="119">
        <f>M399*0.051</f>
        <v>0.91799999999999993</v>
      </c>
      <c r="O399" s="118">
        <v>14.05</v>
      </c>
      <c r="P399" s="119">
        <f>O399*0.051</f>
        <v>0.71655000000000002</v>
      </c>
      <c r="Q399" s="118">
        <f>J399*1000/D399</f>
        <v>214.44444444444446</v>
      </c>
      <c r="R399" s="118">
        <f>K399*1000/D399</f>
        <v>198.00000000000003</v>
      </c>
      <c r="S399" s="118">
        <f>L399*1000/D399</f>
        <v>220.38333333333333</v>
      </c>
      <c r="T399" s="119">
        <f>L399-J399</f>
        <v>5.345000000000022E-2</v>
      </c>
      <c r="U399" s="119">
        <f>N399-P399</f>
        <v>0.20144999999999991</v>
      </c>
      <c r="V399" s="201">
        <f>O399-M399</f>
        <v>-3.9499999999999993</v>
      </c>
    </row>
    <row r="400" spans="1:22">
      <c r="A400" s="157"/>
      <c r="B400" s="108">
        <v>396</v>
      </c>
      <c r="C400" s="113" t="s">
        <v>508</v>
      </c>
      <c r="D400" s="110">
        <v>71</v>
      </c>
      <c r="E400" s="110">
        <v>1985</v>
      </c>
      <c r="F400" s="111">
        <v>4324.5</v>
      </c>
      <c r="G400" s="111">
        <v>4324.5</v>
      </c>
      <c r="H400" s="112">
        <v>24.866</v>
      </c>
      <c r="I400" s="112">
        <f>H400</f>
        <v>24.866</v>
      </c>
      <c r="J400" s="112">
        <v>16.015032000000001</v>
      </c>
      <c r="K400" s="112">
        <f>I400-N400</f>
        <v>15.023</v>
      </c>
      <c r="L400" s="112">
        <f>I400-P400</f>
        <v>16.456907483000002</v>
      </c>
      <c r="M400" s="111">
        <v>193</v>
      </c>
      <c r="N400" s="112">
        <f>M400*0.051</f>
        <v>9.843</v>
      </c>
      <c r="O400" s="111">
        <v>164.88416699999999</v>
      </c>
      <c r="P400" s="112">
        <f>O400*0.051</f>
        <v>8.4090925169999995</v>
      </c>
      <c r="Q400" s="111">
        <f>J400*1000/D400</f>
        <v>225.5638309859155</v>
      </c>
      <c r="R400" s="111">
        <f>K400*1000/D400</f>
        <v>211.59154929577466</v>
      </c>
      <c r="S400" s="111">
        <f>L400*1000/D400</f>
        <v>231.7874293380282</v>
      </c>
      <c r="T400" s="112">
        <f>L400-J400</f>
        <v>0.44187548300000046</v>
      </c>
      <c r="U400" s="112">
        <f>N400-P400</f>
        <v>1.4339074830000005</v>
      </c>
      <c r="V400" s="200">
        <f>O400-M400</f>
        <v>-28.115833000000009</v>
      </c>
    </row>
    <row r="401" spans="1:22" ht="13.5" thickBot="1">
      <c r="A401" s="202"/>
      <c r="B401" s="203">
        <v>397</v>
      </c>
      <c r="C401" s="204" t="s">
        <v>153</v>
      </c>
      <c r="D401" s="205">
        <v>10</v>
      </c>
      <c r="E401" s="205"/>
      <c r="F401" s="206">
        <v>600.91999999999996</v>
      </c>
      <c r="G401" s="206">
        <v>600.91999999999996</v>
      </c>
      <c r="H401" s="207">
        <v>3.2</v>
      </c>
      <c r="I401" s="207">
        <f>H401</f>
        <v>3.2</v>
      </c>
      <c r="J401" s="208">
        <v>2.5299999999999998</v>
      </c>
      <c r="K401" s="207">
        <f>I401-N401</f>
        <v>2.4860000000000002</v>
      </c>
      <c r="L401" s="207">
        <f>I401-P401</f>
        <v>2.5762700000000001</v>
      </c>
      <c r="M401" s="209">
        <v>14</v>
      </c>
      <c r="N401" s="207">
        <f>M401*0.051</f>
        <v>0.71399999999999997</v>
      </c>
      <c r="O401" s="209">
        <v>12.23</v>
      </c>
      <c r="P401" s="207">
        <f>O401*0.051</f>
        <v>0.62373000000000001</v>
      </c>
      <c r="Q401" s="209">
        <f>J401*1000/D401</f>
        <v>253</v>
      </c>
      <c r="R401" s="209">
        <f>K401*1000/D401</f>
        <v>248.6</v>
      </c>
      <c r="S401" s="209">
        <f>L401*1000/D401</f>
        <v>257.62700000000001</v>
      </c>
      <c r="T401" s="207">
        <f>L401-J401</f>
        <v>4.6270000000000255E-2</v>
      </c>
      <c r="U401" s="207">
        <f>N401-P401</f>
        <v>9.0269999999999961E-2</v>
      </c>
      <c r="V401" s="210">
        <f>O401-M401</f>
        <v>-1.7699999999999996</v>
      </c>
    </row>
    <row r="402" spans="1:22">
      <c r="A402" s="211" t="s">
        <v>41</v>
      </c>
      <c r="B402" s="212">
        <v>398</v>
      </c>
      <c r="C402" s="213" t="s">
        <v>543</v>
      </c>
      <c r="D402" s="214">
        <v>21</v>
      </c>
      <c r="E402" s="214">
        <v>2000</v>
      </c>
      <c r="F402" s="215">
        <v>1105.27</v>
      </c>
      <c r="G402" s="215">
        <v>1105.27</v>
      </c>
      <c r="H402" s="216">
        <v>3.1779999999999999</v>
      </c>
      <c r="I402" s="216">
        <f>H402</f>
        <v>3.1779999999999999</v>
      </c>
      <c r="J402" s="216">
        <v>0.167653</v>
      </c>
      <c r="K402" s="216">
        <f>I402-N402</f>
        <v>1.24</v>
      </c>
      <c r="L402" s="216">
        <f>I402-P402</f>
        <v>0.31848099999999979</v>
      </c>
      <c r="M402" s="215">
        <v>38</v>
      </c>
      <c r="N402" s="216">
        <f>M402*0.051</f>
        <v>1.9379999999999999</v>
      </c>
      <c r="O402" s="215">
        <v>56.069000000000003</v>
      </c>
      <c r="P402" s="216">
        <f>O402*0.051</f>
        <v>2.8595190000000001</v>
      </c>
      <c r="Q402" s="215">
        <f>J402*1000/D402</f>
        <v>7.9834761904761899</v>
      </c>
      <c r="R402" s="215">
        <f>K402*1000/D402</f>
        <v>59.047619047619051</v>
      </c>
      <c r="S402" s="215">
        <f>L402*1000/D402</f>
        <v>15.165761904761894</v>
      </c>
      <c r="T402" s="216">
        <f>L402-J402</f>
        <v>0.1508279999999998</v>
      </c>
      <c r="U402" s="216">
        <f>N402-P402</f>
        <v>-0.9215190000000002</v>
      </c>
      <c r="V402" s="217">
        <f>O402-M402</f>
        <v>18.069000000000003</v>
      </c>
    </row>
    <row r="403" spans="1:22">
      <c r="A403" s="218"/>
      <c r="B403" s="76">
        <v>399</v>
      </c>
      <c r="C403" s="81" t="s">
        <v>623</v>
      </c>
      <c r="D403" s="78">
        <v>33</v>
      </c>
      <c r="E403" s="78">
        <v>1978</v>
      </c>
      <c r="F403" s="79">
        <v>1095.47</v>
      </c>
      <c r="G403" s="79">
        <v>1095.47</v>
      </c>
      <c r="H403" s="80">
        <v>4.218</v>
      </c>
      <c r="I403" s="80">
        <f>H403</f>
        <v>4.218</v>
      </c>
      <c r="J403" s="80">
        <v>0.27</v>
      </c>
      <c r="K403" s="80">
        <f>I403-N403</f>
        <v>4.218</v>
      </c>
      <c r="L403" s="80">
        <f>I403-P403</f>
        <v>2.5350000000000001</v>
      </c>
      <c r="M403" s="79">
        <v>0</v>
      </c>
      <c r="N403" s="80">
        <f>M403*0.051</f>
        <v>0</v>
      </c>
      <c r="O403" s="79">
        <v>33</v>
      </c>
      <c r="P403" s="80">
        <f>O403*0.051</f>
        <v>1.6829999999999998</v>
      </c>
      <c r="Q403" s="79">
        <f>J403*1000/D403</f>
        <v>8.1818181818181817</v>
      </c>
      <c r="R403" s="79">
        <f>K403*1000/D403</f>
        <v>127.81818181818181</v>
      </c>
      <c r="S403" s="79">
        <f>L403*1000/D403</f>
        <v>76.818181818181813</v>
      </c>
      <c r="T403" s="80">
        <f>L403-J403</f>
        <v>2.2650000000000001</v>
      </c>
      <c r="U403" s="80">
        <f>N403-P403</f>
        <v>-1.6829999999999998</v>
      </c>
      <c r="V403" s="219">
        <f>O403-M403</f>
        <v>33</v>
      </c>
    </row>
    <row r="404" spans="1:22">
      <c r="A404" s="218"/>
      <c r="B404" s="76">
        <v>400</v>
      </c>
      <c r="C404" s="81" t="s">
        <v>607</v>
      </c>
      <c r="D404" s="78">
        <v>6</v>
      </c>
      <c r="E404" s="78">
        <v>1977</v>
      </c>
      <c r="F404" s="79">
        <v>371.33</v>
      </c>
      <c r="G404" s="79">
        <v>371.33</v>
      </c>
      <c r="H404" s="80">
        <v>2.528</v>
      </c>
      <c r="I404" s="80">
        <f>H404</f>
        <v>2.528</v>
      </c>
      <c r="J404" s="80">
        <v>0.05</v>
      </c>
      <c r="K404" s="80">
        <f>I404-N404</f>
        <v>0.18200000000000038</v>
      </c>
      <c r="L404" s="80">
        <f>I404-P404</f>
        <v>1.508</v>
      </c>
      <c r="M404" s="79">
        <v>46</v>
      </c>
      <c r="N404" s="80">
        <f>M404*0.051</f>
        <v>2.3459999999999996</v>
      </c>
      <c r="O404" s="79">
        <v>20</v>
      </c>
      <c r="P404" s="80">
        <f>O404*0.051</f>
        <v>1.02</v>
      </c>
      <c r="Q404" s="79">
        <f>J404*1000/D404</f>
        <v>8.3333333333333339</v>
      </c>
      <c r="R404" s="79">
        <f>K404*1000/D404</f>
        <v>30.3333333333334</v>
      </c>
      <c r="S404" s="79">
        <f>L404*1000/D404</f>
        <v>251.33333333333334</v>
      </c>
      <c r="T404" s="80">
        <f>L404-J404</f>
        <v>1.458</v>
      </c>
      <c r="U404" s="80">
        <f>N404-P404</f>
        <v>1.3259999999999996</v>
      </c>
      <c r="V404" s="219">
        <f>O404-M404</f>
        <v>-26</v>
      </c>
    </row>
    <row r="405" spans="1:22">
      <c r="A405" s="218"/>
      <c r="B405" s="76">
        <v>401</v>
      </c>
      <c r="C405" s="82" t="s">
        <v>384</v>
      </c>
      <c r="D405" s="83">
        <v>12</v>
      </c>
      <c r="E405" s="83" t="s">
        <v>159</v>
      </c>
      <c r="F405" s="84"/>
      <c r="G405" s="84">
        <v>461.73</v>
      </c>
      <c r="H405" s="85">
        <v>1.3</v>
      </c>
      <c r="I405" s="85">
        <f>H405</f>
        <v>1.3</v>
      </c>
      <c r="J405" s="85">
        <v>0.11</v>
      </c>
      <c r="K405" s="85">
        <f>I405-N405</f>
        <v>0.68800000000000006</v>
      </c>
      <c r="L405" s="85">
        <f>I405-P405</f>
        <v>0.43300000000000005</v>
      </c>
      <c r="M405" s="84">
        <v>12</v>
      </c>
      <c r="N405" s="85">
        <f>M405*0.051</f>
        <v>0.61199999999999999</v>
      </c>
      <c r="O405" s="84">
        <v>17</v>
      </c>
      <c r="P405" s="85">
        <f>O405*0.051</f>
        <v>0.86699999999999999</v>
      </c>
      <c r="Q405" s="84">
        <f>J405*1000/D405</f>
        <v>9.1666666666666661</v>
      </c>
      <c r="R405" s="84">
        <f>K405*1000/D405</f>
        <v>57.333333333333336</v>
      </c>
      <c r="S405" s="84">
        <f>L405*1000/D405</f>
        <v>36.083333333333336</v>
      </c>
      <c r="T405" s="85">
        <f>L405-J405</f>
        <v>0.32300000000000006</v>
      </c>
      <c r="U405" s="85">
        <f>N405-P405</f>
        <v>-0.255</v>
      </c>
      <c r="V405" s="220">
        <f>O405-M405</f>
        <v>5</v>
      </c>
    </row>
    <row r="406" spans="1:22">
      <c r="A406" s="218"/>
      <c r="B406" s="76">
        <v>402</v>
      </c>
      <c r="C406" s="81" t="s">
        <v>582</v>
      </c>
      <c r="D406" s="78">
        <v>12</v>
      </c>
      <c r="E406" s="78">
        <v>1968</v>
      </c>
      <c r="F406" s="79">
        <v>536.53</v>
      </c>
      <c r="G406" s="79">
        <v>536.53</v>
      </c>
      <c r="H406" s="86">
        <v>0.73599999999999999</v>
      </c>
      <c r="I406" s="86">
        <f>H406</f>
        <v>0.73599999999999999</v>
      </c>
      <c r="J406" s="86">
        <v>0.11</v>
      </c>
      <c r="K406" s="86">
        <f>I406-N406</f>
        <v>0.22599999999999998</v>
      </c>
      <c r="L406" s="86">
        <f>I406-P406</f>
        <v>0.28500700000000001</v>
      </c>
      <c r="M406" s="87">
        <v>10</v>
      </c>
      <c r="N406" s="86">
        <f>M406*0.051</f>
        <v>0.51</v>
      </c>
      <c r="O406" s="87">
        <v>8.843</v>
      </c>
      <c r="P406" s="80">
        <f>O406*0.051</f>
        <v>0.45099299999999998</v>
      </c>
      <c r="Q406" s="79">
        <f>J406*1000/D406</f>
        <v>9.1666666666666661</v>
      </c>
      <c r="R406" s="79">
        <f>K406*1000/D406</f>
        <v>18.833333333333332</v>
      </c>
      <c r="S406" s="79">
        <f>L406*1000/D406</f>
        <v>23.750583333333335</v>
      </c>
      <c r="T406" s="80">
        <f>L406-J406</f>
        <v>0.17500700000000002</v>
      </c>
      <c r="U406" s="80">
        <f>N406-P406</f>
        <v>5.9007000000000032E-2</v>
      </c>
      <c r="V406" s="219">
        <f>O406-M406</f>
        <v>-1.157</v>
      </c>
    </row>
    <row r="407" spans="1:22">
      <c r="A407" s="218"/>
      <c r="B407" s="76">
        <v>403</v>
      </c>
      <c r="C407" s="81" t="s">
        <v>591</v>
      </c>
      <c r="D407" s="78">
        <v>45</v>
      </c>
      <c r="E407" s="78">
        <v>1982</v>
      </c>
      <c r="F407" s="79">
        <v>1563.22</v>
      </c>
      <c r="G407" s="79">
        <v>1563.22</v>
      </c>
      <c r="H407" s="80">
        <v>4.0999999999999996</v>
      </c>
      <c r="I407" s="80">
        <f>H407</f>
        <v>4.0999999999999996</v>
      </c>
      <c r="J407" s="80">
        <v>0.435</v>
      </c>
      <c r="K407" s="80">
        <f>I407-N407</f>
        <v>0.63199999999999967</v>
      </c>
      <c r="L407" s="80">
        <f>I407-P407</f>
        <v>0.73170499999999983</v>
      </c>
      <c r="M407" s="79">
        <v>68</v>
      </c>
      <c r="N407" s="80">
        <f>M407*0.051</f>
        <v>3.468</v>
      </c>
      <c r="O407" s="79">
        <v>66.045000000000002</v>
      </c>
      <c r="P407" s="80">
        <f>O407*0.051</f>
        <v>3.3682949999999998</v>
      </c>
      <c r="Q407" s="79">
        <f>J407*1000/D407</f>
        <v>9.6666666666666661</v>
      </c>
      <c r="R407" s="79">
        <f>K407*1000/D407</f>
        <v>14.044444444444437</v>
      </c>
      <c r="S407" s="79">
        <f>L407*1000/D407</f>
        <v>16.260111111111108</v>
      </c>
      <c r="T407" s="80">
        <f>L407-J407</f>
        <v>0.29670499999999983</v>
      </c>
      <c r="U407" s="80">
        <f>N407-P407</f>
        <v>9.9705000000000155E-2</v>
      </c>
      <c r="V407" s="219">
        <f>O407-M407</f>
        <v>-1.9549999999999983</v>
      </c>
    </row>
    <row r="408" spans="1:22">
      <c r="A408" s="218"/>
      <c r="B408" s="76">
        <v>404</v>
      </c>
      <c r="C408" s="81" t="s">
        <v>536</v>
      </c>
      <c r="D408" s="78">
        <v>51</v>
      </c>
      <c r="E408" s="78">
        <v>1984</v>
      </c>
      <c r="F408" s="79">
        <v>1816.15</v>
      </c>
      <c r="G408" s="79">
        <v>1816.15</v>
      </c>
      <c r="H408" s="86">
        <v>3.8889999999999998</v>
      </c>
      <c r="I408" s="86">
        <f>H408</f>
        <v>3.8889999999999998</v>
      </c>
      <c r="J408" s="86">
        <v>0.5</v>
      </c>
      <c r="K408" s="86">
        <f>I408-N408</f>
        <v>0.625</v>
      </c>
      <c r="L408" s="86">
        <f>I408-P408</f>
        <v>0.87648100000000007</v>
      </c>
      <c r="M408" s="87">
        <v>64</v>
      </c>
      <c r="N408" s="86">
        <f>M408*0.051</f>
        <v>3.2639999999999998</v>
      </c>
      <c r="O408" s="87">
        <v>59.069000000000003</v>
      </c>
      <c r="P408" s="80">
        <f>O408*0.051</f>
        <v>3.0125189999999997</v>
      </c>
      <c r="Q408" s="79">
        <f>J408*1000/D408</f>
        <v>9.8039215686274517</v>
      </c>
      <c r="R408" s="79">
        <f>K408*1000/D408</f>
        <v>12.254901960784315</v>
      </c>
      <c r="S408" s="79">
        <f>L408*1000/D408</f>
        <v>17.185901960784317</v>
      </c>
      <c r="T408" s="80">
        <f>L408-J408</f>
        <v>0.37648100000000007</v>
      </c>
      <c r="U408" s="80">
        <f>N408-P408</f>
        <v>0.25148100000000007</v>
      </c>
      <c r="V408" s="219">
        <f>O408-M408</f>
        <v>-4.9309999999999974</v>
      </c>
    </row>
    <row r="409" spans="1:22">
      <c r="A409" s="218"/>
      <c r="B409" s="76">
        <v>405</v>
      </c>
      <c r="C409" s="81" t="s">
        <v>518</v>
      </c>
      <c r="D409" s="78">
        <v>4</v>
      </c>
      <c r="E409" s="78">
        <v>1963</v>
      </c>
      <c r="F409" s="79">
        <v>150.99</v>
      </c>
      <c r="G409" s="79">
        <v>150.99</v>
      </c>
      <c r="H409" s="80">
        <v>0.49199999999999999</v>
      </c>
      <c r="I409" s="80">
        <f>H409</f>
        <v>0.49199999999999999</v>
      </c>
      <c r="J409" s="80">
        <v>0.04</v>
      </c>
      <c r="K409" s="80">
        <f>I409-N409</f>
        <v>0.13500000000000001</v>
      </c>
      <c r="L409" s="80">
        <f>I409-P409</f>
        <v>0.13500000000000001</v>
      </c>
      <c r="M409" s="79">
        <v>7</v>
      </c>
      <c r="N409" s="80">
        <f>M409*0.051</f>
        <v>0.35699999999999998</v>
      </c>
      <c r="O409" s="79">
        <v>7</v>
      </c>
      <c r="P409" s="80">
        <f>O409*0.051</f>
        <v>0.35699999999999998</v>
      </c>
      <c r="Q409" s="79">
        <f>J409*1000/D409</f>
        <v>10</v>
      </c>
      <c r="R409" s="79">
        <f>K409*1000/D409</f>
        <v>33.75</v>
      </c>
      <c r="S409" s="79">
        <f>L409*1000/D409</f>
        <v>33.75</v>
      </c>
      <c r="T409" s="80">
        <f>L409-J409</f>
        <v>9.5000000000000001E-2</v>
      </c>
      <c r="U409" s="80">
        <f>N409-P409</f>
        <v>0</v>
      </c>
      <c r="V409" s="219">
        <f>O409-M409</f>
        <v>0</v>
      </c>
    </row>
    <row r="410" spans="1:22">
      <c r="A410" s="218"/>
      <c r="B410" s="76">
        <v>406</v>
      </c>
      <c r="C410" s="81" t="s">
        <v>519</v>
      </c>
      <c r="D410" s="78">
        <v>6</v>
      </c>
      <c r="E410" s="78">
        <v>1959</v>
      </c>
      <c r="F410" s="79">
        <v>310.93</v>
      </c>
      <c r="G410" s="79">
        <v>310.93</v>
      </c>
      <c r="H410" s="80">
        <v>1.304</v>
      </c>
      <c r="I410" s="80">
        <f>H410</f>
        <v>1.304</v>
      </c>
      <c r="J410" s="80">
        <v>0.06</v>
      </c>
      <c r="K410" s="80">
        <f>I410-N410</f>
        <v>0.38600000000000012</v>
      </c>
      <c r="L410" s="80">
        <f>I410-P410</f>
        <v>0.7505480000000001</v>
      </c>
      <c r="M410" s="79">
        <v>18</v>
      </c>
      <c r="N410" s="80">
        <f>M410*0.051</f>
        <v>0.91799999999999993</v>
      </c>
      <c r="O410" s="79">
        <v>10.852</v>
      </c>
      <c r="P410" s="80">
        <f>O410*0.051</f>
        <v>0.55345199999999994</v>
      </c>
      <c r="Q410" s="79">
        <f>J410*1000/D410</f>
        <v>10</v>
      </c>
      <c r="R410" s="79">
        <f>K410*1000/D410</f>
        <v>64.333333333333357</v>
      </c>
      <c r="S410" s="79">
        <f>L410*1000/D410</f>
        <v>125.09133333333335</v>
      </c>
      <c r="T410" s="80">
        <f>L410-J410</f>
        <v>0.69054800000000016</v>
      </c>
      <c r="U410" s="80">
        <f>N410-P410</f>
        <v>0.36454799999999998</v>
      </c>
      <c r="V410" s="219">
        <f>O410-M410</f>
        <v>-7.1479999999999997</v>
      </c>
    </row>
    <row r="411" spans="1:22">
      <c r="A411" s="218"/>
      <c r="B411" s="76">
        <v>407</v>
      </c>
      <c r="C411" s="81" t="s">
        <v>620</v>
      </c>
      <c r="D411" s="78">
        <v>73</v>
      </c>
      <c r="E411" s="78">
        <v>1966</v>
      </c>
      <c r="F411" s="79">
        <v>2087.0500000000002</v>
      </c>
      <c r="G411" s="79">
        <v>2087.0500000000002</v>
      </c>
      <c r="H411" s="80">
        <v>6.0720000000000001</v>
      </c>
      <c r="I411" s="80">
        <f>H411</f>
        <v>6.0720000000000001</v>
      </c>
      <c r="J411" s="80">
        <v>0.76</v>
      </c>
      <c r="K411" s="80">
        <f>I411-N411</f>
        <v>6.0720000000000001</v>
      </c>
      <c r="L411" s="80">
        <f>I411-P411</f>
        <v>1.0924620000000003</v>
      </c>
      <c r="M411" s="79">
        <v>0</v>
      </c>
      <c r="N411" s="80">
        <f>M411*0.051</f>
        <v>0</v>
      </c>
      <c r="O411" s="79">
        <v>97.638000000000005</v>
      </c>
      <c r="P411" s="80">
        <f>O411*0.051</f>
        <v>4.9795379999999998</v>
      </c>
      <c r="Q411" s="79">
        <f>J411*1000/D411</f>
        <v>10.41095890410959</v>
      </c>
      <c r="R411" s="79">
        <f>K411*1000/D411</f>
        <v>83.178082191780817</v>
      </c>
      <c r="S411" s="79">
        <f>L411*1000/D411</f>
        <v>14.965232876712331</v>
      </c>
      <c r="T411" s="80">
        <f>L411-J411</f>
        <v>0.33246200000000026</v>
      </c>
      <c r="U411" s="80">
        <f>N411-P411</f>
        <v>-4.9795379999999998</v>
      </c>
      <c r="V411" s="219">
        <f>O411-M411</f>
        <v>97.638000000000005</v>
      </c>
    </row>
    <row r="412" spans="1:22">
      <c r="A412" s="218"/>
      <c r="B412" s="76">
        <v>408</v>
      </c>
      <c r="C412" s="82" t="s">
        <v>185</v>
      </c>
      <c r="D412" s="83">
        <v>10</v>
      </c>
      <c r="E412" s="83" t="s">
        <v>159</v>
      </c>
      <c r="F412" s="84">
        <v>584.29999999999995</v>
      </c>
      <c r="G412" s="84">
        <v>584.30000000000007</v>
      </c>
      <c r="H412" s="85">
        <v>2.27</v>
      </c>
      <c r="I412" s="85">
        <f>H412</f>
        <v>2.27</v>
      </c>
      <c r="J412" s="85">
        <v>0.153</v>
      </c>
      <c r="K412" s="85">
        <f>I412-N412</f>
        <v>2.27</v>
      </c>
      <c r="L412" s="85">
        <f>I412-P412</f>
        <v>2.117</v>
      </c>
      <c r="M412" s="84"/>
      <c r="N412" s="85">
        <f>M412*0.051</f>
        <v>0</v>
      </c>
      <c r="O412" s="84">
        <v>3</v>
      </c>
      <c r="P412" s="85">
        <f>O412*0.051</f>
        <v>0.153</v>
      </c>
      <c r="Q412" s="84">
        <f>J412*1000/D412</f>
        <v>15.3</v>
      </c>
      <c r="R412" s="84">
        <f>K412*1000/D412</f>
        <v>227</v>
      </c>
      <c r="S412" s="84">
        <f>L412*1000/D412</f>
        <v>211.7</v>
      </c>
      <c r="T412" s="85">
        <f>L412-J412</f>
        <v>1.964</v>
      </c>
      <c r="U412" s="85">
        <f>N412-P412</f>
        <v>-0.153</v>
      </c>
      <c r="V412" s="220">
        <f>O412-M412</f>
        <v>3</v>
      </c>
    </row>
    <row r="413" spans="1:22">
      <c r="A413" s="218"/>
      <c r="B413" s="76">
        <v>409</v>
      </c>
      <c r="C413" s="82" t="s">
        <v>186</v>
      </c>
      <c r="D413" s="83">
        <v>93</v>
      </c>
      <c r="E413" s="83" t="s">
        <v>159</v>
      </c>
      <c r="F413" s="84">
        <v>3341.34</v>
      </c>
      <c r="G413" s="84">
        <v>3290.77</v>
      </c>
      <c r="H413" s="85">
        <v>7.78</v>
      </c>
      <c r="I413" s="85">
        <f>H413</f>
        <v>7.78</v>
      </c>
      <c r="J413" s="85">
        <v>2.3969999999999998</v>
      </c>
      <c r="K413" s="85">
        <f>I413-N413</f>
        <v>7.78</v>
      </c>
      <c r="L413" s="85">
        <f>I413-P413</f>
        <v>5.3830000000000009</v>
      </c>
      <c r="M413" s="84"/>
      <c r="N413" s="85">
        <f>M413*0.051</f>
        <v>0</v>
      </c>
      <c r="O413" s="84">
        <v>47</v>
      </c>
      <c r="P413" s="85">
        <f>O413*0.051</f>
        <v>2.3969999999999998</v>
      </c>
      <c r="Q413" s="84">
        <f>J413*1000/D413</f>
        <v>25.774193548387096</v>
      </c>
      <c r="R413" s="84">
        <f>K413*1000/D413</f>
        <v>83.655913978494624</v>
      </c>
      <c r="S413" s="84">
        <f>L413*1000/D413</f>
        <v>57.881720430107535</v>
      </c>
      <c r="T413" s="85">
        <f>L413-J413</f>
        <v>2.9860000000000011</v>
      </c>
      <c r="U413" s="85">
        <f>N413-P413</f>
        <v>-2.3969999999999998</v>
      </c>
      <c r="V413" s="220">
        <f>O413-M413</f>
        <v>47</v>
      </c>
    </row>
    <row r="414" spans="1:22">
      <c r="A414" s="218"/>
      <c r="B414" s="76">
        <v>410</v>
      </c>
      <c r="C414" s="82" t="s">
        <v>189</v>
      </c>
      <c r="D414" s="83">
        <v>11</v>
      </c>
      <c r="E414" s="83" t="s">
        <v>159</v>
      </c>
      <c r="F414" s="84">
        <v>538.45000000000005</v>
      </c>
      <c r="G414" s="84">
        <v>495.48</v>
      </c>
      <c r="H414" s="85">
        <v>1.605</v>
      </c>
      <c r="I414" s="85">
        <f>H414</f>
        <v>1.605</v>
      </c>
      <c r="J414" s="85">
        <v>0.30599999999999999</v>
      </c>
      <c r="K414" s="85">
        <f>I414-N414</f>
        <v>1.605</v>
      </c>
      <c r="L414" s="85">
        <f>I414-P414</f>
        <v>1.2989999999999999</v>
      </c>
      <c r="M414" s="84"/>
      <c r="N414" s="85">
        <f>M414*0.051</f>
        <v>0</v>
      </c>
      <c r="O414" s="84">
        <v>6</v>
      </c>
      <c r="P414" s="85">
        <f>O414*0.051</f>
        <v>0.30599999999999999</v>
      </c>
      <c r="Q414" s="84">
        <f>J414*1000/D414</f>
        <v>27.818181818181817</v>
      </c>
      <c r="R414" s="84">
        <f>K414*1000/D414</f>
        <v>145.90909090909091</v>
      </c>
      <c r="S414" s="84">
        <f>L414*1000/D414</f>
        <v>118.09090909090909</v>
      </c>
      <c r="T414" s="85">
        <f>L414-J414</f>
        <v>0.99299999999999988</v>
      </c>
      <c r="U414" s="85">
        <f>N414-P414</f>
        <v>-0.30599999999999999</v>
      </c>
      <c r="V414" s="220">
        <f>O414-M414</f>
        <v>6</v>
      </c>
    </row>
    <row r="415" spans="1:22">
      <c r="A415" s="218"/>
      <c r="B415" s="76">
        <v>411</v>
      </c>
      <c r="C415" s="82" t="s">
        <v>191</v>
      </c>
      <c r="D415" s="83">
        <v>12</v>
      </c>
      <c r="E415" s="83" t="s">
        <v>159</v>
      </c>
      <c r="F415" s="84">
        <v>540.32000000000005</v>
      </c>
      <c r="G415" s="84">
        <v>540.32000000000005</v>
      </c>
      <c r="H415" s="85">
        <v>2.8340000000000001</v>
      </c>
      <c r="I415" s="85">
        <f>H415</f>
        <v>2.8340000000000001</v>
      </c>
      <c r="J415" s="85">
        <v>0.35699999999999998</v>
      </c>
      <c r="K415" s="85">
        <f>I415-N415</f>
        <v>2.8340000000000001</v>
      </c>
      <c r="L415" s="85">
        <f>I415-P415</f>
        <v>2.4770000000000003</v>
      </c>
      <c r="M415" s="84"/>
      <c r="N415" s="85">
        <f>M415*0.051</f>
        <v>0</v>
      </c>
      <c r="O415" s="84">
        <v>7</v>
      </c>
      <c r="P415" s="85">
        <f>O415*0.051</f>
        <v>0.35699999999999998</v>
      </c>
      <c r="Q415" s="84">
        <f>J415*1000/D415</f>
        <v>29.75</v>
      </c>
      <c r="R415" s="84">
        <f>K415*1000/D415</f>
        <v>236.16666666666666</v>
      </c>
      <c r="S415" s="84">
        <f>L415*1000/D415</f>
        <v>206.41666666666671</v>
      </c>
      <c r="T415" s="85">
        <f>L415-J415</f>
        <v>2.12</v>
      </c>
      <c r="U415" s="85">
        <f>N415-P415</f>
        <v>-0.35699999999999998</v>
      </c>
      <c r="V415" s="220">
        <f>O415-M415</f>
        <v>7</v>
      </c>
    </row>
    <row r="416" spans="1:22">
      <c r="A416" s="218"/>
      <c r="B416" s="76">
        <v>412</v>
      </c>
      <c r="C416" s="81" t="s">
        <v>590</v>
      </c>
      <c r="D416" s="78">
        <v>6</v>
      </c>
      <c r="E416" s="78">
        <v>1956</v>
      </c>
      <c r="F416" s="79">
        <v>327.26</v>
      </c>
      <c r="G416" s="79">
        <v>327.26</v>
      </c>
      <c r="H416" s="80">
        <v>1.55</v>
      </c>
      <c r="I416" s="80">
        <f>H416</f>
        <v>1.55</v>
      </c>
      <c r="J416" s="80">
        <v>0.19339799999999999</v>
      </c>
      <c r="K416" s="80">
        <f>I416-N416</f>
        <v>0.68300000000000005</v>
      </c>
      <c r="L416" s="80">
        <f>I416-P416</f>
        <v>0.19340000000000002</v>
      </c>
      <c r="M416" s="79">
        <v>17</v>
      </c>
      <c r="N416" s="80">
        <f>M416*0.051</f>
        <v>0.86699999999999999</v>
      </c>
      <c r="O416" s="79">
        <v>26.6</v>
      </c>
      <c r="P416" s="80">
        <f>O416*0.051</f>
        <v>1.3566</v>
      </c>
      <c r="Q416" s="79">
        <f>J416*1000/D416</f>
        <v>32.232999999999997</v>
      </c>
      <c r="R416" s="79">
        <f>K416*1000/D416</f>
        <v>113.83333333333333</v>
      </c>
      <c r="S416" s="79">
        <f>L416*1000/D416</f>
        <v>32.233333333333334</v>
      </c>
      <c r="T416" s="80">
        <f>L416-J416</f>
        <v>2.0000000000297558E-6</v>
      </c>
      <c r="U416" s="80">
        <f>N416-P416</f>
        <v>-0.48960000000000004</v>
      </c>
      <c r="V416" s="219">
        <f>O416-M416</f>
        <v>9.6000000000000014</v>
      </c>
    </row>
    <row r="417" spans="1:22">
      <c r="A417" s="218"/>
      <c r="B417" s="76">
        <v>413</v>
      </c>
      <c r="C417" s="88" t="s">
        <v>166</v>
      </c>
      <c r="D417" s="83">
        <v>32</v>
      </c>
      <c r="E417" s="83" t="s">
        <v>159</v>
      </c>
      <c r="F417" s="84">
        <v>1417.51</v>
      </c>
      <c r="G417" s="84">
        <v>1417.51</v>
      </c>
      <c r="H417" s="85">
        <v>4.9480000000000004</v>
      </c>
      <c r="I417" s="85">
        <f>H417</f>
        <v>4.9480000000000004</v>
      </c>
      <c r="J417" s="85">
        <v>1.075</v>
      </c>
      <c r="K417" s="85">
        <f>I417-N417</f>
        <v>4.9480000000000004</v>
      </c>
      <c r="L417" s="85">
        <f>I417-P417</f>
        <v>3.8734300000000004</v>
      </c>
      <c r="M417" s="84"/>
      <c r="N417" s="85">
        <f>M417*0.051</f>
        <v>0</v>
      </c>
      <c r="O417" s="84">
        <v>21.07</v>
      </c>
      <c r="P417" s="85">
        <f>O417*0.051</f>
        <v>1.07457</v>
      </c>
      <c r="Q417" s="84">
        <f>J417*1000/D417</f>
        <v>33.59375</v>
      </c>
      <c r="R417" s="84">
        <f>K417*1000/D417</f>
        <v>154.625</v>
      </c>
      <c r="S417" s="84">
        <f>L417*1000/D417</f>
        <v>121.04468750000001</v>
      </c>
      <c r="T417" s="85">
        <f>L417-J417</f>
        <v>2.7984300000000006</v>
      </c>
      <c r="U417" s="85">
        <f>N417-P417</f>
        <v>-1.07457</v>
      </c>
      <c r="V417" s="220">
        <f>O417-M417</f>
        <v>21.07</v>
      </c>
    </row>
    <row r="418" spans="1:22">
      <c r="A418" s="218"/>
      <c r="B418" s="76">
        <v>414</v>
      </c>
      <c r="C418" s="82" t="s">
        <v>188</v>
      </c>
      <c r="D418" s="83">
        <v>109</v>
      </c>
      <c r="E418" s="83" t="s">
        <v>159</v>
      </c>
      <c r="F418" s="84">
        <v>2560.75</v>
      </c>
      <c r="G418" s="84">
        <v>2560.75</v>
      </c>
      <c r="H418" s="85">
        <v>18.23</v>
      </c>
      <c r="I418" s="85">
        <f>H418</f>
        <v>18.23</v>
      </c>
      <c r="J418" s="85">
        <v>3.919</v>
      </c>
      <c r="K418" s="85">
        <f>I418-N418</f>
        <v>18.23</v>
      </c>
      <c r="L418" s="85">
        <f>I418-P418</f>
        <v>14.310650000000001</v>
      </c>
      <c r="M418" s="84"/>
      <c r="N418" s="85">
        <f>M418*0.051</f>
        <v>0</v>
      </c>
      <c r="O418" s="84">
        <v>76.849999999999994</v>
      </c>
      <c r="P418" s="85">
        <f>O418*0.051</f>
        <v>3.9193499999999997</v>
      </c>
      <c r="Q418" s="84">
        <f>J418*1000/D418</f>
        <v>35.954128440366972</v>
      </c>
      <c r="R418" s="84">
        <f>K418*1000/D418</f>
        <v>167.24770642201835</v>
      </c>
      <c r="S418" s="84">
        <f>L418*1000/D418</f>
        <v>131.29036697247707</v>
      </c>
      <c r="T418" s="85">
        <f>L418-J418</f>
        <v>10.39165</v>
      </c>
      <c r="U418" s="85">
        <f>N418-P418</f>
        <v>-3.9193499999999997</v>
      </c>
      <c r="V418" s="220">
        <f>O418-M418</f>
        <v>76.849999999999994</v>
      </c>
    </row>
    <row r="419" spans="1:22">
      <c r="A419" s="218"/>
      <c r="B419" s="76">
        <v>415</v>
      </c>
      <c r="C419" s="89" t="s">
        <v>187</v>
      </c>
      <c r="D419" s="90">
        <v>24</v>
      </c>
      <c r="E419" s="90" t="s">
        <v>159</v>
      </c>
      <c r="F419" s="91">
        <v>1127.22</v>
      </c>
      <c r="G419" s="91">
        <v>1127.22</v>
      </c>
      <c r="H419" s="85">
        <v>4.8289999999999997</v>
      </c>
      <c r="I419" s="85">
        <f>H419</f>
        <v>4.8289999999999997</v>
      </c>
      <c r="J419" s="92">
        <v>0.91800000000000004</v>
      </c>
      <c r="K419" s="85">
        <f>I419-N419</f>
        <v>4.8289999999999997</v>
      </c>
      <c r="L419" s="85">
        <f>I419-P419</f>
        <v>3.9109999999999996</v>
      </c>
      <c r="M419" s="84"/>
      <c r="N419" s="85">
        <f>M419*0.051</f>
        <v>0</v>
      </c>
      <c r="O419" s="84">
        <v>18</v>
      </c>
      <c r="P419" s="85">
        <f>O419*0.051</f>
        <v>0.91799999999999993</v>
      </c>
      <c r="Q419" s="84">
        <f>J419*1000/D419</f>
        <v>38.25</v>
      </c>
      <c r="R419" s="84">
        <f>K419*1000/D419</f>
        <v>201.20833333333334</v>
      </c>
      <c r="S419" s="84">
        <f>L419*1000/D419</f>
        <v>162.95833333333331</v>
      </c>
      <c r="T419" s="85">
        <f>L419-J419</f>
        <v>2.9929999999999994</v>
      </c>
      <c r="U419" s="85">
        <f>N419-P419</f>
        <v>-0.91799999999999993</v>
      </c>
      <c r="V419" s="220">
        <f>O419-M419</f>
        <v>18</v>
      </c>
    </row>
    <row r="420" spans="1:22">
      <c r="A420" s="218"/>
      <c r="B420" s="76">
        <v>416</v>
      </c>
      <c r="C420" s="82" t="s">
        <v>193</v>
      </c>
      <c r="D420" s="83">
        <v>103</v>
      </c>
      <c r="E420" s="83" t="s">
        <v>159</v>
      </c>
      <c r="F420" s="84">
        <v>3369.27</v>
      </c>
      <c r="G420" s="84">
        <v>3369.27</v>
      </c>
      <c r="H420" s="85">
        <v>6.14</v>
      </c>
      <c r="I420" s="85">
        <f>H420</f>
        <v>6.14</v>
      </c>
      <c r="J420" s="85">
        <v>5</v>
      </c>
      <c r="K420" s="85">
        <f>I420-N420</f>
        <v>6.14</v>
      </c>
      <c r="L420" s="85">
        <f>I420-P420</f>
        <v>6.0889999999999995</v>
      </c>
      <c r="M420" s="84"/>
      <c r="N420" s="85">
        <f>M420*0.051</f>
        <v>0</v>
      </c>
      <c r="O420" s="84">
        <v>1</v>
      </c>
      <c r="P420" s="85">
        <f>O420*0.051</f>
        <v>5.0999999999999997E-2</v>
      </c>
      <c r="Q420" s="84">
        <f>J420*1000/D420</f>
        <v>48.543689320388353</v>
      </c>
      <c r="R420" s="84">
        <f>K420*1000/D420</f>
        <v>59.61165048543689</v>
      </c>
      <c r="S420" s="84">
        <f>L420*1000/D420</f>
        <v>59.116504854368927</v>
      </c>
      <c r="T420" s="85">
        <f>L420-J420</f>
        <v>1.0889999999999995</v>
      </c>
      <c r="U420" s="85">
        <f>N420-P420</f>
        <v>-5.0999999999999997E-2</v>
      </c>
      <c r="V420" s="220">
        <f>O420-M420</f>
        <v>1</v>
      </c>
    </row>
    <row r="421" spans="1:22">
      <c r="A421" s="218"/>
      <c r="B421" s="76">
        <v>417</v>
      </c>
      <c r="C421" s="82" t="s">
        <v>184</v>
      </c>
      <c r="D421" s="83">
        <v>21</v>
      </c>
      <c r="E421" s="83" t="s">
        <v>159</v>
      </c>
      <c r="F421" s="84">
        <v>960.56</v>
      </c>
      <c r="G421" s="84">
        <v>960.56</v>
      </c>
      <c r="H421" s="85">
        <v>5.7560000000000002</v>
      </c>
      <c r="I421" s="85">
        <f>H421</f>
        <v>5.7560000000000002</v>
      </c>
      <c r="J421" s="85">
        <v>1.02</v>
      </c>
      <c r="K421" s="85">
        <f>I421-N421</f>
        <v>5.7560000000000002</v>
      </c>
      <c r="L421" s="85">
        <f>I421-P421</f>
        <v>4.7360000000000007</v>
      </c>
      <c r="M421" s="84"/>
      <c r="N421" s="85">
        <f>M421*0.051</f>
        <v>0</v>
      </c>
      <c r="O421" s="84">
        <v>20</v>
      </c>
      <c r="P421" s="85">
        <f>O421*0.051</f>
        <v>1.02</v>
      </c>
      <c r="Q421" s="84">
        <f>J421*1000/D421</f>
        <v>48.571428571428569</v>
      </c>
      <c r="R421" s="84">
        <f>K421*1000/D421</f>
        <v>274.09523809523807</v>
      </c>
      <c r="S421" s="84">
        <f>L421*1000/D421</f>
        <v>225.52380952380958</v>
      </c>
      <c r="T421" s="85">
        <f>L421-J421</f>
        <v>3.7160000000000006</v>
      </c>
      <c r="U421" s="85">
        <f>N421-P421</f>
        <v>-1.02</v>
      </c>
      <c r="V421" s="220">
        <f>O421-M421</f>
        <v>20</v>
      </c>
    </row>
    <row r="422" spans="1:22">
      <c r="A422" s="218"/>
      <c r="B422" s="76">
        <v>418</v>
      </c>
      <c r="C422" s="88" t="s">
        <v>396</v>
      </c>
      <c r="D422" s="83">
        <v>12</v>
      </c>
      <c r="E422" s="83" t="s">
        <v>159</v>
      </c>
      <c r="F422" s="84"/>
      <c r="G422" s="84">
        <v>527.71</v>
      </c>
      <c r="H422" s="85">
        <v>3.2</v>
      </c>
      <c r="I422" s="85">
        <f>H422</f>
        <v>3.2</v>
      </c>
      <c r="J422" s="85">
        <v>0.61</v>
      </c>
      <c r="K422" s="85">
        <f>I422-N422</f>
        <v>2.4860000000000002</v>
      </c>
      <c r="L422" s="85">
        <f>I422-P422</f>
        <v>2.6390000000000002</v>
      </c>
      <c r="M422" s="84">
        <v>14</v>
      </c>
      <c r="N422" s="85">
        <f>M422*0.051</f>
        <v>0.71399999999999997</v>
      </c>
      <c r="O422" s="84">
        <v>11</v>
      </c>
      <c r="P422" s="85">
        <f>O422*0.051</f>
        <v>0.56099999999999994</v>
      </c>
      <c r="Q422" s="84">
        <f>J422*1000/D422</f>
        <v>50.833333333333336</v>
      </c>
      <c r="R422" s="84">
        <f>K422*1000/D422</f>
        <v>207.16666666666666</v>
      </c>
      <c r="S422" s="84">
        <f>L422*1000/D422</f>
        <v>219.91666666666671</v>
      </c>
      <c r="T422" s="85">
        <f>L422-J422</f>
        <v>2.0290000000000004</v>
      </c>
      <c r="U422" s="85">
        <f>N422-P422</f>
        <v>0.15300000000000002</v>
      </c>
      <c r="V422" s="220">
        <f>O422-M422</f>
        <v>-3</v>
      </c>
    </row>
    <row r="423" spans="1:22">
      <c r="A423" s="218"/>
      <c r="B423" s="76">
        <v>419</v>
      </c>
      <c r="C423" s="82" t="s">
        <v>170</v>
      </c>
      <c r="D423" s="83">
        <v>23</v>
      </c>
      <c r="E423" s="83" t="s">
        <v>159</v>
      </c>
      <c r="F423" s="84">
        <v>1109.31</v>
      </c>
      <c r="G423" s="84">
        <v>1109.31</v>
      </c>
      <c r="H423" s="85">
        <v>4.6470000000000002</v>
      </c>
      <c r="I423" s="85">
        <f>H423</f>
        <v>4.6470000000000002</v>
      </c>
      <c r="J423" s="85">
        <v>1.224</v>
      </c>
      <c r="K423" s="85">
        <f>I423-N423</f>
        <v>4.6470000000000002</v>
      </c>
      <c r="L423" s="85">
        <f>I423-P423</f>
        <v>3.423</v>
      </c>
      <c r="M423" s="84"/>
      <c r="N423" s="85">
        <f>M423*0.051</f>
        <v>0</v>
      </c>
      <c r="O423" s="84">
        <v>24</v>
      </c>
      <c r="P423" s="85">
        <f>O423*0.051</f>
        <v>1.224</v>
      </c>
      <c r="Q423" s="84">
        <f>J423*1000/D423</f>
        <v>53.217391304347828</v>
      </c>
      <c r="R423" s="84">
        <f>K423*1000/D423</f>
        <v>202.04347826086956</v>
      </c>
      <c r="S423" s="84">
        <f>L423*1000/D423</f>
        <v>148.82608695652175</v>
      </c>
      <c r="T423" s="85">
        <f>L423-J423</f>
        <v>2.1989999999999998</v>
      </c>
      <c r="U423" s="85">
        <f>N423-P423</f>
        <v>-1.224</v>
      </c>
      <c r="V423" s="220">
        <f>O423-M423</f>
        <v>24</v>
      </c>
    </row>
    <row r="424" spans="1:22">
      <c r="A424" s="218"/>
      <c r="B424" s="76">
        <v>420</v>
      </c>
      <c r="C424" s="88" t="s">
        <v>165</v>
      </c>
      <c r="D424" s="83">
        <v>28</v>
      </c>
      <c r="E424" s="83" t="s">
        <v>159</v>
      </c>
      <c r="F424" s="84">
        <v>1539.28</v>
      </c>
      <c r="G424" s="84">
        <v>1539.28</v>
      </c>
      <c r="H424" s="85">
        <v>3.81</v>
      </c>
      <c r="I424" s="85">
        <f>H424</f>
        <v>3.81</v>
      </c>
      <c r="J424" s="85">
        <v>1.55</v>
      </c>
      <c r="K424" s="85">
        <f>I424-N424</f>
        <v>3.81</v>
      </c>
      <c r="L424" s="85">
        <f>I424-P424</f>
        <v>2.2601100000000001</v>
      </c>
      <c r="M424" s="84"/>
      <c r="N424" s="85">
        <f>M424*0.051</f>
        <v>0</v>
      </c>
      <c r="O424" s="84">
        <v>30.39</v>
      </c>
      <c r="P424" s="85">
        <f>O424*0.051</f>
        <v>1.54989</v>
      </c>
      <c r="Q424" s="84">
        <f>J424*1000/D424</f>
        <v>55.357142857142854</v>
      </c>
      <c r="R424" s="84">
        <f>K424*1000/D424</f>
        <v>136.07142857142858</v>
      </c>
      <c r="S424" s="84">
        <f>L424*1000/D424</f>
        <v>80.718214285714296</v>
      </c>
      <c r="T424" s="85">
        <f>L424-J424</f>
        <v>0.71011000000000002</v>
      </c>
      <c r="U424" s="85">
        <f>N424-P424</f>
        <v>-1.54989</v>
      </c>
      <c r="V424" s="220">
        <f>O424-M424</f>
        <v>30.39</v>
      </c>
    </row>
    <row r="425" spans="1:22">
      <c r="A425" s="218"/>
      <c r="B425" s="76">
        <v>421</v>
      </c>
      <c r="C425" s="82" t="s">
        <v>162</v>
      </c>
      <c r="D425" s="83">
        <v>55</v>
      </c>
      <c r="E425" s="83" t="s">
        <v>159</v>
      </c>
      <c r="F425" s="84">
        <v>2537.7200000000003</v>
      </c>
      <c r="G425" s="84">
        <v>2537.7200000000003</v>
      </c>
      <c r="H425" s="85">
        <v>9.75</v>
      </c>
      <c r="I425" s="85">
        <f>H425</f>
        <v>9.75</v>
      </c>
      <c r="J425" s="85">
        <v>3.06</v>
      </c>
      <c r="K425" s="85">
        <f>I425-N425</f>
        <v>9.75</v>
      </c>
      <c r="L425" s="85">
        <f>I425-P425</f>
        <v>6.69</v>
      </c>
      <c r="M425" s="84"/>
      <c r="N425" s="85">
        <f>M425*0.051</f>
        <v>0</v>
      </c>
      <c r="O425" s="84">
        <v>60</v>
      </c>
      <c r="P425" s="85">
        <f>O425*0.051</f>
        <v>3.0599999999999996</v>
      </c>
      <c r="Q425" s="84">
        <f>J425*1000/D425</f>
        <v>55.636363636363633</v>
      </c>
      <c r="R425" s="84">
        <f>K425*1000/D425</f>
        <v>177.27272727272728</v>
      </c>
      <c r="S425" s="84">
        <f>L425*1000/D425</f>
        <v>121.63636363636364</v>
      </c>
      <c r="T425" s="85">
        <f>L425-J425</f>
        <v>3.6300000000000003</v>
      </c>
      <c r="U425" s="85">
        <f>N425-P425</f>
        <v>-3.0599999999999996</v>
      </c>
      <c r="V425" s="220">
        <f>O425-M425</f>
        <v>60</v>
      </c>
    </row>
    <row r="426" spans="1:22">
      <c r="A426" s="218"/>
      <c r="B426" s="76">
        <v>422</v>
      </c>
      <c r="C426" s="82" t="s">
        <v>164</v>
      </c>
      <c r="D426" s="83">
        <v>44</v>
      </c>
      <c r="E426" s="83" t="s">
        <v>159</v>
      </c>
      <c r="F426" s="84">
        <v>2361.19</v>
      </c>
      <c r="G426" s="84">
        <v>2361.19</v>
      </c>
      <c r="H426" s="85">
        <v>7.09</v>
      </c>
      <c r="I426" s="85">
        <f>H426</f>
        <v>7.09</v>
      </c>
      <c r="J426" s="85">
        <v>2.448</v>
      </c>
      <c r="K426" s="85">
        <f>I426-N426</f>
        <v>7.09</v>
      </c>
      <c r="L426" s="85">
        <f>I426-P426</f>
        <v>4.6419999999999995</v>
      </c>
      <c r="M426" s="84"/>
      <c r="N426" s="85">
        <f>M426*0.051</f>
        <v>0</v>
      </c>
      <c r="O426" s="84">
        <v>48</v>
      </c>
      <c r="P426" s="85">
        <f>O426*0.051</f>
        <v>2.448</v>
      </c>
      <c r="Q426" s="84">
        <f>J426*1000/D426</f>
        <v>55.636363636363633</v>
      </c>
      <c r="R426" s="84">
        <f>K426*1000/D426</f>
        <v>161.13636363636363</v>
      </c>
      <c r="S426" s="84">
        <f>L426*1000/D426</f>
        <v>105.49999999999999</v>
      </c>
      <c r="T426" s="85">
        <f>L426-J426</f>
        <v>2.1939999999999995</v>
      </c>
      <c r="U426" s="85">
        <f>N426-P426</f>
        <v>-2.448</v>
      </c>
      <c r="V426" s="220">
        <f>O426-M426</f>
        <v>48</v>
      </c>
    </row>
    <row r="427" spans="1:22">
      <c r="A427" s="218"/>
      <c r="B427" s="76">
        <v>423</v>
      </c>
      <c r="C427" s="81" t="s">
        <v>642</v>
      </c>
      <c r="D427" s="78">
        <v>45</v>
      </c>
      <c r="E427" s="78">
        <v>1983</v>
      </c>
      <c r="F427" s="79">
        <v>2205.25</v>
      </c>
      <c r="G427" s="79">
        <v>2205.25</v>
      </c>
      <c r="H427" s="86">
        <v>7.4219999999999997</v>
      </c>
      <c r="I427" s="86">
        <f>H427</f>
        <v>7.4219999999999997</v>
      </c>
      <c r="J427" s="86">
        <v>2.58</v>
      </c>
      <c r="K427" s="86">
        <f>I427-N427</f>
        <v>4.056</v>
      </c>
      <c r="L427" s="86">
        <f>I427-P427</f>
        <v>2.577</v>
      </c>
      <c r="M427" s="87">
        <v>66</v>
      </c>
      <c r="N427" s="86">
        <f>M427*0.051</f>
        <v>3.3659999999999997</v>
      </c>
      <c r="O427" s="87">
        <v>95</v>
      </c>
      <c r="P427" s="80">
        <f>O427*0.051</f>
        <v>4.8449999999999998</v>
      </c>
      <c r="Q427" s="79">
        <f>J427*1000/D427</f>
        <v>57.333333333333336</v>
      </c>
      <c r="R427" s="79">
        <f>K427*1000/D427</f>
        <v>90.13333333333334</v>
      </c>
      <c r="S427" s="79">
        <f>L427*1000/D427</f>
        <v>57.266666666666666</v>
      </c>
      <c r="T427" s="80">
        <f>L427-J427</f>
        <v>-3.0000000000001137E-3</v>
      </c>
      <c r="U427" s="80">
        <f>N427-P427</f>
        <v>-1.4790000000000001</v>
      </c>
      <c r="V427" s="219">
        <f>O427-M427</f>
        <v>29</v>
      </c>
    </row>
    <row r="428" spans="1:22">
      <c r="A428" s="218"/>
      <c r="B428" s="76">
        <v>424</v>
      </c>
      <c r="C428" s="82" t="s">
        <v>178</v>
      </c>
      <c r="D428" s="83">
        <v>54</v>
      </c>
      <c r="E428" s="83" t="s">
        <v>159</v>
      </c>
      <c r="F428" s="84">
        <v>2522.3200000000002</v>
      </c>
      <c r="G428" s="84">
        <v>2392.9700000000003</v>
      </c>
      <c r="H428" s="85">
        <v>14.46</v>
      </c>
      <c r="I428" s="85">
        <f>H428</f>
        <v>14.46</v>
      </c>
      <c r="J428" s="85">
        <v>3.1539999999999999</v>
      </c>
      <c r="K428" s="85">
        <f>I428-N428</f>
        <v>14.46</v>
      </c>
      <c r="L428" s="85">
        <f>I428-P428</f>
        <v>11.306160000000002</v>
      </c>
      <c r="M428" s="84"/>
      <c r="N428" s="85">
        <f>M428*0.051</f>
        <v>0</v>
      </c>
      <c r="O428" s="84">
        <v>61.84</v>
      </c>
      <c r="P428" s="85">
        <f>O428*0.051</f>
        <v>3.1538399999999998</v>
      </c>
      <c r="Q428" s="84">
        <f>J428*1000/D428</f>
        <v>58.407407407407405</v>
      </c>
      <c r="R428" s="84">
        <f>K428*1000/D428</f>
        <v>267.77777777777777</v>
      </c>
      <c r="S428" s="84">
        <f>L428*1000/D428</f>
        <v>209.37333333333336</v>
      </c>
      <c r="T428" s="85">
        <f>L428-J428</f>
        <v>8.1521600000000021</v>
      </c>
      <c r="U428" s="85">
        <f>N428-P428</f>
        <v>-3.1538399999999998</v>
      </c>
      <c r="V428" s="220">
        <f>O428-M428</f>
        <v>61.84</v>
      </c>
    </row>
    <row r="429" spans="1:22">
      <c r="A429" s="218"/>
      <c r="B429" s="76">
        <v>425</v>
      </c>
      <c r="C429" s="82" t="s">
        <v>155</v>
      </c>
      <c r="D429" s="83">
        <v>9</v>
      </c>
      <c r="E429" s="83">
        <v>1979</v>
      </c>
      <c r="F429" s="84">
        <v>475.45</v>
      </c>
      <c r="G429" s="84">
        <v>475.45</v>
      </c>
      <c r="H429" s="85">
        <v>2.38</v>
      </c>
      <c r="I429" s="85">
        <f>H429</f>
        <v>2.38</v>
      </c>
      <c r="J429" s="85">
        <v>0.53</v>
      </c>
      <c r="K429" s="85">
        <f>I429-N429</f>
        <v>1.411</v>
      </c>
      <c r="L429" s="85">
        <f>I429-P429</f>
        <v>0.64599999999999991</v>
      </c>
      <c r="M429" s="84">
        <v>19</v>
      </c>
      <c r="N429" s="85">
        <f>M429*0.051</f>
        <v>0.96899999999999997</v>
      </c>
      <c r="O429" s="84">
        <v>34</v>
      </c>
      <c r="P429" s="85">
        <f>O429*0.051</f>
        <v>1.734</v>
      </c>
      <c r="Q429" s="84">
        <f>J429*1000/D429</f>
        <v>58.888888888888886</v>
      </c>
      <c r="R429" s="84">
        <f>K429*1000/D429</f>
        <v>156.77777777777777</v>
      </c>
      <c r="S429" s="84">
        <f>L429*1000/D429</f>
        <v>71.777777777777771</v>
      </c>
      <c r="T429" s="85">
        <f>L429-J429</f>
        <v>0.11599999999999988</v>
      </c>
      <c r="U429" s="85">
        <f>N429-P429</f>
        <v>-0.76500000000000001</v>
      </c>
      <c r="V429" s="220">
        <f>O429-M429</f>
        <v>15</v>
      </c>
    </row>
    <row r="430" spans="1:22">
      <c r="A430" s="218"/>
      <c r="B430" s="76">
        <v>426</v>
      </c>
      <c r="C430" s="88" t="s">
        <v>169</v>
      </c>
      <c r="D430" s="93">
        <v>75</v>
      </c>
      <c r="E430" s="83" t="s">
        <v>159</v>
      </c>
      <c r="F430" s="84">
        <v>4062.96</v>
      </c>
      <c r="G430" s="84">
        <v>4062.96</v>
      </c>
      <c r="H430" s="85">
        <v>17.323</v>
      </c>
      <c r="I430" s="85">
        <f>H430</f>
        <v>17.323</v>
      </c>
      <c r="J430" s="85">
        <v>4.5389999999999997</v>
      </c>
      <c r="K430" s="85">
        <f>I430-N430</f>
        <v>17.323</v>
      </c>
      <c r="L430" s="85">
        <f>I430-P430</f>
        <v>12.784000000000001</v>
      </c>
      <c r="M430" s="84"/>
      <c r="N430" s="85">
        <f>M430*0.051</f>
        <v>0</v>
      </c>
      <c r="O430" s="84">
        <v>89</v>
      </c>
      <c r="P430" s="85">
        <f>O430*0.051</f>
        <v>4.5389999999999997</v>
      </c>
      <c r="Q430" s="84">
        <f>J430*1000/D430</f>
        <v>60.52</v>
      </c>
      <c r="R430" s="84">
        <f>K430*1000/D430</f>
        <v>230.97333333333333</v>
      </c>
      <c r="S430" s="84">
        <f>L430*1000/D430</f>
        <v>170.45333333333335</v>
      </c>
      <c r="T430" s="85">
        <f>L430-J430</f>
        <v>8.245000000000001</v>
      </c>
      <c r="U430" s="85">
        <f>N430-P430</f>
        <v>-4.5389999999999997</v>
      </c>
      <c r="V430" s="220">
        <f>O430-M430</f>
        <v>89</v>
      </c>
    </row>
    <row r="431" spans="1:22">
      <c r="A431" s="218"/>
      <c r="B431" s="76">
        <v>427</v>
      </c>
      <c r="C431" s="81" t="s">
        <v>540</v>
      </c>
      <c r="D431" s="78">
        <v>34</v>
      </c>
      <c r="E431" s="78">
        <v>2001</v>
      </c>
      <c r="F431" s="79">
        <v>1747.92</v>
      </c>
      <c r="G431" s="79">
        <v>1747.92</v>
      </c>
      <c r="H431" s="80">
        <v>6.4820000000000002</v>
      </c>
      <c r="I431" s="80">
        <f>H431</f>
        <v>6.4820000000000002</v>
      </c>
      <c r="J431" s="80">
        <v>2.0777060000000001</v>
      </c>
      <c r="K431" s="80">
        <f>I431-N431</f>
        <v>2.6570000000000005</v>
      </c>
      <c r="L431" s="80">
        <f>I431-P431</f>
        <v>2.2983680000000009</v>
      </c>
      <c r="M431" s="79">
        <v>75</v>
      </c>
      <c r="N431" s="80">
        <f>M431*0.051</f>
        <v>3.8249999999999997</v>
      </c>
      <c r="O431" s="79">
        <v>82.031999999999996</v>
      </c>
      <c r="P431" s="80">
        <f>O431*0.051</f>
        <v>4.1836319999999994</v>
      </c>
      <c r="Q431" s="79">
        <f>J431*1000/D431</f>
        <v>61.109000000000002</v>
      </c>
      <c r="R431" s="79">
        <f>K431*1000/D431</f>
        <v>78.14705882352942</v>
      </c>
      <c r="S431" s="79">
        <f>L431*1000/D431</f>
        <v>67.599058823529433</v>
      </c>
      <c r="T431" s="80">
        <f>L431-J431</f>
        <v>0.2206620000000008</v>
      </c>
      <c r="U431" s="80">
        <f>N431-P431</f>
        <v>-0.35863199999999962</v>
      </c>
      <c r="V431" s="219">
        <f>O431-M431</f>
        <v>7.0319999999999965</v>
      </c>
    </row>
    <row r="432" spans="1:22">
      <c r="A432" s="218"/>
      <c r="B432" s="76">
        <v>428</v>
      </c>
      <c r="C432" s="88" t="s">
        <v>167</v>
      </c>
      <c r="D432" s="83">
        <v>20</v>
      </c>
      <c r="E432" s="83" t="s">
        <v>159</v>
      </c>
      <c r="F432" s="84">
        <v>1239.08</v>
      </c>
      <c r="G432" s="84">
        <v>1239.08</v>
      </c>
      <c r="H432" s="85">
        <v>4.01</v>
      </c>
      <c r="I432" s="85">
        <f>H432</f>
        <v>4.01</v>
      </c>
      <c r="J432" s="85">
        <v>1.224</v>
      </c>
      <c r="K432" s="85">
        <f>I432-N432</f>
        <v>4.01</v>
      </c>
      <c r="L432" s="85">
        <f>I432-P432</f>
        <v>2.7859999999999996</v>
      </c>
      <c r="M432" s="84"/>
      <c r="N432" s="85">
        <f>M432*0.051</f>
        <v>0</v>
      </c>
      <c r="O432" s="84">
        <v>24</v>
      </c>
      <c r="P432" s="85">
        <f>O432*0.051</f>
        <v>1.224</v>
      </c>
      <c r="Q432" s="84">
        <f>J432*1000/D432</f>
        <v>61.2</v>
      </c>
      <c r="R432" s="84">
        <f>K432*1000/D432</f>
        <v>200.5</v>
      </c>
      <c r="S432" s="84">
        <f>L432*1000/D432</f>
        <v>139.29999999999998</v>
      </c>
      <c r="T432" s="85">
        <f>L432-J432</f>
        <v>1.5619999999999996</v>
      </c>
      <c r="U432" s="85">
        <f>N432-P432</f>
        <v>-1.224</v>
      </c>
      <c r="V432" s="220">
        <f>O432-M432</f>
        <v>24</v>
      </c>
    </row>
    <row r="433" spans="1:22">
      <c r="A433" s="218"/>
      <c r="B433" s="76">
        <v>429</v>
      </c>
      <c r="C433" s="81" t="s">
        <v>650</v>
      </c>
      <c r="D433" s="78">
        <v>44</v>
      </c>
      <c r="E433" s="78">
        <v>2004</v>
      </c>
      <c r="F433" s="79">
        <v>1548.41</v>
      </c>
      <c r="G433" s="79">
        <v>1548.41</v>
      </c>
      <c r="H433" s="80">
        <v>4.415</v>
      </c>
      <c r="I433" s="80">
        <f>H433</f>
        <v>4.415</v>
      </c>
      <c r="J433" s="80">
        <v>2.8418939999999999</v>
      </c>
      <c r="K433" s="80">
        <f>I433-N433</f>
        <v>4.415</v>
      </c>
      <c r="L433" s="80">
        <f>I433-P433</f>
        <v>2.5790000000000002</v>
      </c>
      <c r="M433" s="79">
        <v>0</v>
      </c>
      <c r="N433" s="80">
        <f>M433*0.051</f>
        <v>0</v>
      </c>
      <c r="O433" s="79">
        <v>36</v>
      </c>
      <c r="P433" s="80">
        <f>O433*0.051</f>
        <v>1.8359999999999999</v>
      </c>
      <c r="Q433" s="79">
        <f>J433*1000/D433</f>
        <v>64.588499999999996</v>
      </c>
      <c r="R433" s="79">
        <f>K433*1000/D433</f>
        <v>100.34090909090909</v>
      </c>
      <c r="S433" s="79">
        <f>L433*1000/D433</f>
        <v>58.613636363636367</v>
      </c>
      <c r="T433" s="80">
        <f>L433-J433</f>
        <v>-0.26289399999999974</v>
      </c>
      <c r="U433" s="80">
        <f>N433-P433</f>
        <v>-1.8359999999999999</v>
      </c>
      <c r="V433" s="219">
        <f>O433-M433</f>
        <v>36</v>
      </c>
    </row>
    <row r="434" spans="1:22">
      <c r="A434" s="218"/>
      <c r="B434" s="76">
        <v>430</v>
      </c>
      <c r="C434" s="82" t="s">
        <v>160</v>
      </c>
      <c r="D434" s="83">
        <v>100</v>
      </c>
      <c r="E434" s="83" t="s">
        <v>159</v>
      </c>
      <c r="F434" s="84">
        <v>4428.2300000000005</v>
      </c>
      <c r="G434" s="84">
        <v>4428.2300000000005</v>
      </c>
      <c r="H434" s="85">
        <v>15.664999999999999</v>
      </c>
      <c r="I434" s="85">
        <f>H434</f>
        <v>15.664999999999999</v>
      </c>
      <c r="J434" s="85">
        <v>6.47</v>
      </c>
      <c r="K434" s="85">
        <f>I434-N434</f>
        <v>15.664999999999999</v>
      </c>
      <c r="L434" s="85">
        <f>I434-P434</f>
        <v>9.1951399999999985</v>
      </c>
      <c r="M434" s="84"/>
      <c r="N434" s="85">
        <f>M434*0.051</f>
        <v>0</v>
      </c>
      <c r="O434" s="84">
        <v>126.86</v>
      </c>
      <c r="P434" s="85">
        <f>O434*0.051</f>
        <v>6.4698599999999997</v>
      </c>
      <c r="Q434" s="84">
        <f>J434*1000/D434</f>
        <v>64.7</v>
      </c>
      <c r="R434" s="84">
        <f>K434*1000/D434</f>
        <v>156.65</v>
      </c>
      <c r="S434" s="84">
        <f>L434*1000/D434</f>
        <v>91.951399999999992</v>
      </c>
      <c r="T434" s="85">
        <f>L434-J434</f>
        <v>2.7251399999999988</v>
      </c>
      <c r="U434" s="85">
        <f>N434-P434</f>
        <v>-6.4698599999999997</v>
      </c>
      <c r="V434" s="220">
        <f>O434-M434</f>
        <v>126.86</v>
      </c>
    </row>
    <row r="435" spans="1:22">
      <c r="A435" s="218"/>
      <c r="B435" s="76">
        <v>431</v>
      </c>
      <c r="C435" s="81" t="s">
        <v>596</v>
      </c>
      <c r="D435" s="78">
        <v>15</v>
      </c>
      <c r="E435" s="78">
        <v>1979</v>
      </c>
      <c r="F435" s="79">
        <v>706.88</v>
      </c>
      <c r="G435" s="79">
        <v>706.88</v>
      </c>
      <c r="H435" s="86">
        <v>2.9569999999999999</v>
      </c>
      <c r="I435" s="80">
        <f>H435</f>
        <v>2.9569999999999999</v>
      </c>
      <c r="J435" s="86">
        <v>0.97194800000000003</v>
      </c>
      <c r="K435" s="80">
        <f>I435-N435</f>
        <v>1.2229999999999999</v>
      </c>
      <c r="L435" s="80">
        <f>I435-P435</f>
        <v>1.07</v>
      </c>
      <c r="M435" s="87">
        <v>34</v>
      </c>
      <c r="N435" s="80">
        <f>M435*0.051</f>
        <v>1.734</v>
      </c>
      <c r="O435" s="79">
        <v>37</v>
      </c>
      <c r="P435" s="80">
        <f>O435*0.051</f>
        <v>1.8869999999999998</v>
      </c>
      <c r="Q435" s="79">
        <f>J435*1000/D435</f>
        <v>64.796533333333329</v>
      </c>
      <c r="R435" s="79">
        <f>K435*1000/D435</f>
        <v>81.533333333333317</v>
      </c>
      <c r="S435" s="79">
        <f>L435*1000/D435</f>
        <v>71.333333333333329</v>
      </c>
      <c r="T435" s="80">
        <f>L435-J435</f>
        <v>9.8052000000000028E-2</v>
      </c>
      <c r="U435" s="80">
        <f>N435-P435</f>
        <v>-0.1529999999999998</v>
      </c>
      <c r="V435" s="219">
        <f>O435-M435</f>
        <v>3</v>
      </c>
    </row>
    <row r="436" spans="1:22">
      <c r="A436" s="218"/>
      <c r="B436" s="76">
        <v>432</v>
      </c>
      <c r="C436" s="82" t="s">
        <v>172</v>
      </c>
      <c r="D436" s="83">
        <v>22</v>
      </c>
      <c r="E436" s="83" t="s">
        <v>159</v>
      </c>
      <c r="F436" s="84">
        <v>1131.55</v>
      </c>
      <c r="G436" s="84">
        <v>1131.55</v>
      </c>
      <c r="H436" s="85">
        <v>3.06</v>
      </c>
      <c r="I436" s="85">
        <f>H436</f>
        <v>3.06</v>
      </c>
      <c r="J436" s="85">
        <v>1.4279999999999999</v>
      </c>
      <c r="K436" s="85">
        <f>I436-N436</f>
        <v>3.06</v>
      </c>
      <c r="L436" s="85">
        <f>I436-P436</f>
        <v>1.6320000000000001</v>
      </c>
      <c r="M436" s="84"/>
      <c r="N436" s="85">
        <f>M436*0.051</f>
        <v>0</v>
      </c>
      <c r="O436" s="84">
        <v>28</v>
      </c>
      <c r="P436" s="85">
        <f>O436*0.051</f>
        <v>1.4279999999999999</v>
      </c>
      <c r="Q436" s="84">
        <f>J436*1000/D436</f>
        <v>64.909090909090907</v>
      </c>
      <c r="R436" s="84">
        <f>K436*1000/D436</f>
        <v>139.09090909090909</v>
      </c>
      <c r="S436" s="84">
        <f>L436*1000/D436</f>
        <v>74.181818181818187</v>
      </c>
      <c r="T436" s="85">
        <f>L436-J436</f>
        <v>0.20400000000000018</v>
      </c>
      <c r="U436" s="85">
        <f>N436-P436</f>
        <v>-1.4279999999999999</v>
      </c>
      <c r="V436" s="220">
        <f>O436-M436</f>
        <v>28</v>
      </c>
    </row>
    <row r="437" spans="1:22">
      <c r="A437" s="218"/>
      <c r="B437" s="76">
        <v>433</v>
      </c>
      <c r="C437" s="82" t="s">
        <v>179</v>
      </c>
      <c r="D437" s="83">
        <v>36</v>
      </c>
      <c r="E437" s="83" t="s">
        <v>159</v>
      </c>
      <c r="F437" s="84">
        <v>2342.66</v>
      </c>
      <c r="G437" s="84">
        <v>2342.66</v>
      </c>
      <c r="H437" s="85">
        <v>12.06</v>
      </c>
      <c r="I437" s="85">
        <f>H437</f>
        <v>12.06</v>
      </c>
      <c r="J437" s="85">
        <v>2.3969999999999998</v>
      </c>
      <c r="K437" s="85">
        <f>I437-N437</f>
        <v>12.06</v>
      </c>
      <c r="L437" s="85">
        <f>I437-P437</f>
        <v>9.6630000000000003</v>
      </c>
      <c r="M437" s="84"/>
      <c r="N437" s="85">
        <f>M437*0.051</f>
        <v>0</v>
      </c>
      <c r="O437" s="84">
        <v>47</v>
      </c>
      <c r="P437" s="85">
        <f>O437*0.051</f>
        <v>2.3969999999999998</v>
      </c>
      <c r="Q437" s="84">
        <f>J437*1000/D437</f>
        <v>66.583333333333329</v>
      </c>
      <c r="R437" s="84">
        <f>K437*1000/D437</f>
        <v>335</v>
      </c>
      <c r="S437" s="84">
        <f>L437*1000/D437</f>
        <v>268.41666666666669</v>
      </c>
      <c r="T437" s="85">
        <f>L437-J437</f>
        <v>7.266</v>
      </c>
      <c r="U437" s="85">
        <f>N437-P437</f>
        <v>-2.3969999999999998</v>
      </c>
      <c r="V437" s="220">
        <f>O437-M437</f>
        <v>47</v>
      </c>
    </row>
    <row r="438" spans="1:22">
      <c r="A438" s="218"/>
      <c r="B438" s="76">
        <v>434</v>
      </c>
      <c r="C438" s="82" t="s">
        <v>176</v>
      </c>
      <c r="D438" s="83">
        <v>45</v>
      </c>
      <c r="E438" s="83" t="s">
        <v>159</v>
      </c>
      <c r="F438" s="84">
        <v>2331.34</v>
      </c>
      <c r="G438" s="84">
        <v>2331.34</v>
      </c>
      <c r="H438" s="85">
        <v>6.97</v>
      </c>
      <c r="I438" s="85">
        <f>H438</f>
        <v>6.97</v>
      </c>
      <c r="J438" s="85">
        <v>3.0089999999999999</v>
      </c>
      <c r="K438" s="85">
        <f>I438-N438</f>
        <v>6.97</v>
      </c>
      <c r="L438" s="85">
        <f>I438-P438</f>
        <v>3.9609999999999999</v>
      </c>
      <c r="M438" s="84"/>
      <c r="N438" s="85">
        <f>M438*0.051</f>
        <v>0</v>
      </c>
      <c r="O438" s="84">
        <v>59</v>
      </c>
      <c r="P438" s="85">
        <f>O438*0.051</f>
        <v>3.0089999999999999</v>
      </c>
      <c r="Q438" s="84">
        <f>J438*1000/D438</f>
        <v>66.86666666666666</v>
      </c>
      <c r="R438" s="84">
        <f>K438*1000/D438</f>
        <v>154.88888888888889</v>
      </c>
      <c r="S438" s="84">
        <f>L438*1000/D438</f>
        <v>88.022222222222226</v>
      </c>
      <c r="T438" s="85">
        <f>L438-J438</f>
        <v>0.95199999999999996</v>
      </c>
      <c r="U438" s="85">
        <f>N438-P438</f>
        <v>-3.0089999999999999</v>
      </c>
      <c r="V438" s="220">
        <f>O438-M438</f>
        <v>59</v>
      </c>
    </row>
    <row r="439" spans="1:22">
      <c r="A439" s="218"/>
      <c r="B439" s="76">
        <v>435</v>
      </c>
      <c r="C439" s="82" t="s">
        <v>161</v>
      </c>
      <c r="D439" s="83">
        <v>76</v>
      </c>
      <c r="E439" s="83" t="s">
        <v>159</v>
      </c>
      <c r="F439" s="84">
        <v>3987.52</v>
      </c>
      <c r="G439" s="84">
        <v>3987.52</v>
      </c>
      <c r="H439" s="85">
        <v>13.305</v>
      </c>
      <c r="I439" s="85">
        <f>H439</f>
        <v>13.305</v>
      </c>
      <c r="J439" s="85">
        <v>5.202</v>
      </c>
      <c r="K439" s="85">
        <f>I439-N439</f>
        <v>13.305</v>
      </c>
      <c r="L439" s="85">
        <f>I439-P439</f>
        <v>8.1029999999999998</v>
      </c>
      <c r="M439" s="84"/>
      <c r="N439" s="85">
        <f>M439*0.051</f>
        <v>0</v>
      </c>
      <c r="O439" s="84">
        <v>102</v>
      </c>
      <c r="P439" s="85">
        <f>O439*0.051</f>
        <v>5.202</v>
      </c>
      <c r="Q439" s="84">
        <f>J439*1000/D439</f>
        <v>68.44736842105263</v>
      </c>
      <c r="R439" s="84">
        <f>K439*1000/D439</f>
        <v>175.06578947368422</v>
      </c>
      <c r="S439" s="84">
        <f>L439*1000/D439</f>
        <v>106.61842105263158</v>
      </c>
      <c r="T439" s="85">
        <f>L439-J439</f>
        <v>2.9009999999999998</v>
      </c>
      <c r="U439" s="85">
        <f>N439-P439</f>
        <v>-5.202</v>
      </c>
      <c r="V439" s="220">
        <f>O439-M439</f>
        <v>102</v>
      </c>
    </row>
    <row r="440" spans="1:22">
      <c r="A440" s="218"/>
      <c r="B440" s="76">
        <v>436</v>
      </c>
      <c r="C440" s="82" t="s">
        <v>181</v>
      </c>
      <c r="D440" s="83">
        <v>20</v>
      </c>
      <c r="E440" s="83" t="s">
        <v>159</v>
      </c>
      <c r="F440" s="84">
        <v>950.66</v>
      </c>
      <c r="G440" s="84">
        <v>950.66</v>
      </c>
      <c r="H440" s="85">
        <v>5.7770000000000001</v>
      </c>
      <c r="I440" s="85">
        <f>H440</f>
        <v>5.7770000000000001</v>
      </c>
      <c r="J440" s="85">
        <v>1.377</v>
      </c>
      <c r="K440" s="85">
        <f>I440-N440</f>
        <v>5.7770000000000001</v>
      </c>
      <c r="L440" s="85">
        <f>I440-P440</f>
        <v>4.4000000000000004</v>
      </c>
      <c r="M440" s="84"/>
      <c r="N440" s="85">
        <f>M440*0.051</f>
        <v>0</v>
      </c>
      <c r="O440" s="84">
        <v>27</v>
      </c>
      <c r="P440" s="85">
        <f>O440*0.051</f>
        <v>1.377</v>
      </c>
      <c r="Q440" s="84">
        <f>J440*1000/D440</f>
        <v>68.849999999999994</v>
      </c>
      <c r="R440" s="84">
        <f>K440*1000/D440</f>
        <v>288.85000000000002</v>
      </c>
      <c r="S440" s="84">
        <f>L440*1000/D440</f>
        <v>220</v>
      </c>
      <c r="T440" s="85">
        <f>L440-J440</f>
        <v>3.0230000000000006</v>
      </c>
      <c r="U440" s="85">
        <f>N440-P440</f>
        <v>-1.377</v>
      </c>
      <c r="V440" s="220">
        <f>O440-M440</f>
        <v>27</v>
      </c>
    </row>
    <row r="441" spans="1:22">
      <c r="A441" s="218"/>
      <c r="B441" s="76">
        <v>437</v>
      </c>
      <c r="C441" s="82" t="s">
        <v>190</v>
      </c>
      <c r="D441" s="83">
        <v>20</v>
      </c>
      <c r="E441" s="83" t="s">
        <v>159</v>
      </c>
      <c r="F441" s="84">
        <v>952.58</v>
      </c>
      <c r="G441" s="84">
        <v>952.58</v>
      </c>
      <c r="H441" s="85">
        <v>4.5119999999999996</v>
      </c>
      <c r="I441" s="85">
        <f>H441</f>
        <v>4.5119999999999996</v>
      </c>
      <c r="J441" s="85">
        <v>1.4279999999999999</v>
      </c>
      <c r="K441" s="85">
        <f>I441-N441</f>
        <v>4.5119999999999996</v>
      </c>
      <c r="L441" s="85">
        <f>I441-P441</f>
        <v>3.0839999999999996</v>
      </c>
      <c r="M441" s="84"/>
      <c r="N441" s="85">
        <f>M441*0.051</f>
        <v>0</v>
      </c>
      <c r="O441" s="84">
        <v>28</v>
      </c>
      <c r="P441" s="85">
        <f>O441*0.051</f>
        <v>1.4279999999999999</v>
      </c>
      <c r="Q441" s="84">
        <f>J441*1000/D441</f>
        <v>71.400000000000006</v>
      </c>
      <c r="R441" s="84">
        <f>K441*1000/D441</f>
        <v>225.6</v>
      </c>
      <c r="S441" s="84">
        <f>L441*1000/D441</f>
        <v>154.19999999999999</v>
      </c>
      <c r="T441" s="85">
        <f>L441-J441</f>
        <v>1.6559999999999997</v>
      </c>
      <c r="U441" s="85">
        <f>N441-P441</f>
        <v>-1.4279999999999999</v>
      </c>
      <c r="V441" s="220">
        <f>O441-M441</f>
        <v>28</v>
      </c>
    </row>
    <row r="442" spans="1:22">
      <c r="A442" s="218"/>
      <c r="B442" s="76">
        <v>438</v>
      </c>
      <c r="C442" s="82" t="s">
        <v>173</v>
      </c>
      <c r="D442" s="83">
        <v>44</v>
      </c>
      <c r="E442" s="83" t="s">
        <v>159</v>
      </c>
      <c r="F442" s="84">
        <v>2365.42</v>
      </c>
      <c r="G442" s="84">
        <v>2365.42</v>
      </c>
      <c r="H442" s="85">
        <v>9.3130000000000006</v>
      </c>
      <c r="I442" s="85">
        <f>H442</f>
        <v>9.3130000000000006</v>
      </c>
      <c r="J442" s="85">
        <v>3.2</v>
      </c>
      <c r="K442" s="85">
        <f>I442-N442</f>
        <v>9.3130000000000006</v>
      </c>
      <c r="L442" s="85">
        <f>I442-P442</f>
        <v>6.1510000000000007</v>
      </c>
      <c r="M442" s="84"/>
      <c r="N442" s="85">
        <f>M442*0.051</f>
        <v>0</v>
      </c>
      <c r="O442" s="84">
        <v>62</v>
      </c>
      <c r="P442" s="85">
        <f>O442*0.051</f>
        <v>3.1619999999999999</v>
      </c>
      <c r="Q442" s="84">
        <f>J442*1000/D442</f>
        <v>72.727272727272734</v>
      </c>
      <c r="R442" s="84">
        <f>K442*1000/D442</f>
        <v>211.65909090909091</v>
      </c>
      <c r="S442" s="84">
        <f>L442*1000/D442</f>
        <v>139.79545454545456</v>
      </c>
      <c r="T442" s="85">
        <f>L442-J442</f>
        <v>2.9510000000000005</v>
      </c>
      <c r="U442" s="85">
        <f>N442-P442</f>
        <v>-3.1619999999999999</v>
      </c>
      <c r="V442" s="220">
        <f>O442-M442</f>
        <v>62</v>
      </c>
    </row>
    <row r="443" spans="1:22">
      <c r="A443" s="218"/>
      <c r="B443" s="76">
        <v>439</v>
      </c>
      <c r="C443" s="81" t="s">
        <v>490</v>
      </c>
      <c r="D443" s="78">
        <v>46</v>
      </c>
      <c r="E443" s="78">
        <v>2001</v>
      </c>
      <c r="F443" s="79">
        <v>3175.32</v>
      </c>
      <c r="G443" s="79">
        <v>3175.32</v>
      </c>
      <c r="H443" s="80">
        <v>9.81</v>
      </c>
      <c r="I443" s="80">
        <f>H443</f>
        <v>9.81</v>
      </c>
      <c r="J443" s="80">
        <v>3.3561709999999998</v>
      </c>
      <c r="K443" s="80">
        <f>I443-N443</f>
        <v>5.1180000000000012</v>
      </c>
      <c r="L443" s="80">
        <f>I443-P443</f>
        <v>3.6783720000000013</v>
      </c>
      <c r="M443" s="79">
        <v>92</v>
      </c>
      <c r="N443" s="80">
        <f>M443*0.051</f>
        <v>4.6919999999999993</v>
      </c>
      <c r="O443" s="79">
        <v>120.22799999999999</v>
      </c>
      <c r="P443" s="80">
        <f>O443*0.051</f>
        <v>6.1316279999999992</v>
      </c>
      <c r="Q443" s="79">
        <f>J443*1000/D443</f>
        <v>72.960239130434772</v>
      </c>
      <c r="R443" s="79">
        <f>K443*1000/D443</f>
        <v>111.2608695652174</v>
      </c>
      <c r="S443" s="79">
        <f>L443*1000/D443</f>
        <v>79.964608695652203</v>
      </c>
      <c r="T443" s="80">
        <f>L443-J443</f>
        <v>0.32220100000000151</v>
      </c>
      <c r="U443" s="80">
        <f>N443-P443</f>
        <v>-1.4396279999999999</v>
      </c>
      <c r="V443" s="219">
        <f>O443-M443</f>
        <v>28.227999999999994</v>
      </c>
    </row>
    <row r="444" spans="1:22">
      <c r="A444" s="218"/>
      <c r="B444" s="76">
        <v>440</v>
      </c>
      <c r="C444" s="88" t="s">
        <v>168</v>
      </c>
      <c r="D444" s="83">
        <v>53</v>
      </c>
      <c r="E444" s="83" t="s">
        <v>159</v>
      </c>
      <c r="F444" s="84">
        <v>2517.62</v>
      </c>
      <c r="G444" s="84">
        <v>2517.62</v>
      </c>
      <c r="H444" s="85">
        <v>7.1210000000000004</v>
      </c>
      <c r="I444" s="85">
        <f>H444</f>
        <v>7.1210000000000004</v>
      </c>
      <c r="J444" s="85">
        <v>3.8759999999999999</v>
      </c>
      <c r="K444" s="85">
        <f>I444-N444</f>
        <v>7.1210000000000004</v>
      </c>
      <c r="L444" s="85">
        <f>I444-P444</f>
        <v>3.2450000000000006</v>
      </c>
      <c r="M444" s="84"/>
      <c r="N444" s="85">
        <f>M444*0.051</f>
        <v>0</v>
      </c>
      <c r="O444" s="84">
        <v>76</v>
      </c>
      <c r="P444" s="85">
        <f>O444*0.051</f>
        <v>3.8759999999999999</v>
      </c>
      <c r="Q444" s="84">
        <f>J444*1000/D444</f>
        <v>73.132075471698116</v>
      </c>
      <c r="R444" s="84">
        <f>K444*1000/D444</f>
        <v>134.35849056603774</v>
      </c>
      <c r="S444" s="84">
        <f>L444*1000/D444</f>
        <v>61.226415094339629</v>
      </c>
      <c r="T444" s="85">
        <f>L444-J444</f>
        <v>-0.63099999999999934</v>
      </c>
      <c r="U444" s="85">
        <f>N444-P444</f>
        <v>-3.8759999999999999</v>
      </c>
      <c r="V444" s="220">
        <f>O444-M444</f>
        <v>76</v>
      </c>
    </row>
    <row r="445" spans="1:22">
      <c r="A445" s="218"/>
      <c r="B445" s="76">
        <v>441</v>
      </c>
      <c r="C445" s="77" t="s">
        <v>602</v>
      </c>
      <c r="D445" s="78">
        <v>14</v>
      </c>
      <c r="E445" s="78">
        <v>1981</v>
      </c>
      <c r="F445" s="79">
        <v>779.03</v>
      </c>
      <c r="G445" s="79">
        <v>779.03</v>
      </c>
      <c r="H445" s="86">
        <v>3.5150000000000001</v>
      </c>
      <c r="I445" s="80">
        <f>H445</f>
        <v>3.5150000000000001</v>
      </c>
      <c r="J445" s="86">
        <v>1.0470980000000001</v>
      </c>
      <c r="K445" s="80">
        <f>I445-N445</f>
        <v>1.4750000000000001</v>
      </c>
      <c r="L445" s="80">
        <f>I445-P445</f>
        <v>1.1690000000000005</v>
      </c>
      <c r="M445" s="87">
        <v>40</v>
      </c>
      <c r="N445" s="80">
        <f>M445*0.051</f>
        <v>2.04</v>
      </c>
      <c r="O445" s="79">
        <v>46</v>
      </c>
      <c r="P445" s="80">
        <f>O445*0.051</f>
        <v>2.3459999999999996</v>
      </c>
      <c r="Q445" s="79">
        <f>J445*1000/D445</f>
        <v>74.792714285714297</v>
      </c>
      <c r="R445" s="79">
        <f>K445*1000/D445</f>
        <v>105.35714285714286</v>
      </c>
      <c r="S445" s="79">
        <f>L445*1000/D445</f>
        <v>83.500000000000028</v>
      </c>
      <c r="T445" s="80">
        <f>L445-J445</f>
        <v>0.1219020000000004</v>
      </c>
      <c r="U445" s="80">
        <f>N445-P445</f>
        <v>-0.30599999999999961</v>
      </c>
      <c r="V445" s="219">
        <f>O445-M445</f>
        <v>6</v>
      </c>
    </row>
    <row r="446" spans="1:22">
      <c r="A446" s="218"/>
      <c r="B446" s="76">
        <v>442</v>
      </c>
      <c r="C446" s="82" t="s">
        <v>180</v>
      </c>
      <c r="D446" s="83">
        <v>31</v>
      </c>
      <c r="E446" s="83" t="s">
        <v>159</v>
      </c>
      <c r="F446" s="84">
        <v>1515.11</v>
      </c>
      <c r="G446" s="84">
        <v>1515.1100000000001</v>
      </c>
      <c r="H446" s="85">
        <v>7.9969999999999999</v>
      </c>
      <c r="I446" s="85">
        <f>H446</f>
        <v>7.9969999999999999</v>
      </c>
      <c r="J446" s="85">
        <v>2.448</v>
      </c>
      <c r="K446" s="85">
        <f>I446-N446</f>
        <v>7.9969999999999999</v>
      </c>
      <c r="L446" s="85">
        <f>I446-P446</f>
        <v>5.5489999999999995</v>
      </c>
      <c r="M446" s="84"/>
      <c r="N446" s="85">
        <f>M446*0.051</f>
        <v>0</v>
      </c>
      <c r="O446" s="84">
        <v>48</v>
      </c>
      <c r="P446" s="85">
        <f>O446*0.051</f>
        <v>2.448</v>
      </c>
      <c r="Q446" s="84">
        <f>J446*1000/D446</f>
        <v>78.967741935483872</v>
      </c>
      <c r="R446" s="84">
        <f>K446*1000/D446</f>
        <v>257.96774193548384</v>
      </c>
      <c r="S446" s="84">
        <f>L446*1000/D446</f>
        <v>178.99999999999997</v>
      </c>
      <c r="T446" s="85">
        <f>L446-J446</f>
        <v>3.1009999999999995</v>
      </c>
      <c r="U446" s="85">
        <f>N446-P446</f>
        <v>-2.448</v>
      </c>
      <c r="V446" s="220">
        <f>O446-M446</f>
        <v>48</v>
      </c>
    </row>
    <row r="447" spans="1:22">
      <c r="A447" s="218"/>
      <c r="B447" s="76">
        <v>443</v>
      </c>
      <c r="C447" s="82" t="s">
        <v>270</v>
      </c>
      <c r="D447" s="83">
        <v>23</v>
      </c>
      <c r="E447" s="83">
        <v>2009</v>
      </c>
      <c r="F447" s="84">
        <v>1098.31</v>
      </c>
      <c r="G447" s="84">
        <f>F447</f>
        <v>1098.31</v>
      </c>
      <c r="H447" s="85">
        <v>9.32</v>
      </c>
      <c r="I447" s="85">
        <f>H447</f>
        <v>9.32</v>
      </c>
      <c r="J447" s="85">
        <v>1.84</v>
      </c>
      <c r="K447" s="85">
        <f>I447-N447</f>
        <v>7.7802800000000003</v>
      </c>
      <c r="L447" s="85">
        <f>I447-P447</f>
        <v>7.5328250000000008</v>
      </c>
      <c r="M447" s="84">
        <v>28</v>
      </c>
      <c r="N447" s="85">
        <f>M447*0.05499</f>
        <v>1.53972</v>
      </c>
      <c r="O447" s="84">
        <v>32.5</v>
      </c>
      <c r="P447" s="85">
        <f>O447*0.05499</f>
        <v>1.787175</v>
      </c>
      <c r="Q447" s="84">
        <f>J447*1000/D447</f>
        <v>80</v>
      </c>
      <c r="R447" s="84">
        <f>K447*1000/D447</f>
        <v>338.27304347826089</v>
      </c>
      <c r="S447" s="84">
        <f>L447*1000/D447</f>
        <v>327.51413043478266</v>
      </c>
      <c r="T447" s="85">
        <f>L447-J447</f>
        <v>5.6928250000000009</v>
      </c>
      <c r="U447" s="85">
        <f>N447-P447</f>
        <v>-0.24745499999999998</v>
      </c>
      <c r="V447" s="220">
        <f>O447-M447</f>
        <v>4.5</v>
      </c>
    </row>
    <row r="448" spans="1:22">
      <c r="A448" s="218"/>
      <c r="B448" s="76">
        <v>444</v>
      </c>
      <c r="C448" s="77" t="s">
        <v>666</v>
      </c>
      <c r="D448" s="78">
        <v>8</v>
      </c>
      <c r="E448" s="78">
        <v>1976</v>
      </c>
      <c r="F448" s="79">
        <v>432.82</v>
      </c>
      <c r="G448" s="79">
        <v>432.82</v>
      </c>
      <c r="H448" s="86">
        <v>2.302</v>
      </c>
      <c r="I448" s="86">
        <f>H448</f>
        <v>2.302</v>
      </c>
      <c r="J448" s="86">
        <v>0.67</v>
      </c>
      <c r="K448" s="86">
        <f>I448-N448</f>
        <v>1.4350000000000001</v>
      </c>
      <c r="L448" s="86">
        <f>I448-P448</f>
        <v>0.77200000000000024</v>
      </c>
      <c r="M448" s="87">
        <v>17</v>
      </c>
      <c r="N448" s="86">
        <f>M448*0.051</f>
        <v>0.86699999999999999</v>
      </c>
      <c r="O448" s="87">
        <v>30</v>
      </c>
      <c r="P448" s="80">
        <f>O448*0.051</f>
        <v>1.5299999999999998</v>
      </c>
      <c r="Q448" s="79">
        <f>J448*1000/D448</f>
        <v>83.75</v>
      </c>
      <c r="R448" s="79">
        <f>K448*1000/D448</f>
        <v>179.375</v>
      </c>
      <c r="S448" s="79">
        <f>L448*1000/D448</f>
        <v>96.500000000000028</v>
      </c>
      <c r="T448" s="80">
        <f>L448-J448</f>
        <v>0.1020000000000002</v>
      </c>
      <c r="U448" s="80">
        <f>N448-P448</f>
        <v>-0.66299999999999981</v>
      </c>
      <c r="V448" s="219">
        <f>O448-M448</f>
        <v>13</v>
      </c>
    </row>
    <row r="449" spans="1:22">
      <c r="A449" s="218"/>
      <c r="B449" s="76">
        <v>445</v>
      </c>
      <c r="C449" s="82" t="s">
        <v>174</v>
      </c>
      <c r="D449" s="83">
        <v>45</v>
      </c>
      <c r="E449" s="83" t="s">
        <v>159</v>
      </c>
      <c r="F449" s="84">
        <v>2339.39</v>
      </c>
      <c r="G449" s="84">
        <v>2339.39</v>
      </c>
      <c r="H449" s="85">
        <v>7.97</v>
      </c>
      <c r="I449" s="85">
        <f>H449</f>
        <v>7.97</v>
      </c>
      <c r="J449" s="85">
        <v>3.774</v>
      </c>
      <c r="K449" s="85">
        <f>I449-N449</f>
        <v>7.97</v>
      </c>
      <c r="L449" s="85">
        <f>I449-P449</f>
        <v>4.1959999999999997</v>
      </c>
      <c r="M449" s="84"/>
      <c r="N449" s="85">
        <f>M449*0.051</f>
        <v>0</v>
      </c>
      <c r="O449" s="84">
        <v>74</v>
      </c>
      <c r="P449" s="85">
        <f>O449*0.051</f>
        <v>3.7739999999999996</v>
      </c>
      <c r="Q449" s="84">
        <f>J449*1000/D449</f>
        <v>83.86666666666666</v>
      </c>
      <c r="R449" s="84">
        <f>K449*1000/D449</f>
        <v>177.11111111111111</v>
      </c>
      <c r="S449" s="84">
        <f>L449*1000/D449</f>
        <v>93.24444444444444</v>
      </c>
      <c r="T449" s="85">
        <f>L449-J449</f>
        <v>0.42199999999999971</v>
      </c>
      <c r="U449" s="85">
        <f>N449-P449</f>
        <v>-3.7739999999999996</v>
      </c>
      <c r="V449" s="220">
        <f>O449-M449</f>
        <v>74</v>
      </c>
    </row>
    <row r="450" spans="1:22">
      <c r="A450" s="218"/>
      <c r="B450" s="76">
        <v>446</v>
      </c>
      <c r="C450" s="82" t="s">
        <v>163</v>
      </c>
      <c r="D450" s="83">
        <v>10</v>
      </c>
      <c r="E450" s="83" t="s">
        <v>159</v>
      </c>
      <c r="F450" s="84">
        <v>641.6</v>
      </c>
      <c r="G450" s="84">
        <v>641.6</v>
      </c>
      <c r="H450" s="85">
        <v>1.33</v>
      </c>
      <c r="I450" s="85">
        <f>H450</f>
        <v>1.33</v>
      </c>
      <c r="J450" s="85">
        <v>0.84099999999999997</v>
      </c>
      <c r="K450" s="85">
        <f>I450-N450</f>
        <v>1.33</v>
      </c>
      <c r="L450" s="85">
        <f>I450-P450</f>
        <v>0.48901000000000017</v>
      </c>
      <c r="M450" s="84"/>
      <c r="N450" s="85">
        <f>M450*0.051</f>
        <v>0</v>
      </c>
      <c r="O450" s="84">
        <v>16.489999999999998</v>
      </c>
      <c r="P450" s="85">
        <f>O450*0.051</f>
        <v>0.8409899999999999</v>
      </c>
      <c r="Q450" s="84">
        <f>J450*1000/D450</f>
        <v>84.1</v>
      </c>
      <c r="R450" s="84">
        <f>K450*1000/D450</f>
        <v>133</v>
      </c>
      <c r="S450" s="84">
        <f>L450*1000/D450</f>
        <v>48.901000000000018</v>
      </c>
      <c r="T450" s="85">
        <f>L450-J450</f>
        <v>-0.3519899999999998</v>
      </c>
      <c r="U450" s="85">
        <f>N450-P450</f>
        <v>-0.8409899999999999</v>
      </c>
      <c r="V450" s="220">
        <f>O450-M450</f>
        <v>16.489999999999998</v>
      </c>
    </row>
    <row r="451" spans="1:22">
      <c r="A451" s="218"/>
      <c r="B451" s="76">
        <v>447</v>
      </c>
      <c r="C451" s="82" t="s">
        <v>171</v>
      </c>
      <c r="D451" s="83">
        <v>45</v>
      </c>
      <c r="E451" s="83" t="s">
        <v>159</v>
      </c>
      <c r="F451" s="84">
        <v>2335.09</v>
      </c>
      <c r="G451" s="84">
        <v>2335.09</v>
      </c>
      <c r="H451" s="85">
        <v>9.18</v>
      </c>
      <c r="I451" s="85">
        <f>H451</f>
        <v>9.18</v>
      </c>
      <c r="J451" s="85">
        <v>3.948</v>
      </c>
      <c r="K451" s="85">
        <f>I451-N451</f>
        <v>9.18</v>
      </c>
      <c r="L451" s="85">
        <f>I451-P451</f>
        <v>5.2320900000000004</v>
      </c>
      <c r="M451" s="84"/>
      <c r="N451" s="85">
        <f>M451*0.051</f>
        <v>0</v>
      </c>
      <c r="O451" s="84">
        <v>77.41</v>
      </c>
      <c r="P451" s="85">
        <f>O451*0.051</f>
        <v>3.9479099999999994</v>
      </c>
      <c r="Q451" s="84">
        <f>J451*1000/D451</f>
        <v>87.733333333333334</v>
      </c>
      <c r="R451" s="84">
        <f>K451*1000/D451</f>
        <v>204</v>
      </c>
      <c r="S451" s="84">
        <f>L451*1000/D451</f>
        <v>116.26866666666668</v>
      </c>
      <c r="T451" s="85">
        <f>L451-J451</f>
        <v>1.2840900000000004</v>
      </c>
      <c r="U451" s="85">
        <f>N451-P451</f>
        <v>-3.9479099999999994</v>
      </c>
      <c r="V451" s="220">
        <f>O451-M451</f>
        <v>77.41</v>
      </c>
    </row>
    <row r="452" spans="1:22">
      <c r="A452" s="218"/>
      <c r="B452" s="76">
        <v>448</v>
      </c>
      <c r="C452" s="82" t="s">
        <v>157</v>
      </c>
      <c r="D452" s="83">
        <v>8</v>
      </c>
      <c r="E452" s="83">
        <v>1959</v>
      </c>
      <c r="F452" s="84">
        <v>273.02999999999997</v>
      </c>
      <c r="G452" s="84">
        <v>273.02999999999997</v>
      </c>
      <c r="H452" s="85">
        <v>1.35</v>
      </c>
      <c r="I452" s="85">
        <f>H452</f>
        <v>1.35</v>
      </c>
      <c r="J452" s="85">
        <v>0.75</v>
      </c>
      <c r="K452" s="85">
        <f>I452-N452</f>
        <v>0.94200000000000017</v>
      </c>
      <c r="L452" s="85">
        <f>I452-P452</f>
        <v>0.78900000000000015</v>
      </c>
      <c r="M452" s="84">
        <v>8</v>
      </c>
      <c r="N452" s="85">
        <f>M452*0.051</f>
        <v>0.40799999999999997</v>
      </c>
      <c r="O452" s="84">
        <v>11</v>
      </c>
      <c r="P452" s="85">
        <f>O452*0.051</f>
        <v>0.56099999999999994</v>
      </c>
      <c r="Q452" s="84">
        <f>J452*1000/D452</f>
        <v>93.75</v>
      </c>
      <c r="R452" s="84">
        <f>K452*1000/D452</f>
        <v>117.75000000000003</v>
      </c>
      <c r="S452" s="84">
        <f>L452*1000/D452</f>
        <v>98.625000000000014</v>
      </c>
      <c r="T452" s="85">
        <f>L452-J452</f>
        <v>3.9000000000000146E-2</v>
      </c>
      <c r="U452" s="85">
        <f>N452-P452</f>
        <v>-0.15299999999999997</v>
      </c>
      <c r="V452" s="220">
        <f>O452-M452</f>
        <v>3</v>
      </c>
    </row>
    <row r="453" spans="1:22">
      <c r="A453" s="218"/>
      <c r="B453" s="76">
        <v>449</v>
      </c>
      <c r="C453" s="82" t="s">
        <v>192</v>
      </c>
      <c r="D453" s="83">
        <v>10</v>
      </c>
      <c r="E453" s="83" t="s">
        <v>159</v>
      </c>
      <c r="F453" s="84">
        <v>360.91</v>
      </c>
      <c r="G453" s="84">
        <v>360.91</v>
      </c>
      <c r="H453" s="85">
        <v>1.075</v>
      </c>
      <c r="I453" s="85">
        <f>H453</f>
        <v>1.075</v>
      </c>
      <c r="J453" s="85">
        <v>0.96899999999999997</v>
      </c>
      <c r="K453" s="85">
        <f>I453-N453</f>
        <v>1.075</v>
      </c>
      <c r="L453" s="85">
        <f>I453-P453</f>
        <v>0.10599999999999998</v>
      </c>
      <c r="M453" s="84"/>
      <c r="N453" s="85">
        <f>M453*0.051</f>
        <v>0</v>
      </c>
      <c r="O453" s="84">
        <v>19</v>
      </c>
      <c r="P453" s="85">
        <f>O453*0.051</f>
        <v>0.96899999999999997</v>
      </c>
      <c r="Q453" s="84">
        <f>J453*1000/D453</f>
        <v>96.9</v>
      </c>
      <c r="R453" s="84">
        <f>K453*1000/D453</f>
        <v>107.5</v>
      </c>
      <c r="S453" s="84">
        <f>L453*1000/D453</f>
        <v>10.599999999999998</v>
      </c>
      <c r="T453" s="85">
        <f>L453-J453</f>
        <v>-0.86299999999999999</v>
      </c>
      <c r="U453" s="85">
        <f>N453-P453</f>
        <v>-0.96899999999999997</v>
      </c>
      <c r="V453" s="220">
        <f>O453-M453</f>
        <v>19</v>
      </c>
    </row>
    <row r="454" spans="1:22">
      <c r="A454" s="218"/>
      <c r="B454" s="76">
        <v>450</v>
      </c>
      <c r="C454" s="81" t="s">
        <v>664</v>
      </c>
      <c r="D454" s="78">
        <v>40</v>
      </c>
      <c r="E454" s="78">
        <v>1988</v>
      </c>
      <c r="F454" s="79">
        <v>2040.9</v>
      </c>
      <c r="G454" s="79">
        <v>2040.9</v>
      </c>
      <c r="H454" s="86">
        <v>7.8940000000000001</v>
      </c>
      <c r="I454" s="86">
        <f>H454</f>
        <v>7.8940000000000001</v>
      </c>
      <c r="J454" s="86">
        <v>3.92</v>
      </c>
      <c r="K454" s="86">
        <f>I454-N454</f>
        <v>5.0380000000000003</v>
      </c>
      <c r="L454" s="86">
        <f>I454-P454</f>
        <v>5.0584000000000007</v>
      </c>
      <c r="M454" s="87">
        <v>56</v>
      </c>
      <c r="N454" s="86">
        <f>M454*0.051</f>
        <v>2.8559999999999999</v>
      </c>
      <c r="O454" s="87">
        <v>55.6</v>
      </c>
      <c r="P454" s="80">
        <f>O454*0.051</f>
        <v>2.8355999999999999</v>
      </c>
      <c r="Q454" s="79">
        <f>J454*1000/D454</f>
        <v>98</v>
      </c>
      <c r="R454" s="79">
        <f>K454*1000/D454</f>
        <v>125.95</v>
      </c>
      <c r="S454" s="79">
        <f>L454*1000/D454</f>
        <v>126.46000000000001</v>
      </c>
      <c r="T454" s="80">
        <f>L454-J454</f>
        <v>1.1384000000000007</v>
      </c>
      <c r="U454" s="80">
        <f>N454-P454</f>
        <v>2.0399999999999974E-2</v>
      </c>
      <c r="V454" s="219">
        <f>O454-M454</f>
        <v>-0.39999999999999858</v>
      </c>
    </row>
    <row r="455" spans="1:22">
      <c r="A455" s="218"/>
      <c r="B455" s="76">
        <v>451</v>
      </c>
      <c r="C455" s="82" t="s">
        <v>183</v>
      </c>
      <c r="D455" s="83">
        <v>24</v>
      </c>
      <c r="E455" s="83" t="s">
        <v>159</v>
      </c>
      <c r="F455" s="84">
        <v>1210.6400000000001</v>
      </c>
      <c r="G455" s="84">
        <v>1210.6400000000001</v>
      </c>
      <c r="H455" s="85">
        <v>6.95</v>
      </c>
      <c r="I455" s="85">
        <f>H455</f>
        <v>6.95</v>
      </c>
      <c r="J455" s="85">
        <v>2.3969999999999998</v>
      </c>
      <c r="K455" s="85">
        <f>I455-N455</f>
        <v>6.95</v>
      </c>
      <c r="L455" s="85">
        <f>I455-P455</f>
        <v>4.5530000000000008</v>
      </c>
      <c r="M455" s="84"/>
      <c r="N455" s="85">
        <f>M455*0.051</f>
        <v>0</v>
      </c>
      <c r="O455" s="84">
        <v>47</v>
      </c>
      <c r="P455" s="85">
        <f>O455*0.051</f>
        <v>2.3969999999999998</v>
      </c>
      <c r="Q455" s="84">
        <f>J455*1000/D455</f>
        <v>99.875</v>
      </c>
      <c r="R455" s="84">
        <f>K455*1000/D455</f>
        <v>289.58333333333331</v>
      </c>
      <c r="S455" s="84">
        <f>L455*1000/D455</f>
        <v>189.70833333333337</v>
      </c>
      <c r="T455" s="85">
        <f>L455-J455</f>
        <v>2.156000000000001</v>
      </c>
      <c r="U455" s="85">
        <f>N455-P455</f>
        <v>-2.3969999999999998</v>
      </c>
      <c r="V455" s="220">
        <f>O455-M455</f>
        <v>47</v>
      </c>
    </row>
    <row r="456" spans="1:22">
      <c r="A456" s="218"/>
      <c r="B456" s="76">
        <v>452</v>
      </c>
      <c r="C456" s="88" t="s">
        <v>44</v>
      </c>
      <c r="D456" s="83">
        <v>20</v>
      </c>
      <c r="E456" s="83">
        <v>1984</v>
      </c>
      <c r="F456" s="84">
        <v>1059.55</v>
      </c>
      <c r="G456" s="84">
        <v>1059.55</v>
      </c>
      <c r="H456" s="85">
        <v>4.5999999999999996</v>
      </c>
      <c r="I456" s="85">
        <f>H456</f>
        <v>4.5999999999999996</v>
      </c>
      <c r="J456" s="85">
        <v>2</v>
      </c>
      <c r="K456" s="85">
        <f>I456-N456</f>
        <v>4.5999999999999996</v>
      </c>
      <c r="L456" s="85">
        <f>I456-P456</f>
        <v>2.2029999999999998</v>
      </c>
      <c r="M456" s="84"/>
      <c r="N456" s="85">
        <f>M456*0.051</f>
        <v>0</v>
      </c>
      <c r="O456" s="84">
        <v>47</v>
      </c>
      <c r="P456" s="85">
        <f>O456*0.051</f>
        <v>2.3969999999999998</v>
      </c>
      <c r="Q456" s="84">
        <f>J456*1000/D456</f>
        <v>100</v>
      </c>
      <c r="R456" s="84">
        <f>K456*1000/D456</f>
        <v>230</v>
      </c>
      <c r="S456" s="84">
        <f>L456*1000/D456</f>
        <v>110.15</v>
      </c>
      <c r="T456" s="85">
        <f>L456-J456</f>
        <v>0.20299999999999985</v>
      </c>
      <c r="U456" s="85">
        <f>N456-P456</f>
        <v>-2.3969999999999998</v>
      </c>
      <c r="V456" s="220">
        <f>O456-M456</f>
        <v>47</v>
      </c>
    </row>
    <row r="457" spans="1:22">
      <c r="A457" s="218"/>
      <c r="B457" s="76">
        <v>453</v>
      </c>
      <c r="C457" s="81" t="s">
        <v>606</v>
      </c>
      <c r="D457" s="78">
        <v>11</v>
      </c>
      <c r="E457" s="78">
        <v>1984</v>
      </c>
      <c r="F457" s="79">
        <v>597.67999999999995</v>
      </c>
      <c r="G457" s="79">
        <v>597.67999999999995</v>
      </c>
      <c r="H457" s="86">
        <v>4.7489999999999997</v>
      </c>
      <c r="I457" s="80">
        <f>H457</f>
        <v>4.7489999999999997</v>
      </c>
      <c r="J457" s="86">
        <v>1.1399999999999999</v>
      </c>
      <c r="K457" s="80">
        <f>I457-N457</f>
        <v>3.7289999999999996</v>
      </c>
      <c r="L457" s="80">
        <f>I457-P457</f>
        <v>4.3409999999999993</v>
      </c>
      <c r="M457" s="87">
        <v>20</v>
      </c>
      <c r="N457" s="80">
        <f>M457*0.051</f>
        <v>1.02</v>
      </c>
      <c r="O457" s="79">
        <v>8</v>
      </c>
      <c r="P457" s="80">
        <f>O457*0.051</f>
        <v>0.40799999999999997</v>
      </c>
      <c r="Q457" s="79">
        <f>J457*1000/D457</f>
        <v>103.63636363636364</v>
      </c>
      <c r="R457" s="79">
        <f>K457*1000/D457</f>
        <v>338.99999999999994</v>
      </c>
      <c r="S457" s="79">
        <f>L457*1000/D457</f>
        <v>394.63636363636357</v>
      </c>
      <c r="T457" s="80">
        <f>L457-J457</f>
        <v>3.2009999999999996</v>
      </c>
      <c r="U457" s="80">
        <f>N457-P457</f>
        <v>0.6120000000000001</v>
      </c>
      <c r="V457" s="219">
        <f>O457-M457</f>
        <v>-12</v>
      </c>
    </row>
    <row r="458" spans="1:22">
      <c r="A458" s="218"/>
      <c r="B458" s="76">
        <v>454</v>
      </c>
      <c r="C458" s="82" t="s">
        <v>65</v>
      </c>
      <c r="D458" s="83">
        <v>48</v>
      </c>
      <c r="E458" s="83">
        <v>1964</v>
      </c>
      <c r="F458" s="84">
        <v>2296.33</v>
      </c>
      <c r="G458" s="84">
        <v>2296.33</v>
      </c>
      <c r="H458" s="85">
        <v>10.3</v>
      </c>
      <c r="I458" s="85">
        <f>H458</f>
        <v>10.3</v>
      </c>
      <c r="J458" s="85">
        <v>5</v>
      </c>
      <c r="K458" s="85">
        <f>I458-N458</f>
        <v>10.3</v>
      </c>
      <c r="L458" s="85">
        <f>I458-P458</f>
        <v>5.4040000000000008</v>
      </c>
      <c r="M458" s="84"/>
      <c r="N458" s="85">
        <f>M458*0.051</f>
        <v>0</v>
      </c>
      <c r="O458" s="84">
        <v>96</v>
      </c>
      <c r="P458" s="85">
        <f>O458*0.051</f>
        <v>4.8959999999999999</v>
      </c>
      <c r="Q458" s="84">
        <f>J458*1000/D458</f>
        <v>104.16666666666667</v>
      </c>
      <c r="R458" s="84">
        <f>K458*1000/D458</f>
        <v>214.58333333333334</v>
      </c>
      <c r="S458" s="84">
        <f>L458*1000/D458</f>
        <v>112.58333333333336</v>
      </c>
      <c r="T458" s="85">
        <f>L458-J458</f>
        <v>0.4040000000000008</v>
      </c>
      <c r="U458" s="85">
        <f>N458-P458</f>
        <v>-4.8959999999999999</v>
      </c>
      <c r="V458" s="220">
        <f>O458-M458</f>
        <v>96</v>
      </c>
    </row>
    <row r="459" spans="1:22">
      <c r="A459" s="218"/>
      <c r="B459" s="76">
        <v>455</v>
      </c>
      <c r="C459" s="82" t="s">
        <v>182</v>
      </c>
      <c r="D459" s="83">
        <v>20</v>
      </c>
      <c r="E459" s="83" t="s">
        <v>159</v>
      </c>
      <c r="F459" s="84">
        <v>1145.04</v>
      </c>
      <c r="G459" s="84">
        <v>1145.04</v>
      </c>
      <c r="H459" s="85">
        <v>5.87</v>
      </c>
      <c r="I459" s="85">
        <f>H459</f>
        <v>5.87</v>
      </c>
      <c r="J459" s="85">
        <v>2.0910000000000002</v>
      </c>
      <c r="K459" s="85">
        <f>I459-N459</f>
        <v>5.87</v>
      </c>
      <c r="L459" s="85">
        <f>I459-P459</f>
        <v>3.7790000000000004</v>
      </c>
      <c r="M459" s="84"/>
      <c r="N459" s="85">
        <f>M459*0.051</f>
        <v>0</v>
      </c>
      <c r="O459" s="84">
        <v>41</v>
      </c>
      <c r="P459" s="85">
        <f>O459*0.051</f>
        <v>2.0909999999999997</v>
      </c>
      <c r="Q459" s="84">
        <f>J459*1000/D459</f>
        <v>104.55</v>
      </c>
      <c r="R459" s="84">
        <f>K459*1000/D459</f>
        <v>293.5</v>
      </c>
      <c r="S459" s="84">
        <f>L459*1000/D459</f>
        <v>188.95000000000002</v>
      </c>
      <c r="T459" s="85">
        <f>L459-J459</f>
        <v>1.6880000000000002</v>
      </c>
      <c r="U459" s="85">
        <f>N459-P459</f>
        <v>-2.0909999999999997</v>
      </c>
      <c r="V459" s="220">
        <f>O459-M459</f>
        <v>41</v>
      </c>
    </row>
    <row r="460" spans="1:22">
      <c r="A460" s="218"/>
      <c r="B460" s="76">
        <v>456</v>
      </c>
      <c r="C460" s="81" t="s">
        <v>551</v>
      </c>
      <c r="D460" s="78">
        <v>31</v>
      </c>
      <c r="E460" s="78">
        <v>1972</v>
      </c>
      <c r="F460" s="79">
        <v>1718.52</v>
      </c>
      <c r="G460" s="79">
        <v>1718.52</v>
      </c>
      <c r="H460" s="80">
        <v>6.4139999999999997</v>
      </c>
      <c r="I460" s="80">
        <f>H460</f>
        <v>6.4139999999999997</v>
      </c>
      <c r="J460" s="80">
        <v>3.2507999999999999</v>
      </c>
      <c r="K460" s="80">
        <f>I460-N460</f>
        <v>4.0679999999999996</v>
      </c>
      <c r="L460" s="80">
        <f>I460-P460</f>
        <v>3.409284</v>
      </c>
      <c r="M460" s="79">
        <v>46</v>
      </c>
      <c r="N460" s="80">
        <f>M460*0.051</f>
        <v>2.3459999999999996</v>
      </c>
      <c r="O460" s="79">
        <v>58.915999999999997</v>
      </c>
      <c r="P460" s="80">
        <f>O460*0.051</f>
        <v>3.0047159999999997</v>
      </c>
      <c r="Q460" s="79">
        <f>J460*1000/D460</f>
        <v>104.86451612903225</v>
      </c>
      <c r="R460" s="79">
        <f>K460*1000/D460</f>
        <v>131.2258064516129</v>
      </c>
      <c r="S460" s="79">
        <f>L460*1000/D460</f>
        <v>109.97690322580645</v>
      </c>
      <c r="T460" s="80">
        <f>L460-J460</f>
        <v>0.15848400000000007</v>
      </c>
      <c r="U460" s="80">
        <f>N460-P460</f>
        <v>-0.65871600000000008</v>
      </c>
      <c r="V460" s="219">
        <f>O460-M460</f>
        <v>12.915999999999997</v>
      </c>
    </row>
    <row r="461" spans="1:22">
      <c r="A461" s="218"/>
      <c r="B461" s="76">
        <v>457</v>
      </c>
      <c r="C461" s="81" t="s">
        <v>563</v>
      </c>
      <c r="D461" s="78">
        <v>20</v>
      </c>
      <c r="E461" s="78">
        <v>1985</v>
      </c>
      <c r="F461" s="79">
        <v>1084.74</v>
      </c>
      <c r="G461" s="79">
        <v>1084.74</v>
      </c>
      <c r="H461" s="80">
        <v>4.6040000000000001</v>
      </c>
      <c r="I461" s="80">
        <f>H461</f>
        <v>4.6040000000000001</v>
      </c>
      <c r="J461" s="80">
        <v>2.1550600000000002</v>
      </c>
      <c r="K461" s="80">
        <f>I461-N461</f>
        <v>2.7170000000000005</v>
      </c>
      <c r="L461" s="80">
        <f>I461-P461</f>
        <v>2.2777533200000004</v>
      </c>
      <c r="M461" s="79">
        <v>37</v>
      </c>
      <c r="N461" s="80">
        <f>M461*0.051</f>
        <v>1.8869999999999998</v>
      </c>
      <c r="O461" s="79">
        <v>45.612679999999997</v>
      </c>
      <c r="P461" s="80">
        <f>O461*0.051</f>
        <v>2.3262466799999997</v>
      </c>
      <c r="Q461" s="79">
        <f>J461*1000/D461</f>
        <v>107.75300000000001</v>
      </c>
      <c r="R461" s="79">
        <f>K461*1000/D461</f>
        <v>135.85000000000002</v>
      </c>
      <c r="S461" s="79">
        <f>L461*1000/D461</f>
        <v>113.88766600000001</v>
      </c>
      <c r="T461" s="80">
        <f>L461-J461</f>
        <v>0.12269332000000022</v>
      </c>
      <c r="U461" s="80">
        <f>N461-P461</f>
        <v>-0.43924667999999989</v>
      </c>
      <c r="V461" s="219">
        <f>O461-M461</f>
        <v>8.6126799999999974</v>
      </c>
    </row>
    <row r="462" spans="1:22">
      <c r="A462" s="218"/>
      <c r="B462" s="76">
        <v>458</v>
      </c>
      <c r="C462" s="81" t="s">
        <v>588</v>
      </c>
      <c r="D462" s="78">
        <v>44</v>
      </c>
      <c r="E462" s="78">
        <v>1964</v>
      </c>
      <c r="F462" s="79">
        <v>1865.95</v>
      </c>
      <c r="G462" s="79">
        <v>1865.95</v>
      </c>
      <c r="H462" s="80">
        <v>8.4</v>
      </c>
      <c r="I462" s="80">
        <f>H462</f>
        <v>8.4</v>
      </c>
      <c r="J462" s="80">
        <v>4.8</v>
      </c>
      <c r="K462" s="80">
        <f>I462-N462</f>
        <v>5.7990000000000004</v>
      </c>
      <c r="L462" s="80">
        <f>I462-P462</f>
        <v>5.9329260000000001</v>
      </c>
      <c r="M462" s="79">
        <v>51</v>
      </c>
      <c r="N462" s="80">
        <f>M462*0.051</f>
        <v>2.601</v>
      </c>
      <c r="O462" s="79">
        <v>48.374000000000002</v>
      </c>
      <c r="P462" s="80">
        <f>O462*0.051</f>
        <v>2.4670739999999998</v>
      </c>
      <c r="Q462" s="79">
        <f>J462*1000/D462</f>
        <v>109.09090909090909</v>
      </c>
      <c r="R462" s="79">
        <f>K462*1000/D462</f>
        <v>131.79545454545453</v>
      </c>
      <c r="S462" s="79">
        <f>L462*1000/D462</f>
        <v>134.83922727272727</v>
      </c>
      <c r="T462" s="80">
        <f>L462-J462</f>
        <v>1.1329260000000003</v>
      </c>
      <c r="U462" s="80">
        <f>N462-P462</f>
        <v>0.13392600000000021</v>
      </c>
      <c r="V462" s="219">
        <f>O462-M462</f>
        <v>-2.6259999999999977</v>
      </c>
    </row>
    <row r="463" spans="1:22">
      <c r="A463" s="218"/>
      <c r="B463" s="76">
        <v>459</v>
      </c>
      <c r="C463" s="82" t="s">
        <v>175</v>
      </c>
      <c r="D463" s="83">
        <v>45</v>
      </c>
      <c r="E463" s="83" t="s">
        <v>159</v>
      </c>
      <c r="F463" s="84">
        <v>2936.83</v>
      </c>
      <c r="G463" s="84">
        <v>2936.83</v>
      </c>
      <c r="H463" s="85">
        <v>13.843</v>
      </c>
      <c r="I463" s="85">
        <f>H463</f>
        <v>13.843</v>
      </c>
      <c r="J463" s="85">
        <v>5.0999999999999996</v>
      </c>
      <c r="K463" s="85">
        <f>I463-N463</f>
        <v>13.843</v>
      </c>
      <c r="L463" s="85">
        <f>I463-P463</f>
        <v>8.7430000000000003</v>
      </c>
      <c r="M463" s="84"/>
      <c r="N463" s="85">
        <f>M463*0.051</f>
        <v>0</v>
      </c>
      <c r="O463" s="84">
        <v>100</v>
      </c>
      <c r="P463" s="85">
        <f>O463*0.051</f>
        <v>5.0999999999999996</v>
      </c>
      <c r="Q463" s="84">
        <f>J463*1000/D463</f>
        <v>113.33333333333333</v>
      </c>
      <c r="R463" s="84">
        <f>K463*1000/D463</f>
        <v>307.62222222222221</v>
      </c>
      <c r="S463" s="84">
        <f>L463*1000/D463</f>
        <v>194.28888888888889</v>
      </c>
      <c r="T463" s="85">
        <f>L463-J463</f>
        <v>3.6430000000000007</v>
      </c>
      <c r="U463" s="85">
        <f>N463-P463</f>
        <v>-5.0999999999999996</v>
      </c>
      <c r="V463" s="220">
        <f>O463-M463</f>
        <v>100</v>
      </c>
    </row>
    <row r="464" spans="1:22">
      <c r="A464" s="218"/>
      <c r="B464" s="76">
        <v>460</v>
      </c>
      <c r="C464" s="81" t="s">
        <v>624</v>
      </c>
      <c r="D464" s="78">
        <v>51</v>
      </c>
      <c r="E464" s="78">
        <v>1986</v>
      </c>
      <c r="F464" s="79">
        <v>1842.82</v>
      </c>
      <c r="G464" s="79">
        <v>1842.82</v>
      </c>
      <c r="H464" s="80">
        <v>9.9090000000000007</v>
      </c>
      <c r="I464" s="80">
        <f>H464</f>
        <v>9.9090000000000007</v>
      </c>
      <c r="J464" s="80">
        <v>5.8034970000000001</v>
      </c>
      <c r="K464" s="80">
        <f>I464-N464</f>
        <v>9.9090000000000007</v>
      </c>
      <c r="L464" s="80">
        <f>I464-P464</f>
        <v>5.8035000000000005</v>
      </c>
      <c r="M464" s="79">
        <v>0</v>
      </c>
      <c r="N464" s="80">
        <f>M464*0.051</f>
        <v>0</v>
      </c>
      <c r="O464" s="79">
        <v>80.5</v>
      </c>
      <c r="P464" s="80">
        <f>O464*0.051</f>
        <v>4.1055000000000001</v>
      </c>
      <c r="Q464" s="79">
        <f>J464*1000/D464</f>
        <v>113.79405882352941</v>
      </c>
      <c r="R464" s="79">
        <f>K464*1000/D464</f>
        <v>194.29411764705881</v>
      </c>
      <c r="S464" s="79">
        <f>L464*1000/D464</f>
        <v>113.79411764705884</v>
      </c>
      <c r="T464" s="80">
        <f>L464-J464</f>
        <v>3.0000000004193339E-6</v>
      </c>
      <c r="U464" s="80">
        <f>N464-P464</f>
        <v>-4.1055000000000001</v>
      </c>
      <c r="V464" s="219">
        <f>O464-M464</f>
        <v>80.5</v>
      </c>
    </row>
    <row r="465" spans="1:22">
      <c r="A465" s="218"/>
      <c r="B465" s="76">
        <v>461</v>
      </c>
      <c r="C465" s="81" t="s">
        <v>513</v>
      </c>
      <c r="D465" s="78">
        <v>87</v>
      </c>
      <c r="E465" s="78">
        <v>1983</v>
      </c>
      <c r="F465" s="79">
        <v>3382.64</v>
      </c>
      <c r="G465" s="79">
        <v>3382.64</v>
      </c>
      <c r="H465" s="80">
        <v>20.109000000000002</v>
      </c>
      <c r="I465" s="80">
        <f>H465</f>
        <v>20.109000000000002</v>
      </c>
      <c r="J465" s="80">
        <v>10.057344000000001</v>
      </c>
      <c r="K465" s="80">
        <f>I465-N465</f>
        <v>11.643000000000002</v>
      </c>
      <c r="L465" s="80">
        <f>I465-P465</f>
        <v>10.559199000000001</v>
      </c>
      <c r="M465" s="79">
        <v>166</v>
      </c>
      <c r="N465" s="80">
        <f>M465*0.051</f>
        <v>8.4659999999999993</v>
      </c>
      <c r="O465" s="79">
        <v>187.251</v>
      </c>
      <c r="P465" s="80">
        <f>O465*0.051</f>
        <v>9.5498010000000004</v>
      </c>
      <c r="Q465" s="79">
        <f>J465*1000/D465</f>
        <v>115.6016551724138</v>
      </c>
      <c r="R465" s="79">
        <f>K465*1000/D465</f>
        <v>133.82758620689657</v>
      </c>
      <c r="S465" s="79">
        <f>L465*1000/D465</f>
        <v>121.37010344827587</v>
      </c>
      <c r="T465" s="80">
        <f>L465-J465</f>
        <v>0.50185500000000083</v>
      </c>
      <c r="U465" s="80">
        <f>N465-P465</f>
        <v>-1.0838010000000011</v>
      </c>
      <c r="V465" s="219">
        <f>O465-M465</f>
        <v>21.251000000000005</v>
      </c>
    </row>
    <row r="466" spans="1:22">
      <c r="A466" s="218"/>
      <c r="B466" s="76">
        <v>462</v>
      </c>
      <c r="C466" s="82" t="s">
        <v>43</v>
      </c>
      <c r="D466" s="83">
        <v>64</v>
      </c>
      <c r="E466" s="83">
        <v>1961</v>
      </c>
      <c r="F466" s="84">
        <v>2954.78</v>
      </c>
      <c r="G466" s="84">
        <v>2954.78</v>
      </c>
      <c r="H466" s="85">
        <v>12.395</v>
      </c>
      <c r="I466" s="85">
        <f>H466</f>
        <v>12.395</v>
      </c>
      <c r="J466" s="85">
        <v>7.5359999999999996</v>
      </c>
      <c r="K466" s="85">
        <f>I466-N466</f>
        <v>12.395</v>
      </c>
      <c r="L466" s="85">
        <f>I466-P466</f>
        <v>7.907</v>
      </c>
      <c r="M466" s="84"/>
      <c r="N466" s="85">
        <f>M466*0.051</f>
        <v>0</v>
      </c>
      <c r="O466" s="84">
        <v>88</v>
      </c>
      <c r="P466" s="85">
        <f>O466*0.051</f>
        <v>4.4879999999999995</v>
      </c>
      <c r="Q466" s="84">
        <f>J466*1000/D466</f>
        <v>117.75</v>
      </c>
      <c r="R466" s="84">
        <f>K466*1000/D466</f>
        <v>193.671875</v>
      </c>
      <c r="S466" s="84">
        <f>L466*1000/D466</f>
        <v>123.546875</v>
      </c>
      <c r="T466" s="85">
        <f>L466-J466</f>
        <v>0.37100000000000044</v>
      </c>
      <c r="U466" s="85">
        <f>N466-P466</f>
        <v>-4.4879999999999995</v>
      </c>
      <c r="V466" s="220">
        <f>O466-M466</f>
        <v>88</v>
      </c>
    </row>
    <row r="467" spans="1:22">
      <c r="A467" s="218"/>
      <c r="B467" s="76">
        <v>463</v>
      </c>
      <c r="C467" s="81" t="s">
        <v>667</v>
      </c>
      <c r="D467" s="78">
        <v>20</v>
      </c>
      <c r="E467" s="78">
        <v>1982</v>
      </c>
      <c r="F467" s="79">
        <v>1095.8499999999999</v>
      </c>
      <c r="G467" s="79">
        <v>1095.8499999999999</v>
      </c>
      <c r="H467" s="86">
        <v>4.5069999999999997</v>
      </c>
      <c r="I467" s="86">
        <f>H467</f>
        <v>4.5069999999999997</v>
      </c>
      <c r="J467" s="86">
        <v>2.3610000000000002</v>
      </c>
      <c r="K467" s="86">
        <f>I467-N467</f>
        <v>2.5179999999999998</v>
      </c>
      <c r="L467" s="86">
        <f>I467-P467</f>
        <v>2.569</v>
      </c>
      <c r="M467" s="87">
        <v>39</v>
      </c>
      <c r="N467" s="86">
        <f>M467*0.051</f>
        <v>1.9889999999999999</v>
      </c>
      <c r="O467" s="87">
        <v>38</v>
      </c>
      <c r="P467" s="80">
        <f>O467*0.051</f>
        <v>1.9379999999999999</v>
      </c>
      <c r="Q467" s="79">
        <f>J467*1000/D467</f>
        <v>118.05</v>
      </c>
      <c r="R467" s="79">
        <f>K467*1000/D467</f>
        <v>125.9</v>
      </c>
      <c r="S467" s="79">
        <f>L467*1000/D467</f>
        <v>128.44999999999999</v>
      </c>
      <c r="T467" s="80">
        <f>L467-J467</f>
        <v>0.20799999999999974</v>
      </c>
      <c r="U467" s="80">
        <f>N467-P467</f>
        <v>5.0999999999999934E-2</v>
      </c>
      <c r="V467" s="219">
        <f>O467-M467</f>
        <v>-1</v>
      </c>
    </row>
    <row r="468" spans="1:22">
      <c r="A468" s="218"/>
      <c r="B468" s="76">
        <v>464</v>
      </c>
      <c r="C468" s="82" t="s">
        <v>389</v>
      </c>
      <c r="D468" s="83">
        <v>22</v>
      </c>
      <c r="E468" s="90" t="s">
        <v>159</v>
      </c>
      <c r="F468" s="84"/>
      <c r="G468" s="84">
        <v>1173.49</v>
      </c>
      <c r="H468" s="85">
        <v>6.3</v>
      </c>
      <c r="I468" s="85">
        <f>H468</f>
        <v>6.3</v>
      </c>
      <c r="J468" s="85">
        <v>2.62</v>
      </c>
      <c r="K468" s="85">
        <f>I468-N468</f>
        <v>4.1579999999999995</v>
      </c>
      <c r="L468" s="85">
        <f>I468-P468</f>
        <v>4.7699999999999996</v>
      </c>
      <c r="M468" s="84">
        <v>42</v>
      </c>
      <c r="N468" s="85">
        <f>M468*0.051</f>
        <v>2.1419999999999999</v>
      </c>
      <c r="O468" s="84">
        <v>30</v>
      </c>
      <c r="P468" s="85">
        <f>O468*0.051</f>
        <v>1.5299999999999998</v>
      </c>
      <c r="Q468" s="84">
        <f>J468*1000/D468</f>
        <v>119.09090909090909</v>
      </c>
      <c r="R468" s="84">
        <f>K468*1000/D468</f>
        <v>188.99999999999997</v>
      </c>
      <c r="S468" s="84">
        <f>L468*1000/D468</f>
        <v>216.81818181818181</v>
      </c>
      <c r="T468" s="85">
        <f>L468-J468</f>
        <v>2.1499999999999995</v>
      </c>
      <c r="U468" s="85">
        <f>N468-P468</f>
        <v>0.6120000000000001</v>
      </c>
      <c r="V468" s="220">
        <f>O468-M468</f>
        <v>-12</v>
      </c>
    </row>
    <row r="469" spans="1:22">
      <c r="A469" s="218"/>
      <c r="B469" s="76">
        <v>465</v>
      </c>
      <c r="C469" s="82" t="s">
        <v>278</v>
      </c>
      <c r="D469" s="83">
        <v>8</v>
      </c>
      <c r="E469" s="83" t="s">
        <v>159</v>
      </c>
      <c r="F469" s="84">
        <v>404.03</v>
      </c>
      <c r="G469" s="91">
        <f>F469</f>
        <v>404.03</v>
      </c>
      <c r="H469" s="85">
        <v>1.9710000000000001</v>
      </c>
      <c r="I469" s="85">
        <f>H469</f>
        <v>1.9710000000000001</v>
      </c>
      <c r="J469" s="85">
        <v>0.96</v>
      </c>
      <c r="K469" s="85">
        <f>I469-N469</f>
        <v>1.4211</v>
      </c>
      <c r="L469" s="85">
        <f>I469-P469</f>
        <v>1.5310800000000002</v>
      </c>
      <c r="M469" s="84">
        <v>10</v>
      </c>
      <c r="N469" s="85">
        <f>M469*0.05499</f>
        <v>0.54989999999999994</v>
      </c>
      <c r="O469" s="84">
        <v>8</v>
      </c>
      <c r="P469" s="85">
        <f>O469*0.05499</f>
        <v>0.43991999999999998</v>
      </c>
      <c r="Q469" s="84">
        <f>J469*1000/D469</f>
        <v>120</v>
      </c>
      <c r="R469" s="84">
        <f>K469*1000/D469</f>
        <v>177.63750000000002</v>
      </c>
      <c r="S469" s="84">
        <f>L469*1000/D469</f>
        <v>191.38500000000002</v>
      </c>
      <c r="T469" s="85">
        <f>L469-J469</f>
        <v>0.57108000000000025</v>
      </c>
      <c r="U469" s="85">
        <f>N469-P469</f>
        <v>0.10997999999999997</v>
      </c>
      <c r="V469" s="220">
        <f>O469-M469</f>
        <v>-2</v>
      </c>
    </row>
    <row r="470" spans="1:22">
      <c r="A470" s="218"/>
      <c r="B470" s="76">
        <v>466</v>
      </c>
      <c r="C470" s="82" t="s">
        <v>283</v>
      </c>
      <c r="D470" s="83">
        <v>20</v>
      </c>
      <c r="E470" s="83" t="s">
        <v>159</v>
      </c>
      <c r="F470" s="84">
        <v>1031.1199999999999</v>
      </c>
      <c r="G470" s="91">
        <f>F470</f>
        <v>1031.1199999999999</v>
      </c>
      <c r="H470" s="85">
        <v>3.93</v>
      </c>
      <c r="I470" s="85">
        <f>H470</f>
        <v>3.93</v>
      </c>
      <c r="J470" s="85">
        <v>2.4</v>
      </c>
      <c r="K470" s="85">
        <f>I470-N470</f>
        <v>2.8851900000000001</v>
      </c>
      <c r="L470" s="85">
        <f>I470-P470</f>
        <v>3.05016</v>
      </c>
      <c r="M470" s="84">
        <v>19</v>
      </c>
      <c r="N470" s="85">
        <f>M470*0.05499</f>
        <v>1.04481</v>
      </c>
      <c r="O470" s="84">
        <v>16</v>
      </c>
      <c r="P470" s="85">
        <f>O470*0.05499</f>
        <v>0.87983999999999996</v>
      </c>
      <c r="Q470" s="84">
        <f>J470*1000/D470</f>
        <v>120</v>
      </c>
      <c r="R470" s="84">
        <f>K470*1000/D470</f>
        <v>144.2595</v>
      </c>
      <c r="S470" s="84">
        <f>L470*1000/D470</f>
        <v>152.50799999999998</v>
      </c>
      <c r="T470" s="85">
        <f>L470-J470</f>
        <v>0.65016000000000007</v>
      </c>
      <c r="U470" s="85">
        <f>N470-P470</f>
        <v>0.16497000000000006</v>
      </c>
      <c r="V470" s="220">
        <f>O470-M470</f>
        <v>-3</v>
      </c>
    </row>
    <row r="471" spans="1:22">
      <c r="A471" s="218"/>
      <c r="B471" s="76">
        <v>467</v>
      </c>
      <c r="C471" s="81" t="s">
        <v>669</v>
      </c>
      <c r="D471" s="78">
        <v>8</v>
      </c>
      <c r="E471" s="78">
        <v>1962</v>
      </c>
      <c r="F471" s="79">
        <v>366.73</v>
      </c>
      <c r="G471" s="79">
        <v>366.73</v>
      </c>
      <c r="H471" s="86">
        <v>1.5760000000000001</v>
      </c>
      <c r="I471" s="86">
        <f>H471</f>
        <v>1.5760000000000001</v>
      </c>
      <c r="J471" s="86">
        <v>0.97</v>
      </c>
      <c r="K471" s="86">
        <f>I471-N471</f>
        <v>1.0660000000000001</v>
      </c>
      <c r="L471" s="86">
        <f>I471-P471</f>
        <v>1.1680000000000001</v>
      </c>
      <c r="M471" s="87">
        <v>10</v>
      </c>
      <c r="N471" s="86">
        <f>M471*0.051</f>
        <v>0.51</v>
      </c>
      <c r="O471" s="87">
        <v>8</v>
      </c>
      <c r="P471" s="80">
        <f>O471*0.051</f>
        <v>0.40799999999999997</v>
      </c>
      <c r="Q471" s="79">
        <f>J471*1000/D471</f>
        <v>121.25</v>
      </c>
      <c r="R471" s="79">
        <f>K471*1000/D471</f>
        <v>133.25</v>
      </c>
      <c r="S471" s="79">
        <f>L471*1000/D471</f>
        <v>146.00000000000003</v>
      </c>
      <c r="T471" s="80">
        <f>L471-J471</f>
        <v>0.19800000000000018</v>
      </c>
      <c r="U471" s="80">
        <f>N471-P471</f>
        <v>0.10200000000000004</v>
      </c>
      <c r="V471" s="219">
        <f>O471-M471</f>
        <v>-2</v>
      </c>
    </row>
    <row r="472" spans="1:22">
      <c r="A472" s="218"/>
      <c r="B472" s="76">
        <v>468</v>
      </c>
      <c r="C472" s="81" t="s">
        <v>655</v>
      </c>
      <c r="D472" s="78">
        <v>60</v>
      </c>
      <c r="E472" s="78">
        <v>1988</v>
      </c>
      <c r="F472" s="79">
        <v>2363.7600000000002</v>
      </c>
      <c r="G472" s="79">
        <v>2363.7600000000002</v>
      </c>
      <c r="H472" s="80">
        <v>11.1</v>
      </c>
      <c r="I472" s="80">
        <f>H472</f>
        <v>11.1</v>
      </c>
      <c r="J472" s="80">
        <v>7.3741199999999996</v>
      </c>
      <c r="K472" s="80">
        <f>I472-N472</f>
        <v>11.1</v>
      </c>
      <c r="L472" s="80">
        <f>I472-P472</f>
        <v>6.8392049999999998</v>
      </c>
      <c r="M472" s="79">
        <v>0</v>
      </c>
      <c r="N472" s="80">
        <f>M472*0.051</f>
        <v>0</v>
      </c>
      <c r="O472" s="79">
        <v>83.545000000000002</v>
      </c>
      <c r="P472" s="80">
        <f>O472*0.051</f>
        <v>4.2607949999999999</v>
      </c>
      <c r="Q472" s="79">
        <f>J472*1000/D472</f>
        <v>122.902</v>
      </c>
      <c r="R472" s="79">
        <f>K472*1000/D472</f>
        <v>185</v>
      </c>
      <c r="S472" s="79">
        <f>L472*1000/D472</f>
        <v>113.98675</v>
      </c>
      <c r="T472" s="80">
        <f>L472-J472</f>
        <v>-0.53491499999999981</v>
      </c>
      <c r="U472" s="80">
        <f>N472-P472</f>
        <v>-4.2607949999999999</v>
      </c>
      <c r="V472" s="219">
        <f>O472-M472</f>
        <v>83.545000000000002</v>
      </c>
    </row>
    <row r="473" spans="1:22">
      <c r="A473" s="218"/>
      <c r="B473" s="76">
        <v>469</v>
      </c>
      <c r="C473" s="82" t="s">
        <v>42</v>
      </c>
      <c r="D473" s="83">
        <v>48</v>
      </c>
      <c r="E473" s="83">
        <v>1961</v>
      </c>
      <c r="F473" s="84">
        <v>2393</v>
      </c>
      <c r="G473" s="84">
        <v>2393</v>
      </c>
      <c r="H473" s="85">
        <v>10.065</v>
      </c>
      <c r="I473" s="85">
        <f>H473</f>
        <v>10.065</v>
      </c>
      <c r="J473" s="85">
        <v>5.9</v>
      </c>
      <c r="K473" s="85">
        <f>I473-N473</f>
        <v>10.065</v>
      </c>
      <c r="L473" s="85">
        <f>I473-P473</f>
        <v>6.2604000000000006</v>
      </c>
      <c r="M473" s="84"/>
      <c r="N473" s="85">
        <f>M473*0.051</f>
        <v>0</v>
      </c>
      <c r="O473" s="84">
        <v>74.599999999999994</v>
      </c>
      <c r="P473" s="85">
        <f>O473*0.051</f>
        <v>3.8045999999999993</v>
      </c>
      <c r="Q473" s="84">
        <f>J473*1000/D473</f>
        <v>122.91666666666667</v>
      </c>
      <c r="R473" s="84">
        <f>K473*1000/D473</f>
        <v>209.6875</v>
      </c>
      <c r="S473" s="84">
        <f>L473*1000/D473</f>
        <v>130.42500000000001</v>
      </c>
      <c r="T473" s="85">
        <f>L473-J473</f>
        <v>0.36040000000000028</v>
      </c>
      <c r="U473" s="85">
        <f>N473-P473</f>
        <v>-3.8045999999999993</v>
      </c>
      <c r="V473" s="220">
        <f>O473-M473</f>
        <v>74.599999999999994</v>
      </c>
    </row>
    <row r="474" spans="1:22">
      <c r="A474" s="218"/>
      <c r="B474" s="76">
        <v>470</v>
      </c>
      <c r="C474" s="82" t="s">
        <v>137</v>
      </c>
      <c r="D474" s="83">
        <v>20</v>
      </c>
      <c r="E474" s="83">
        <v>1993</v>
      </c>
      <c r="F474" s="84">
        <v>1238.6099999999999</v>
      </c>
      <c r="G474" s="84">
        <v>1238.6099999999999</v>
      </c>
      <c r="H474" s="85">
        <v>4.0999999999999996</v>
      </c>
      <c r="I474" s="85">
        <f>H474</f>
        <v>4.0999999999999996</v>
      </c>
      <c r="J474" s="85">
        <v>2.46</v>
      </c>
      <c r="K474" s="85">
        <f>I474-N474</f>
        <v>2.9269999999999996</v>
      </c>
      <c r="L474" s="85">
        <f>I474-P474</f>
        <v>2.57</v>
      </c>
      <c r="M474" s="84">
        <v>23</v>
      </c>
      <c r="N474" s="85">
        <f>M474*0.051</f>
        <v>1.1729999999999998</v>
      </c>
      <c r="O474" s="84">
        <v>30</v>
      </c>
      <c r="P474" s="85">
        <f>O474*0.051</f>
        <v>1.5299999999999998</v>
      </c>
      <c r="Q474" s="84">
        <f>J474*1000/D474</f>
        <v>123</v>
      </c>
      <c r="R474" s="84">
        <f>K474*1000/D474</f>
        <v>146.34999999999997</v>
      </c>
      <c r="S474" s="84">
        <f>L474*1000/D474</f>
        <v>128.5</v>
      </c>
      <c r="T474" s="85">
        <f>L474-J474</f>
        <v>0.10999999999999988</v>
      </c>
      <c r="U474" s="85">
        <f>N474-P474</f>
        <v>-0.35699999999999998</v>
      </c>
      <c r="V474" s="220">
        <f>O474-M474</f>
        <v>7</v>
      </c>
    </row>
    <row r="475" spans="1:22">
      <c r="A475" s="218"/>
      <c r="B475" s="76">
        <v>471</v>
      </c>
      <c r="C475" s="82" t="s">
        <v>466</v>
      </c>
      <c r="D475" s="83">
        <v>48</v>
      </c>
      <c r="E475" s="83">
        <v>1970</v>
      </c>
      <c r="F475" s="84"/>
      <c r="G475" s="84">
        <v>2544.52</v>
      </c>
      <c r="H475" s="85">
        <v>10.81</v>
      </c>
      <c r="I475" s="85">
        <f>H475</f>
        <v>10.81</v>
      </c>
      <c r="J475" s="85">
        <v>6.01</v>
      </c>
      <c r="K475" s="85">
        <f>I475-N475</f>
        <v>8.2600000000000016</v>
      </c>
      <c r="L475" s="85">
        <f>I475-P475</f>
        <v>7.6990000000000007</v>
      </c>
      <c r="M475" s="84">
        <v>50</v>
      </c>
      <c r="N475" s="85">
        <f>M475*0.051</f>
        <v>2.5499999999999998</v>
      </c>
      <c r="O475" s="84">
        <v>61</v>
      </c>
      <c r="P475" s="85">
        <f>O475*0.051</f>
        <v>3.1109999999999998</v>
      </c>
      <c r="Q475" s="84">
        <f>J475*1000/D475</f>
        <v>125.20833333333333</v>
      </c>
      <c r="R475" s="84">
        <f>K475*1000/D475</f>
        <v>172.08333333333337</v>
      </c>
      <c r="S475" s="84">
        <f>L475*1000/D475</f>
        <v>160.39583333333334</v>
      </c>
      <c r="T475" s="85">
        <f>L475-J475</f>
        <v>1.6890000000000009</v>
      </c>
      <c r="U475" s="85">
        <f>N475-P475</f>
        <v>-0.56099999999999994</v>
      </c>
      <c r="V475" s="220">
        <f>O475-M475</f>
        <v>11</v>
      </c>
    </row>
    <row r="476" spans="1:22">
      <c r="A476" s="218"/>
      <c r="B476" s="76">
        <v>472</v>
      </c>
      <c r="C476" s="81" t="s">
        <v>589</v>
      </c>
      <c r="D476" s="78">
        <v>20</v>
      </c>
      <c r="E476" s="78">
        <v>1973</v>
      </c>
      <c r="F476" s="79">
        <v>929.05</v>
      </c>
      <c r="G476" s="79">
        <v>929.05</v>
      </c>
      <c r="H476" s="80">
        <v>3.9</v>
      </c>
      <c r="I476" s="80">
        <f>H476</f>
        <v>3.9</v>
      </c>
      <c r="J476" s="80">
        <v>2.5230000000000001</v>
      </c>
      <c r="K476" s="80">
        <f>I476-N476</f>
        <v>3.2879999999999998</v>
      </c>
      <c r="L476" s="80">
        <f>I476-P476</f>
        <v>2.5229999999999997</v>
      </c>
      <c r="M476" s="79">
        <v>12</v>
      </c>
      <c r="N476" s="80">
        <f>M476*0.051</f>
        <v>0.61199999999999999</v>
      </c>
      <c r="O476" s="79">
        <v>27</v>
      </c>
      <c r="P476" s="80">
        <f>O476*0.051</f>
        <v>1.377</v>
      </c>
      <c r="Q476" s="79">
        <f>J476*1000/D476</f>
        <v>126.15</v>
      </c>
      <c r="R476" s="79">
        <f>K476*1000/D476</f>
        <v>164.4</v>
      </c>
      <c r="S476" s="79">
        <f>L476*1000/D476</f>
        <v>126.14999999999998</v>
      </c>
      <c r="T476" s="80">
        <f>L476-J476</f>
        <v>0</v>
      </c>
      <c r="U476" s="80">
        <f>N476-P476</f>
        <v>-0.76500000000000001</v>
      </c>
      <c r="V476" s="219">
        <f>O476-M476</f>
        <v>15</v>
      </c>
    </row>
    <row r="477" spans="1:22">
      <c r="A477" s="218"/>
      <c r="B477" s="76">
        <v>473</v>
      </c>
      <c r="C477" s="82" t="s">
        <v>294</v>
      </c>
      <c r="D477" s="83">
        <v>12</v>
      </c>
      <c r="E477" s="83" t="s">
        <v>159</v>
      </c>
      <c r="F477" s="84">
        <v>775.39</v>
      </c>
      <c r="G477" s="91">
        <v>426.62</v>
      </c>
      <c r="H477" s="85">
        <v>5.4160000000000004</v>
      </c>
      <c r="I477" s="85">
        <f>H477</f>
        <v>5.4160000000000004</v>
      </c>
      <c r="J477" s="85">
        <v>1.52</v>
      </c>
      <c r="K477" s="85">
        <f>I477-N477</f>
        <v>5.0310700000000006</v>
      </c>
      <c r="L477" s="85">
        <f>I477-P477</f>
        <v>5.1339013000000007</v>
      </c>
      <c r="M477" s="84">
        <v>7</v>
      </c>
      <c r="N477" s="85">
        <f>M477*0.05499</f>
        <v>0.38492999999999999</v>
      </c>
      <c r="O477" s="84">
        <v>5.13</v>
      </c>
      <c r="P477" s="85">
        <f>O477*0.05499</f>
        <v>0.28209869999999998</v>
      </c>
      <c r="Q477" s="84">
        <f>J477*1000/D477</f>
        <v>126.66666666666667</v>
      </c>
      <c r="R477" s="84">
        <f>K477*1000/D477</f>
        <v>419.25583333333338</v>
      </c>
      <c r="S477" s="84">
        <f>L477*1000/D477</f>
        <v>427.82510833333339</v>
      </c>
      <c r="T477" s="85">
        <f>L477-J477</f>
        <v>3.6139013000000006</v>
      </c>
      <c r="U477" s="85">
        <f>N477-P477</f>
        <v>0.10283130000000001</v>
      </c>
      <c r="V477" s="220">
        <f>O477-M477</f>
        <v>-1.87</v>
      </c>
    </row>
    <row r="478" spans="1:22">
      <c r="A478" s="218"/>
      <c r="B478" s="76">
        <v>474</v>
      </c>
      <c r="C478" s="81" t="s">
        <v>595</v>
      </c>
      <c r="D478" s="78">
        <v>37</v>
      </c>
      <c r="E478" s="78">
        <v>1987</v>
      </c>
      <c r="F478" s="79">
        <v>1832.06</v>
      </c>
      <c r="G478" s="79">
        <v>1832.06</v>
      </c>
      <c r="H478" s="86">
        <v>7.718</v>
      </c>
      <c r="I478" s="80">
        <f>H478</f>
        <v>7.718</v>
      </c>
      <c r="J478" s="86">
        <v>4.7944719999999998</v>
      </c>
      <c r="K478" s="80">
        <f>I478-N478</f>
        <v>5.117</v>
      </c>
      <c r="L478" s="80">
        <f>I478-P478</f>
        <v>5.5250000000000004</v>
      </c>
      <c r="M478" s="87">
        <v>51</v>
      </c>
      <c r="N478" s="80">
        <f>M478*0.051</f>
        <v>2.601</v>
      </c>
      <c r="O478" s="79">
        <v>43</v>
      </c>
      <c r="P478" s="80">
        <f>O478*0.051</f>
        <v>2.1930000000000001</v>
      </c>
      <c r="Q478" s="79">
        <f>J478*1000/D478</f>
        <v>129.58032432432432</v>
      </c>
      <c r="R478" s="79">
        <f>K478*1000/D478</f>
        <v>138.29729729729729</v>
      </c>
      <c r="S478" s="79">
        <f>L478*1000/D478</f>
        <v>149.32432432432432</v>
      </c>
      <c r="T478" s="80">
        <f>L478-J478</f>
        <v>0.73052800000000051</v>
      </c>
      <c r="U478" s="80">
        <f>N478-P478</f>
        <v>0.40799999999999992</v>
      </c>
      <c r="V478" s="219">
        <f>O478-M478</f>
        <v>-8</v>
      </c>
    </row>
    <row r="479" spans="1:22">
      <c r="A479" s="218"/>
      <c r="B479" s="76">
        <v>475</v>
      </c>
      <c r="C479" s="82" t="s">
        <v>66</v>
      </c>
      <c r="D479" s="83">
        <v>48</v>
      </c>
      <c r="E479" s="83">
        <v>1961</v>
      </c>
      <c r="F479" s="84">
        <v>2393.7600000000002</v>
      </c>
      <c r="G479" s="84">
        <v>2393.7600000000002</v>
      </c>
      <c r="H479" s="85">
        <v>9.7739999999999991</v>
      </c>
      <c r="I479" s="85">
        <f>H479</f>
        <v>9.7739999999999991</v>
      </c>
      <c r="J479" s="85">
        <v>6.35</v>
      </c>
      <c r="K479" s="85">
        <f>I479-N479</f>
        <v>9.7739999999999991</v>
      </c>
      <c r="L479" s="85">
        <f>I479-P479</f>
        <v>6.6119999999999992</v>
      </c>
      <c r="M479" s="84"/>
      <c r="N479" s="85">
        <f>M479*0.051</f>
        <v>0</v>
      </c>
      <c r="O479" s="84">
        <v>62</v>
      </c>
      <c r="P479" s="85">
        <f>O479*0.051</f>
        <v>3.1619999999999999</v>
      </c>
      <c r="Q479" s="84">
        <f>J479*1000/D479</f>
        <v>132.29166666666666</v>
      </c>
      <c r="R479" s="84">
        <f>K479*1000/D479</f>
        <v>203.625</v>
      </c>
      <c r="S479" s="84">
        <f>L479*1000/D479</f>
        <v>137.74999999999997</v>
      </c>
      <c r="T479" s="85">
        <f>L479-J479</f>
        <v>0.26199999999999957</v>
      </c>
      <c r="U479" s="85">
        <f>N479-P479</f>
        <v>-3.1619999999999999</v>
      </c>
      <c r="V479" s="220">
        <f>O479-M479</f>
        <v>62</v>
      </c>
    </row>
    <row r="480" spans="1:22">
      <c r="A480" s="218"/>
      <c r="B480" s="76">
        <v>476</v>
      </c>
      <c r="C480" s="89" t="s">
        <v>177</v>
      </c>
      <c r="D480" s="90">
        <v>40</v>
      </c>
      <c r="E480" s="90" t="s">
        <v>159</v>
      </c>
      <c r="F480" s="91">
        <v>2298.4</v>
      </c>
      <c r="G480" s="91">
        <v>2298.4</v>
      </c>
      <c r="H480" s="85">
        <v>11.23</v>
      </c>
      <c r="I480" s="85">
        <f>H480</f>
        <v>11.23</v>
      </c>
      <c r="J480" s="92">
        <v>5.3470000000000004</v>
      </c>
      <c r="K480" s="85">
        <f>I480-N480</f>
        <v>11.23</v>
      </c>
      <c r="L480" s="85">
        <f>I480-P480</f>
        <v>5.8831600000000002</v>
      </c>
      <c r="M480" s="84"/>
      <c r="N480" s="85">
        <f>M480*0.051</f>
        <v>0</v>
      </c>
      <c r="O480" s="84">
        <v>104.84</v>
      </c>
      <c r="P480" s="85">
        <f>O480*0.051</f>
        <v>5.3468400000000003</v>
      </c>
      <c r="Q480" s="84">
        <f>J480*1000/D480</f>
        <v>133.67500000000001</v>
      </c>
      <c r="R480" s="84">
        <f>K480*1000/D480</f>
        <v>280.75</v>
      </c>
      <c r="S480" s="84">
        <f>L480*1000/D480</f>
        <v>147.07900000000001</v>
      </c>
      <c r="T480" s="85">
        <f>L480-J480</f>
        <v>0.53615999999999975</v>
      </c>
      <c r="U480" s="85">
        <f>N480-P480</f>
        <v>-5.3468400000000003</v>
      </c>
      <c r="V480" s="220">
        <f>O480-M480</f>
        <v>104.84</v>
      </c>
    </row>
    <row r="481" spans="1:22">
      <c r="A481" s="218"/>
      <c r="B481" s="76">
        <v>477</v>
      </c>
      <c r="C481" s="94" t="s">
        <v>224</v>
      </c>
      <c r="D481" s="95">
        <v>18</v>
      </c>
      <c r="E481" s="96" t="s">
        <v>159</v>
      </c>
      <c r="F481" s="97">
        <v>844.07</v>
      </c>
      <c r="G481" s="97">
        <v>1327.43</v>
      </c>
      <c r="H481" s="98">
        <v>4.34</v>
      </c>
      <c r="I481" s="99">
        <f>H481</f>
        <v>4.34</v>
      </c>
      <c r="J481" s="99">
        <v>2.44</v>
      </c>
      <c r="K481" s="85">
        <f>I481-N481</f>
        <v>3.5374999999999996</v>
      </c>
      <c r="L481" s="85">
        <f>I481-P481</f>
        <v>3.57816</v>
      </c>
      <c r="M481" s="100">
        <v>15</v>
      </c>
      <c r="N481" s="99">
        <f>M481*0.0535</f>
        <v>0.80249999999999999</v>
      </c>
      <c r="O481" s="100">
        <v>14.24</v>
      </c>
      <c r="P481" s="99">
        <f>O481*0.0535</f>
        <v>0.76183999999999996</v>
      </c>
      <c r="Q481" s="84">
        <f>J481*1000/D481</f>
        <v>135.55555555555554</v>
      </c>
      <c r="R481" s="84">
        <f>K481*1000/D481</f>
        <v>196.52777777777774</v>
      </c>
      <c r="S481" s="84">
        <f>L481*1000/D481</f>
        <v>198.78666666666666</v>
      </c>
      <c r="T481" s="85">
        <f>L481-J481</f>
        <v>1.1381600000000001</v>
      </c>
      <c r="U481" s="85">
        <f>N481-P481</f>
        <v>4.0660000000000029E-2</v>
      </c>
      <c r="V481" s="220">
        <f>O481-M481</f>
        <v>-0.75999999999999979</v>
      </c>
    </row>
    <row r="482" spans="1:22">
      <c r="A482" s="218"/>
      <c r="B482" s="76">
        <v>478</v>
      </c>
      <c r="C482" s="101" t="s">
        <v>320</v>
      </c>
      <c r="D482" s="83">
        <v>16</v>
      </c>
      <c r="E482" s="83">
        <v>1991</v>
      </c>
      <c r="F482" s="84">
        <v>1070.04</v>
      </c>
      <c r="G482" s="84">
        <v>1070.04</v>
      </c>
      <c r="H482" s="85">
        <v>4.7930000000000001</v>
      </c>
      <c r="I482" s="85">
        <f>H482</f>
        <v>4.7930000000000001</v>
      </c>
      <c r="J482" s="85">
        <v>2.1880000000000002</v>
      </c>
      <c r="K482" s="85">
        <f>I482-N482</f>
        <v>2.9570000000000003</v>
      </c>
      <c r="L482" s="85">
        <f>I482-P482</f>
        <v>3.1355000000000004</v>
      </c>
      <c r="M482" s="84">
        <v>36</v>
      </c>
      <c r="N482" s="85">
        <f>M482*0.051</f>
        <v>1.8359999999999999</v>
      </c>
      <c r="O482" s="84">
        <v>32.5</v>
      </c>
      <c r="P482" s="85">
        <f>O482*0.051</f>
        <v>1.6575</v>
      </c>
      <c r="Q482" s="84">
        <v>136.767</v>
      </c>
      <c r="R482" s="84">
        <f>K482*1000/D482</f>
        <v>184.81250000000003</v>
      </c>
      <c r="S482" s="84">
        <f>L482*1000/D482</f>
        <v>195.96875000000003</v>
      </c>
      <c r="T482" s="85">
        <f>L482-J482</f>
        <v>0.94750000000000023</v>
      </c>
      <c r="U482" s="85">
        <f>N482-P482</f>
        <v>0.17849999999999988</v>
      </c>
      <c r="V482" s="220">
        <f>O482-M482</f>
        <v>-3.5</v>
      </c>
    </row>
    <row r="483" spans="1:22">
      <c r="A483" s="218"/>
      <c r="B483" s="76">
        <v>479</v>
      </c>
      <c r="C483" s="101" t="s">
        <v>322</v>
      </c>
      <c r="D483" s="83">
        <v>35</v>
      </c>
      <c r="E483" s="83">
        <v>1993</v>
      </c>
      <c r="F483" s="84">
        <v>2275.2199999999998</v>
      </c>
      <c r="G483" s="84">
        <v>2275.2199999999998</v>
      </c>
      <c r="H483" s="85">
        <v>9.1519999999999992</v>
      </c>
      <c r="I483" s="85">
        <f>H483</f>
        <v>9.1519999999999992</v>
      </c>
      <c r="J483" s="85">
        <v>4.7859999999999996</v>
      </c>
      <c r="K483" s="85">
        <f>I483-N483</f>
        <v>5.7349999999999994</v>
      </c>
      <c r="L483" s="85">
        <f>I483-P483</f>
        <v>6.0919999999999996</v>
      </c>
      <c r="M483" s="84">
        <v>67</v>
      </c>
      <c r="N483" s="85">
        <f>M483*0.051</f>
        <v>3.4169999999999998</v>
      </c>
      <c r="O483" s="84">
        <v>60</v>
      </c>
      <c r="P483" s="85">
        <f>O483*0.051</f>
        <v>3.0599999999999996</v>
      </c>
      <c r="Q483" s="84">
        <v>136.767</v>
      </c>
      <c r="R483" s="84">
        <f>K483*1000/D483</f>
        <v>163.85714285714283</v>
      </c>
      <c r="S483" s="84">
        <f>L483*1000/D483</f>
        <v>174.05714285714285</v>
      </c>
      <c r="T483" s="85">
        <f>L483-J483</f>
        <v>1.306</v>
      </c>
      <c r="U483" s="85">
        <f>N483-P483</f>
        <v>0.35700000000000021</v>
      </c>
      <c r="V483" s="220">
        <f>O483-M483</f>
        <v>-7</v>
      </c>
    </row>
    <row r="484" spans="1:22">
      <c r="A484" s="218"/>
      <c r="B484" s="76">
        <v>480</v>
      </c>
      <c r="C484" s="101" t="s">
        <v>324</v>
      </c>
      <c r="D484" s="83">
        <v>20</v>
      </c>
      <c r="E484" s="83">
        <v>1997</v>
      </c>
      <c r="F484" s="84">
        <v>1186.3800000000001</v>
      </c>
      <c r="G484" s="84">
        <v>1186.3800000000001</v>
      </c>
      <c r="H484" s="85">
        <v>4.7750000000000004</v>
      </c>
      <c r="I484" s="85">
        <f>H484</f>
        <v>4.7750000000000004</v>
      </c>
      <c r="J484" s="85">
        <v>2.7349999999999999</v>
      </c>
      <c r="K484" s="85">
        <f>I484-N484</f>
        <v>3.5000000000000004</v>
      </c>
      <c r="L484" s="85">
        <f>I484-P484</f>
        <v>3.5510000000000002</v>
      </c>
      <c r="M484" s="84">
        <v>25</v>
      </c>
      <c r="N484" s="85">
        <f>M484*0.051</f>
        <v>1.2749999999999999</v>
      </c>
      <c r="O484" s="84">
        <v>24</v>
      </c>
      <c r="P484" s="85">
        <f>O484*0.051</f>
        <v>1.224</v>
      </c>
      <c r="Q484" s="84">
        <v>136.767</v>
      </c>
      <c r="R484" s="84">
        <f>K484*1000/D484</f>
        <v>175.00000000000003</v>
      </c>
      <c r="S484" s="84">
        <f>L484*1000/D484</f>
        <v>177.55</v>
      </c>
      <c r="T484" s="85">
        <f>L484-J484</f>
        <v>0.81600000000000028</v>
      </c>
      <c r="U484" s="85">
        <f>N484-P484</f>
        <v>5.0999999999999934E-2</v>
      </c>
      <c r="V484" s="220">
        <f>O484-M484</f>
        <v>-1</v>
      </c>
    </row>
    <row r="485" spans="1:22">
      <c r="A485" s="218"/>
      <c r="B485" s="76">
        <v>481</v>
      </c>
      <c r="C485" s="101" t="s">
        <v>325</v>
      </c>
      <c r="D485" s="83">
        <v>40</v>
      </c>
      <c r="E485" s="83">
        <v>1992</v>
      </c>
      <c r="F485" s="84">
        <v>2227.7199999999998</v>
      </c>
      <c r="G485" s="84">
        <v>2227.7199999999998</v>
      </c>
      <c r="H485" s="85">
        <v>9.74</v>
      </c>
      <c r="I485" s="85">
        <f>H485</f>
        <v>9.74</v>
      </c>
      <c r="J485" s="85">
        <v>5.47</v>
      </c>
      <c r="K485" s="85">
        <f>I485-N485</f>
        <v>6.3230000000000004</v>
      </c>
      <c r="L485" s="85">
        <f>I485-P485</f>
        <v>5.6507180000000004</v>
      </c>
      <c r="M485" s="84">
        <v>67</v>
      </c>
      <c r="N485" s="85">
        <f>M485*0.051</f>
        <v>3.4169999999999998</v>
      </c>
      <c r="O485" s="84">
        <v>80.182000000000002</v>
      </c>
      <c r="P485" s="85">
        <f>O485*0.051</f>
        <v>4.0892819999999999</v>
      </c>
      <c r="Q485" s="84">
        <v>136.767</v>
      </c>
      <c r="R485" s="84">
        <f>K485*1000/D485</f>
        <v>158.07499999999999</v>
      </c>
      <c r="S485" s="84">
        <f>L485*1000/D485</f>
        <v>141.26795000000001</v>
      </c>
      <c r="T485" s="85">
        <f>L485-J485</f>
        <v>0.1807180000000006</v>
      </c>
      <c r="U485" s="85">
        <f>N485-P485</f>
        <v>-0.67228200000000005</v>
      </c>
      <c r="V485" s="220">
        <f>O485-M485</f>
        <v>13.182000000000002</v>
      </c>
    </row>
    <row r="486" spans="1:22">
      <c r="A486" s="218"/>
      <c r="B486" s="76">
        <v>482</v>
      </c>
      <c r="C486" s="101" t="s">
        <v>327</v>
      </c>
      <c r="D486" s="83">
        <v>40</v>
      </c>
      <c r="E486" s="83">
        <v>1986</v>
      </c>
      <c r="F486" s="84">
        <v>2246.36</v>
      </c>
      <c r="G486" s="84">
        <v>2246.36</v>
      </c>
      <c r="H486" s="85">
        <v>10.494999999999999</v>
      </c>
      <c r="I486" s="85">
        <f>H486</f>
        <v>10.494999999999999</v>
      </c>
      <c r="J486" s="85">
        <v>5.47</v>
      </c>
      <c r="K486" s="85">
        <f>I486-N486</f>
        <v>6.67</v>
      </c>
      <c r="L486" s="85">
        <f>I486-P486</f>
        <v>6.8739999999999997</v>
      </c>
      <c r="M486" s="84">
        <v>75</v>
      </c>
      <c r="N486" s="85">
        <f>M486*0.051</f>
        <v>3.8249999999999997</v>
      </c>
      <c r="O486" s="84">
        <v>71</v>
      </c>
      <c r="P486" s="85">
        <f>O486*0.051</f>
        <v>3.6209999999999996</v>
      </c>
      <c r="Q486" s="84">
        <v>136.767</v>
      </c>
      <c r="R486" s="84">
        <f>K486*1000/D486</f>
        <v>166.75</v>
      </c>
      <c r="S486" s="84">
        <f>L486*1000/D486</f>
        <v>171.85</v>
      </c>
      <c r="T486" s="85">
        <f>L486-J486</f>
        <v>1.4039999999999999</v>
      </c>
      <c r="U486" s="85">
        <f>N486-P486</f>
        <v>0.20400000000000018</v>
      </c>
      <c r="V486" s="220">
        <f>O486-M486</f>
        <v>-4</v>
      </c>
    </row>
    <row r="487" spans="1:22">
      <c r="A487" s="218"/>
      <c r="B487" s="76">
        <v>483</v>
      </c>
      <c r="C487" s="101" t="s">
        <v>328</v>
      </c>
      <c r="D487" s="83">
        <v>40</v>
      </c>
      <c r="E487" s="83">
        <v>1984</v>
      </c>
      <c r="F487" s="84">
        <v>2307.25</v>
      </c>
      <c r="G487" s="84">
        <v>2307.25</v>
      </c>
      <c r="H487" s="85">
        <v>8.85</v>
      </c>
      <c r="I487" s="85">
        <f>H487</f>
        <v>8.85</v>
      </c>
      <c r="J487" s="85">
        <v>5.47</v>
      </c>
      <c r="K487" s="85">
        <f>I487-N487</f>
        <v>6.7080000000000002</v>
      </c>
      <c r="L487" s="85">
        <f>I487-P487</f>
        <v>6.7590000000000003</v>
      </c>
      <c r="M487" s="84">
        <v>42</v>
      </c>
      <c r="N487" s="85">
        <f>M487*0.051</f>
        <v>2.1419999999999999</v>
      </c>
      <c r="O487" s="84">
        <v>41</v>
      </c>
      <c r="P487" s="85">
        <f>O487*0.051</f>
        <v>2.0909999999999997</v>
      </c>
      <c r="Q487" s="84">
        <v>136.767</v>
      </c>
      <c r="R487" s="84">
        <f>K487*1000/D487</f>
        <v>167.7</v>
      </c>
      <c r="S487" s="84">
        <f>L487*1000/D487</f>
        <v>168.97499999999999</v>
      </c>
      <c r="T487" s="85">
        <f>L487-J487</f>
        <v>1.2890000000000006</v>
      </c>
      <c r="U487" s="85">
        <f>N487-P487</f>
        <v>5.1000000000000156E-2</v>
      </c>
      <c r="V487" s="220">
        <f>O487-M487</f>
        <v>-1</v>
      </c>
    </row>
    <row r="488" spans="1:22">
      <c r="A488" s="218"/>
      <c r="B488" s="76">
        <v>484</v>
      </c>
      <c r="C488" s="101" t="s">
        <v>332</v>
      </c>
      <c r="D488" s="83">
        <v>28</v>
      </c>
      <c r="E488" s="83">
        <v>1998</v>
      </c>
      <c r="F488" s="84">
        <v>1228.24</v>
      </c>
      <c r="G488" s="84">
        <v>2228.2399999999998</v>
      </c>
      <c r="H488" s="85">
        <v>6.01</v>
      </c>
      <c r="I488" s="85">
        <f>H488</f>
        <v>6.01</v>
      </c>
      <c r="J488" s="85">
        <v>3.8290000000000002</v>
      </c>
      <c r="K488" s="85">
        <f>I488-N488</f>
        <v>4.4800000000000004</v>
      </c>
      <c r="L488" s="85">
        <f>I488-P488</f>
        <v>4.6840000000000002</v>
      </c>
      <c r="M488" s="84">
        <v>30</v>
      </c>
      <c r="N488" s="85">
        <f>M488*0.051</f>
        <v>1.5299999999999998</v>
      </c>
      <c r="O488" s="84">
        <v>26</v>
      </c>
      <c r="P488" s="85">
        <f>O488*0.051</f>
        <v>1.3259999999999998</v>
      </c>
      <c r="Q488" s="84">
        <v>136.767</v>
      </c>
      <c r="R488" s="84">
        <f>K488*1000/D488</f>
        <v>160</v>
      </c>
      <c r="S488" s="84">
        <f>L488*1000/D488</f>
        <v>167.28571428571428</v>
      </c>
      <c r="T488" s="85">
        <f>L488-J488</f>
        <v>0.85499999999999998</v>
      </c>
      <c r="U488" s="85">
        <f>N488-P488</f>
        <v>0.20399999999999996</v>
      </c>
      <c r="V488" s="220">
        <f>O488-M488</f>
        <v>-4</v>
      </c>
    </row>
    <row r="489" spans="1:22">
      <c r="A489" s="218"/>
      <c r="B489" s="76">
        <v>485</v>
      </c>
      <c r="C489" s="101" t="s">
        <v>333</v>
      </c>
      <c r="D489" s="83">
        <v>12</v>
      </c>
      <c r="E489" s="83">
        <v>1987</v>
      </c>
      <c r="F489" s="84">
        <v>706.93</v>
      </c>
      <c r="G489" s="84">
        <v>706.93</v>
      </c>
      <c r="H489" s="85">
        <v>2.5750000000000002</v>
      </c>
      <c r="I489" s="85">
        <f>H489</f>
        <v>2.5750000000000002</v>
      </c>
      <c r="J489" s="85">
        <v>1.641</v>
      </c>
      <c r="K489" s="85">
        <f>I489-N489</f>
        <v>1.7590000000000003</v>
      </c>
      <c r="L489" s="85">
        <f>I489-P489</f>
        <v>2.1160000000000001</v>
      </c>
      <c r="M489" s="84">
        <v>16</v>
      </c>
      <c r="N489" s="85">
        <f>M489*0.051</f>
        <v>0.81599999999999995</v>
      </c>
      <c r="O489" s="84">
        <v>9</v>
      </c>
      <c r="P489" s="85">
        <f>O489*0.051</f>
        <v>0.45899999999999996</v>
      </c>
      <c r="Q489" s="84">
        <v>136.767</v>
      </c>
      <c r="R489" s="84">
        <f>K489*1000/D489</f>
        <v>146.58333333333337</v>
      </c>
      <c r="S489" s="84">
        <f>L489*1000/D489</f>
        <v>176.33333333333334</v>
      </c>
      <c r="T489" s="85">
        <f>L489-J489</f>
        <v>0.47500000000000009</v>
      </c>
      <c r="U489" s="85">
        <f>N489-P489</f>
        <v>0.35699999999999998</v>
      </c>
      <c r="V489" s="220">
        <f>O489-M489</f>
        <v>-7</v>
      </c>
    </row>
    <row r="490" spans="1:22">
      <c r="A490" s="218"/>
      <c r="B490" s="76">
        <v>486</v>
      </c>
      <c r="C490" s="101" t="s">
        <v>334</v>
      </c>
      <c r="D490" s="83">
        <v>20</v>
      </c>
      <c r="E490" s="83">
        <v>1985</v>
      </c>
      <c r="F490" s="84">
        <v>1063.32</v>
      </c>
      <c r="G490" s="84">
        <v>1063.32</v>
      </c>
      <c r="H490" s="85">
        <v>4.88</v>
      </c>
      <c r="I490" s="85">
        <f>H490</f>
        <v>4.88</v>
      </c>
      <c r="J490" s="85">
        <v>2.7349999999999999</v>
      </c>
      <c r="K490" s="85">
        <f>I490-N490</f>
        <v>3.7069999999999999</v>
      </c>
      <c r="L490" s="85">
        <f>I490-P490</f>
        <v>3.4009999999999998</v>
      </c>
      <c r="M490" s="84">
        <v>23</v>
      </c>
      <c r="N490" s="85">
        <f>M490*0.051</f>
        <v>1.1729999999999998</v>
      </c>
      <c r="O490" s="84">
        <v>29</v>
      </c>
      <c r="P490" s="85">
        <f>O490*0.051</f>
        <v>1.4789999999999999</v>
      </c>
      <c r="Q490" s="84">
        <v>136.767</v>
      </c>
      <c r="R490" s="84">
        <f>K490*1000/D490</f>
        <v>185.35</v>
      </c>
      <c r="S490" s="84">
        <f>L490*1000/D490</f>
        <v>170.05</v>
      </c>
      <c r="T490" s="85">
        <f>L490-J490</f>
        <v>0.66599999999999993</v>
      </c>
      <c r="U490" s="85">
        <f>N490-P490</f>
        <v>-0.30600000000000005</v>
      </c>
      <c r="V490" s="220">
        <f>O490-M490</f>
        <v>6</v>
      </c>
    </row>
    <row r="491" spans="1:22">
      <c r="A491" s="218"/>
      <c r="B491" s="76">
        <v>487</v>
      </c>
      <c r="C491" s="94" t="s">
        <v>230</v>
      </c>
      <c r="D491" s="95">
        <v>13</v>
      </c>
      <c r="E491" s="102" t="s">
        <v>159</v>
      </c>
      <c r="F491" s="97">
        <v>646.5</v>
      </c>
      <c r="G491" s="97">
        <v>955.66</v>
      </c>
      <c r="H491" s="98">
        <v>4.0999999999999996</v>
      </c>
      <c r="I491" s="99">
        <f>H491</f>
        <v>4.0999999999999996</v>
      </c>
      <c r="J491" s="103">
        <v>1.78</v>
      </c>
      <c r="K491" s="85">
        <f>I491-N491</f>
        <v>2.7865749999999996</v>
      </c>
      <c r="L491" s="85">
        <f>I491-P491</f>
        <v>2.5217499999999999</v>
      </c>
      <c r="M491" s="100">
        <v>24.55</v>
      </c>
      <c r="N491" s="99">
        <f>M491*0.0535</f>
        <v>1.3134250000000001</v>
      </c>
      <c r="O491" s="100">
        <v>29.5</v>
      </c>
      <c r="P491" s="99">
        <f>O491*0.0535</f>
        <v>1.5782499999999999</v>
      </c>
      <c r="Q491" s="84">
        <f>J491*1000/D491</f>
        <v>136.92307692307693</v>
      </c>
      <c r="R491" s="84">
        <f>K491*1000/D491</f>
        <v>214.35192307692301</v>
      </c>
      <c r="S491" s="84">
        <f>L491*1000/D491</f>
        <v>193.98076923076923</v>
      </c>
      <c r="T491" s="85">
        <f>L491-J491</f>
        <v>0.74174999999999991</v>
      </c>
      <c r="U491" s="85">
        <f>N491-P491</f>
        <v>-0.26482499999999987</v>
      </c>
      <c r="V491" s="220">
        <f>O491-M491</f>
        <v>4.9499999999999993</v>
      </c>
    </row>
    <row r="492" spans="1:22">
      <c r="A492" s="218"/>
      <c r="B492" s="76">
        <v>488</v>
      </c>
      <c r="C492" s="94" t="s">
        <v>223</v>
      </c>
      <c r="D492" s="95">
        <v>16</v>
      </c>
      <c r="E492" s="96" t="s">
        <v>159</v>
      </c>
      <c r="F492" s="97">
        <v>1475.2</v>
      </c>
      <c r="G492" s="97">
        <v>1475.2</v>
      </c>
      <c r="H492" s="98">
        <v>4.66</v>
      </c>
      <c r="I492" s="99">
        <f>H492</f>
        <v>4.66</v>
      </c>
      <c r="J492" s="99">
        <v>2.2000000000000002</v>
      </c>
      <c r="K492" s="85">
        <f>I492-N492</f>
        <v>3.0015000000000001</v>
      </c>
      <c r="L492" s="85">
        <f>I492-P492</f>
        <v>3.0015000000000001</v>
      </c>
      <c r="M492" s="100">
        <v>31</v>
      </c>
      <c r="N492" s="99">
        <f>M492*0.0535</f>
        <v>1.6584999999999999</v>
      </c>
      <c r="O492" s="100">
        <v>31</v>
      </c>
      <c r="P492" s="99">
        <f>O492*0.0535</f>
        <v>1.6584999999999999</v>
      </c>
      <c r="Q492" s="84">
        <f>J492*1000/D492</f>
        <v>137.5</v>
      </c>
      <c r="R492" s="84">
        <f>K492*1000/D492</f>
        <v>187.59375</v>
      </c>
      <c r="S492" s="84">
        <f>L492*1000/D492</f>
        <v>187.59375</v>
      </c>
      <c r="T492" s="85">
        <f>L492-J492</f>
        <v>0.80149999999999988</v>
      </c>
      <c r="U492" s="85">
        <f>N492-P492</f>
        <v>0</v>
      </c>
      <c r="V492" s="220">
        <f>O492-M492</f>
        <v>0</v>
      </c>
    </row>
    <row r="493" spans="1:22">
      <c r="A493" s="218"/>
      <c r="B493" s="76">
        <v>489</v>
      </c>
      <c r="C493" s="77" t="s">
        <v>511</v>
      </c>
      <c r="D493" s="78">
        <v>22</v>
      </c>
      <c r="E493" s="78" t="s">
        <v>159</v>
      </c>
      <c r="F493" s="79">
        <v>1186.6500000000001</v>
      </c>
      <c r="G493" s="79">
        <v>1186.6500000000001</v>
      </c>
      <c r="H493" s="80">
        <v>5.415</v>
      </c>
      <c r="I493" s="80">
        <f>H493</f>
        <v>5.415</v>
      </c>
      <c r="J493" s="80">
        <v>3.056152</v>
      </c>
      <c r="K493" s="80">
        <f>I493-N493</f>
        <v>3.8340000000000001</v>
      </c>
      <c r="L493" s="80">
        <f>I493-P493</f>
        <v>3.0561479999999999</v>
      </c>
      <c r="M493" s="79">
        <v>31</v>
      </c>
      <c r="N493" s="80">
        <f>M493*0.051</f>
        <v>1.581</v>
      </c>
      <c r="O493" s="79">
        <v>46.252000000000002</v>
      </c>
      <c r="P493" s="80">
        <f>O493*0.051</f>
        <v>2.3588520000000002</v>
      </c>
      <c r="Q493" s="79">
        <f>J493*1000/D493</f>
        <v>138.916</v>
      </c>
      <c r="R493" s="79">
        <f>K493*1000/D493</f>
        <v>174.27272727272728</v>
      </c>
      <c r="S493" s="79">
        <f>L493*1000/D493</f>
        <v>138.91581818181817</v>
      </c>
      <c r="T493" s="80">
        <f>L493-J493</f>
        <v>-4.0000000001150227E-6</v>
      </c>
      <c r="U493" s="80">
        <f>N493-P493</f>
        <v>-0.77785200000000021</v>
      </c>
      <c r="V493" s="219">
        <f>O493-M493</f>
        <v>15.252000000000002</v>
      </c>
    </row>
    <row r="494" spans="1:22">
      <c r="A494" s="218"/>
      <c r="B494" s="76">
        <v>490</v>
      </c>
      <c r="C494" s="81" t="s">
        <v>577</v>
      </c>
      <c r="D494" s="78">
        <v>37</v>
      </c>
      <c r="E494" s="78">
        <v>1970</v>
      </c>
      <c r="F494" s="79">
        <v>1579.46</v>
      </c>
      <c r="G494" s="79">
        <v>1579.46</v>
      </c>
      <c r="H494" s="86">
        <v>7.9989999999999997</v>
      </c>
      <c r="I494" s="80">
        <f>H494</f>
        <v>7.9989999999999997</v>
      </c>
      <c r="J494" s="80">
        <v>5.14</v>
      </c>
      <c r="K494" s="80">
        <f>I494-N494</f>
        <v>5.7549999999999999</v>
      </c>
      <c r="L494" s="80">
        <f>I494-P494</f>
        <v>5.9718009999999992</v>
      </c>
      <c r="M494" s="79">
        <v>44</v>
      </c>
      <c r="N494" s="80">
        <f>M494*0.051</f>
        <v>2.2439999999999998</v>
      </c>
      <c r="O494" s="79">
        <v>39.749000000000002</v>
      </c>
      <c r="P494" s="80">
        <f>O494*0.051</f>
        <v>2.027199</v>
      </c>
      <c r="Q494" s="79">
        <f>J494*1000/D494</f>
        <v>138.91891891891891</v>
      </c>
      <c r="R494" s="79">
        <f>K494*1000/D494</f>
        <v>155.54054054054055</v>
      </c>
      <c r="S494" s="79">
        <f>L494*1000/D494</f>
        <v>161.40002702702702</v>
      </c>
      <c r="T494" s="80">
        <f>L494-J494</f>
        <v>0.83180099999999957</v>
      </c>
      <c r="U494" s="80">
        <f>N494-P494</f>
        <v>0.2168009999999998</v>
      </c>
      <c r="V494" s="219">
        <f>O494-M494</f>
        <v>-4.2509999999999977</v>
      </c>
    </row>
    <row r="495" spans="1:22">
      <c r="A495" s="218"/>
      <c r="B495" s="76">
        <v>491</v>
      </c>
      <c r="C495" s="82" t="s">
        <v>482</v>
      </c>
      <c r="D495" s="83">
        <v>40</v>
      </c>
      <c r="E495" s="83">
        <v>1971</v>
      </c>
      <c r="F495" s="84"/>
      <c r="G495" s="84">
        <v>2091.27</v>
      </c>
      <c r="H495" s="85">
        <v>9.3000000000000007</v>
      </c>
      <c r="I495" s="85">
        <f>H495</f>
        <v>9.3000000000000007</v>
      </c>
      <c r="J495" s="85">
        <v>5.57</v>
      </c>
      <c r="K495" s="85">
        <f>I495-N495</f>
        <v>7.1580000000000013</v>
      </c>
      <c r="L495" s="85">
        <f>I495-P495</f>
        <v>6.6480000000000015</v>
      </c>
      <c r="M495" s="84">
        <v>42</v>
      </c>
      <c r="N495" s="85">
        <f>M495*0.051</f>
        <v>2.1419999999999999</v>
      </c>
      <c r="O495" s="84">
        <v>52</v>
      </c>
      <c r="P495" s="85">
        <f>O495*0.051</f>
        <v>2.6519999999999997</v>
      </c>
      <c r="Q495" s="84">
        <f>J495*1000/D495</f>
        <v>139.25</v>
      </c>
      <c r="R495" s="84">
        <f>K495*1000/D495</f>
        <v>178.95000000000002</v>
      </c>
      <c r="S495" s="84">
        <f>L495*1000/D495</f>
        <v>166.20000000000005</v>
      </c>
      <c r="T495" s="85">
        <f>L495-J495</f>
        <v>1.0780000000000012</v>
      </c>
      <c r="U495" s="85">
        <f>N495-P495</f>
        <v>-0.50999999999999979</v>
      </c>
      <c r="V495" s="220">
        <f>O495-M495</f>
        <v>10</v>
      </c>
    </row>
    <row r="496" spans="1:22">
      <c r="A496" s="218"/>
      <c r="B496" s="76">
        <v>492</v>
      </c>
      <c r="C496" s="81" t="s">
        <v>614</v>
      </c>
      <c r="D496" s="78">
        <v>11</v>
      </c>
      <c r="E496" s="78">
        <v>1976</v>
      </c>
      <c r="F496" s="79">
        <v>568.63</v>
      </c>
      <c r="G496" s="79">
        <v>568.63</v>
      </c>
      <c r="H496" s="80">
        <v>2.6539999999999999</v>
      </c>
      <c r="I496" s="80">
        <f>H496</f>
        <v>2.6539999999999999</v>
      </c>
      <c r="J496" s="80">
        <v>1.532</v>
      </c>
      <c r="K496" s="80">
        <f>I496-N496</f>
        <v>2.6539999999999999</v>
      </c>
      <c r="L496" s="80">
        <f>I496-P496</f>
        <v>1.532</v>
      </c>
      <c r="M496" s="79">
        <v>0</v>
      </c>
      <c r="N496" s="80">
        <f>M496*0.051</f>
        <v>0</v>
      </c>
      <c r="O496" s="79">
        <v>22</v>
      </c>
      <c r="P496" s="80">
        <f>O496*0.051</f>
        <v>1.1219999999999999</v>
      </c>
      <c r="Q496" s="79">
        <f>J496*1000/D496</f>
        <v>139.27272727272728</v>
      </c>
      <c r="R496" s="79">
        <f>K496*1000/D496</f>
        <v>241.27272727272728</v>
      </c>
      <c r="S496" s="79">
        <f>L496*1000/D496</f>
        <v>139.27272727272728</v>
      </c>
      <c r="T496" s="80">
        <f>L496-J496</f>
        <v>0</v>
      </c>
      <c r="U496" s="80">
        <f>N496-P496</f>
        <v>-1.1219999999999999</v>
      </c>
      <c r="V496" s="219">
        <f>O496-M496</f>
        <v>22</v>
      </c>
    </row>
    <row r="497" spans="1:22">
      <c r="A497" s="218"/>
      <c r="B497" s="76">
        <v>493</v>
      </c>
      <c r="C497" s="82" t="s">
        <v>467</v>
      </c>
      <c r="D497" s="83">
        <v>12</v>
      </c>
      <c r="E497" s="83">
        <v>1966</v>
      </c>
      <c r="F497" s="84"/>
      <c r="G497" s="84">
        <v>861.84</v>
      </c>
      <c r="H497" s="85">
        <v>3.0880000000000001</v>
      </c>
      <c r="I497" s="85">
        <f>H497</f>
        <v>3.0880000000000001</v>
      </c>
      <c r="J497" s="85">
        <v>1.6719999999999999</v>
      </c>
      <c r="K497" s="85">
        <f>I497-N497</f>
        <v>2.2720000000000002</v>
      </c>
      <c r="L497" s="85">
        <f>I497-P497</f>
        <v>1.9660000000000002</v>
      </c>
      <c r="M497" s="84">
        <v>16</v>
      </c>
      <c r="N497" s="85">
        <f>M497*0.051</f>
        <v>0.81599999999999995</v>
      </c>
      <c r="O497" s="84">
        <v>22</v>
      </c>
      <c r="P497" s="85">
        <f>O497*0.051</f>
        <v>1.1219999999999999</v>
      </c>
      <c r="Q497" s="84">
        <f>J497*1000/D497</f>
        <v>139.33333333333334</v>
      </c>
      <c r="R497" s="84">
        <f>K497*1000/D497</f>
        <v>189.33333333333337</v>
      </c>
      <c r="S497" s="84">
        <f>L497*1000/D497</f>
        <v>163.83333333333334</v>
      </c>
      <c r="T497" s="85">
        <f>L497-J497</f>
        <v>0.29400000000000026</v>
      </c>
      <c r="U497" s="85">
        <f>N497-P497</f>
        <v>-0.30599999999999994</v>
      </c>
      <c r="V497" s="220">
        <f>O497-M497</f>
        <v>6</v>
      </c>
    </row>
    <row r="498" spans="1:22">
      <c r="A498" s="218"/>
      <c r="B498" s="76">
        <v>494</v>
      </c>
      <c r="C498" s="82" t="s">
        <v>473</v>
      </c>
      <c r="D498" s="83">
        <v>9</v>
      </c>
      <c r="E498" s="83">
        <v>1991</v>
      </c>
      <c r="F498" s="84"/>
      <c r="G498" s="84">
        <v>526.92999999999995</v>
      </c>
      <c r="H498" s="85">
        <v>2.3410000000000002</v>
      </c>
      <c r="I498" s="85">
        <f>H498</f>
        <v>2.3410000000000002</v>
      </c>
      <c r="J498" s="85">
        <v>1.254</v>
      </c>
      <c r="K498" s="85">
        <f>I498-N498</f>
        <v>1.4230000000000003</v>
      </c>
      <c r="L498" s="85">
        <f>I498-P498</f>
        <v>1.6270000000000002</v>
      </c>
      <c r="M498" s="84">
        <v>18</v>
      </c>
      <c r="N498" s="85">
        <f>M498*0.051</f>
        <v>0.91799999999999993</v>
      </c>
      <c r="O498" s="84">
        <v>14</v>
      </c>
      <c r="P498" s="85">
        <f>O498*0.051</f>
        <v>0.71399999999999997</v>
      </c>
      <c r="Q498" s="84">
        <f>J498*1000/D498</f>
        <v>139.33333333333334</v>
      </c>
      <c r="R498" s="84">
        <f>K498*1000/D498</f>
        <v>158.11111111111114</v>
      </c>
      <c r="S498" s="84">
        <f>L498*1000/D498</f>
        <v>180.7777777777778</v>
      </c>
      <c r="T498" s="85">
        <f>L498-J498</f>
        <v>0.37300000000000022</v>
      </c>
      <c r="U498" s="85">
        <f>N498-P498</f>
        <v>0.20399999999999996</v>
      </c>
      <c r="V498" s="220">
        <f>O498-M498</f>
        <v>-4</v>
      </c>
    </row>
    <row r="499" spans="1:22">
      <c r="A499" s="218"/>
      <c r="B499" s="76">
        <v>495</v>
      </c>
      <c r="C499" s="88" t="s">
        <v>474</v>
      </c>
      <c r="D499" s="83">
        <v>9</v>
      </c>
      <c r="E499" s="83"/>
      <c r="F499" s="84"/>
      <c r="G499" s="84">
        <v>570.26</v>
      </c>
      <c r="H499" s="85">
        <v>2.4590000000000001</v>
      </c>
      <c r="I499" s="85">
        <f>H499</f>
        <v>2.4590000000000001</v>
      </c>
      <c r="J499" s="85">
        <v>1.254</v>
      </c>
      <c r="K499" s="85">
        <f>I499-N499</f>
        <v>1.7450000000000001</v>
      </c>
      <c r="L499" s="85">
        <f>I499-P499</f>
        <v>1.363316</v>
      </c>
      <c r="M499" s="84">
        <v>14</v>
      </c>
      <c r="N499" s="85">
        <f>M499*0.051</f>
        <v>0.71399999999999997</v>
      </c>
      <c r="O499" s="84">
        <v>21.484000000000002</v>
      </c>
      <c r="P499" s="85">
        <f>O499*0.051</f>
        <v>1.0956840000000001</v>
      </c>
      <c r="Q499" s="84">
        <f>J499*1000/D499</f>
        <v>139.33333333333334</v>
      </c>
      <c r="R499" s="84">
        <f>K499*1000/D499</f>
        <v>193.88888888888889</v>
      </c>
      <c r="S499" s="84">
        <f>L499*1000/D499</f>
        <v>151.47955555555555</v>
      </c>
      <c r="T499" s="85">
        <f>L499-J499</f>
        <v>0.10931599999999997</v>
      </c>
      <c r="U499" s="85">
        <f>N499-P499</f>
        <v>-0.38168400000000013</v>
      </c>
      <c r="V499" s="220">
        <f>O499-M499</f>
        <v>7.4840000000000018</v>
      </c>
    </row>
    <row r="500" spans="1:22">
      <c r="A500" s="218"/>
      <c r="B500" s="76">
        <v>496</v>
      </c>
      <c r="C500" s="82" t="s">
        <v>484</v>
      </c>
      <c r="D500" s="83">
        <v>12</v>
      </c>
      <c r="E500" s="83">
        <v>1992</v>
      </c>
      <c r="F500" s="84"/>
      <c r="G500" s="84">
        <v>551.05999999999995</v>
      </c>
      <c r="H500" s="85">
        <v>3.17</v>
      </c>
      <c r="I500" s="85">
        <f>H500</f>
        <v>3.17</v>
      </c>
      <c r="J500" s="85">
        <v>1.6719999999999999</v>
      </c>
      <c r="K500" s="85">
        <f>I500-N500</f>
        <v>2.5070000000000001</v>
      </c>
      <c r="L500" s="85">
        <f>I500-P500</f>
        <v>2.5070000000000001</v>
      </c>
      <c r="M500" s="84">
        <v>13</v>
      </c>
      <c r="N500" s="85">
        <f>M500*0.051</f>
        <v>0.66299999999999992</v>
      </c>
      <c r="O500" s="84">
        <v>13</v>
      </c>
      <c r="P500" s="85">
        <f>O500*0.051</f>
        <v>0.66299999999999992</v>
      </c>
      <c r="Q500" s="84">
        <f>J500*1000/D500</f>
        <v>139.33333333333334</v>
      </c>
      <c r="R500" s="84">
        <f>K500*1000/D500</f>
        <v>208.91666666666666</v>
      </c>
      <c r="S500" s="84">
        <f>L500*1000/D500</f>
        <v>208.91666666666666</v>
      </c>
      <c r="T500" s="85">
        <f>L500-J500</f>
        <v>0.83500000000000019</v>
      </c>
      <c r="U500" s="85">
        <f>N500-P500</f>
        <v>0</v>
      </c>
      <c r="V500" s="220">
        <f>O500-M500</f>
        <v>0</v>
      </c>
    </row>
    <row r="501" spans="1:22">
      <c r="A501" s="218"/>
      <c r="B501" s="76">
        <v>497</v>
      </c>
      <c r="C501" s="89" t="s">
        <v>465</v>
      </c>
      <c r="D501" s="90">
        <v>8</v>
      </c>
      <c r="E501" s="90">
        <v>1959</v>
      </c>
      <c r="F501" s="91"/>
      <c r="G501" s="91">
        <v>361.47</v>
      </c>
      <c r="H501" s="85">
        <v>1.69</v>
      </c>
      <c r="I501" s="85">
        <f>H501</f>
        <v>1.69</v>
      </c>
      <c r="J501" s="92">
        <v>1.115</v>
      </c>
      <c r="K501" s="85">
        <f>I501-N501</f>
        <v>1.333</v>
      </c>
      <c r="L501" s="85">
        <f>I501-P501</f>
        <v>1.2361</v>
      </c>
      <c r="M501" s="84">
        <v>7</v>
      </c>
      <c r="N501" s="85">
        <f>M501*0.051</f>
        <v>0.35699999999999998</v>
      </c>
      <c r="O501" s="84">
        <v>8.9</v>
      </c>
      <c r="P501" s="85">
        <f>O501*0.051</f>
        <v>0.45389999999999997</v>
      </c>
      <c r="Q501" s="84">
        <f>J501*1000/D501</f>
        <v>139.375</v>
      </c>
      <c r="R501" s="84">
        <f>K501*1000/D501</f>
        <v>166.625</v>
      </c>
      <c r="S501" s="84">
        <f>L501*1000/D501</f>
        <v>154.51249999999999</v>
      </c>
      <c r="T501" s="85">
        <f>L501-J501</f>
        <v>0.12109999999999999</v>
      </c>
      <c r="U501" s="85">
        <f>N501-P501</f>
        <v>-9.6899999999999986E-2</v>
      </c>
      <c r="V501" s="220">
        <f>O501-M501</f>
        <v>1.9000000000000004</v>
      </c>
    </row>
    <row r="502" spans="1:22">
      <c r="A502" s="218"/>
      <c r="B502" s="76">
        <v>498</v>
      </c>
      <c r="C502" s="82" t="s">
        <v>472</v>
      </c>
      <c r="D502" s="83">
        <v>8</v>
      </c>
      <c r="E502" s="83">
        <v>1980</v>
      </c>
      <c r="F502" s="84"/>
      <c r="G502" s="84">
        <v>402.95</v>
      </c>
      <c r="H502" s="85">
        <v>1.9059999999999999</v>
      </c>
      <c r="I502" s="85">
        <f>H502</f>
        <v>1.9059999999999999</v>
      </c>
      <c r="J502" s="85">
        <v>1.115</v>
      </c>
      <c r="K502" s="85">
        <f>I502-N502</f>
        <v>1.2429999999999999</v>
      </c>
      <c r="L502" s="85">
        <f>I502-P502</f>
        <v>1.294</v>
      </c>
      <c r="M502" s="84">
        <v>13</v>
      </c>
      <c r="N502" s="85">
        <f>M502*0.051</f>
        <v>0.66299999999999992</v>
      </c>
      <c r="O502" s="84">
        <v>12</v>
      </c>
      <c r="P502" s="85">
        <f>O502*0.051</f>
        <v>0.61199999999999999</v>
      </c>
      <c r="Q502" s="84">
        <f>J502*1000/D502</f>
        <v>139.375</v>
      </c>
      <c r="R502" s="84">
        <f>K502*1000/D502</f>
        <v>155.37499999999997</v>
      </c>
      <c r="S502" s="84">
        <f>L502*1000/D502</f>
        <v>161.75</v>
      </c>
      <c r="T502" s="85">
        <f>L502-J502</f>
        <v>0.17900000000000005</v>
      </c>
      <c r="U502" s="85">
        <f>N502-P502</f>
        <v>5.0999999999999934E-2</v>
      </c>
      <c r="V502" s="220">
        <f>O502-M502</f>
        <v>-1</v>
      </c>
    </row>
    <row r="503" spans="1:22">
      <c r="A503" s="218"/>
      <c r="B503" s="76">
        <v>499</v>
      </c>
      <c r="C503" s="82" t="s">
        <v>483</v>
      </c>
      <c r="D503" s="83">
        <v>8</v>
      </c>
      <c r="E503" s="83">
        <v>1960</v>
      </c>
      <c r="F503" s="84"/>
      <c r="G503" s="84">
        <v>358.27</v>
      </c>
      <c r="H503" s="85">
        <v>2.1429999999999998</v>
      </c>
      <c r="I503" s="85">
        <f>H503</f>
        <v>2.1429999999999998</v>
      </c>
      <c r="J503" s="85">
        <v>1.115</v>
      </c>
      <c r="K503" s="85">
        <f>I503-N503</f>
        <v>1.2810999999999999</v>
      </c>
      <c r="L503" s="85">
        <f>I503-P503</f>
        <v>1.4289999999999998</v>
      </c>
      <c r="M503" s="84">
        <v>16.899999999999999</v>
      </c>
      <c r="N503" s="85">
        <f>M503*0.051</f>
        <v>0.86189999999999989</v>
      </c>
      <c r="O503" s="84">
        <v>14</v>
      </c>
      <c r="P503" s="85">
        <f>O503*0.051</f>
        <v>0.71399999999999997</v>
      </c>
      <c r="Q503" s="84">
        <f>J503*1000/D503</f>
        <v>139.375</v>
      </c>
      <c r="R503" s="84">
        <f>K503*1000/D503</f>
        <v>160.13749999999999</v>
      </c>
      <c r="S503" s="84">
        <f>L503*1000/D503</f>
        <v>178.62499999999997</v>
      </c>
      <c r="T503" s="85">
        <f>L503-J503</f>
        <v>0.31399999999999983</v>
      </c>
      <c r="U503" s="85">
        <f>N503-P503</f>
        <v>0.14789999999999992</v>
      </c>
      <c r="V503" s="220">
        <f>O503-M503</f>
        <v>-2.8999999999999986</v>
      </c>
    </row>
    <row r="504" spans="1:22">
      <c r="A504" s="218"/>
      <c r="B504" s="76">
        <v>500</v>
      </c>
      <c r="C504" s="81" t="s">
        <v>515</v>
      </c>
      <c r="D504" s="78">
        <v>25</v>
      </c>
      <c r="E504" s="78">
        <v>1940</v>
      </c>
      <c r="F504" s="79">
        <v>1544.26</v>
      </c>
      <c r="G504" s="79">
        <v>1544.26</v>
      </c>
      <c r="H504" s="80">
        <v>7.8209999999999997</v>
      </c>
      <c r="I504" s="80">
        <f>H504</f>
        <v>7.8209999999999997</v>
      </c>
      <c r="J504" s="80">
        <v>3.486888</v>
      </c>
      <c r="K504" s="80">
        <f>I504-N504</f>
        <v>4.3529999999999998</v>
      </c>
      <c r="L504" s="80">
        <f>I504-P504</f>
        <v>4.5149164830000004</v>
      </c>
      <c r="M504" s="79">
        <v>68</v>
      </c>
      <c r="N504" s="80">
        <f>M504*0.051</f>
        <v>3.468</v>
      </c>
      <c r="O504" s="79">
        <v>64.825166999999993</v>
      </c>
      <c r="P504" s="80">
        <f>O504*0.051</f>
        <v>3.3060835169999994</v>
      </c>
      <c r="Q504" s="79">
        <f>J504*1000/D504</f>
        <v>139.47551999999999</v>
      </c>
      <c r="R504" s="79">
        <f>K504*1000/D504</f>
        <v>174.12</v>
      </c>
      <c r="S504" s="79">
        <f>L504*1000/D504</f>
        <v>180.59665931999999</v>
      </c>
      <c r="T504" s="80">
        <f>L504-J504</f>
        <v>1.0280284830000004</v>
      </c>
      <c r="U504" s="80">
        <f>N504-P504</f>
        <v>0.16191648300000061</v>
      </c>
      <c r="V504" s="219">
        <f>O504-M504</f>
        <v>-3.1748330000000067</v>
      </c>
    </row>
    <row r="505" spans="1:22">
      <c r="A505" s="218"/>
      <c r="B505" s="76">
        <v>501</v>
      </c>
      <c r="C505" s="82" t="s">
        <v>393</v>
      </c>
      <c r="D505" s="83">
        <v>40</v>
      </c>
      <c r="E505" s="90" t="s">
        <v>159</v>
      </c>
      <c r="F505" s="84"/>
      <c r="G505" s="84">
        <v>2236.29</v>
      </c>
      <c r="H505" s="85">
        <v>9.1999999999999993</v>
      </c>
      <c r="I505" s="85">
        <f>H505</f>
        <v>9.1999999999999993</v>
      </c>
      <c r="J505" s="85">
        <v>5.6</v>
      </c>
      <c r="K505" s="85">
        <f>I505-N505</f>
        <v>6.3949999999999996</v>
      </c>
      <c r="L505" s="85">
        <f>I505-P505</f>
        <v>7.2109999999999994</v>
      </c>
      <c r="M505" s="84">
        <v>55</v>
      </c>
      <c r="N505" s="85">
        <f>M505*0.051</f>
        <v>2.8049999999999997</v>
      </c>
      <c r="O505" s="84">
        <v>39</v>
      </c>
      <c r="P505" s="85">
        <f>O505*0.051</f>
        <v>1.9889999999999999</v>
      </c>
      <c r="Q505" s="84">
        <f>J505*1000/D505</f>
        <v>140</v>
      </c>
      <c r="R505" s="84">
        <f>K505*1000/D505</f>
        <v>159.875</v>
      </c>
      <c r="S505" s="84">
        <f>L505*1000/D505</f>
        <v>180.27499999999998</v>
      </c>
      <c r="T505" s="85">
        <f>L505-J505</f>
        <v>1.6109999999999998</v>
      </c>
      <c r="U505" s="85">
        <f>N505-P505</f>
        <v>0.81599999999999984</v>
      </c>
      <c r="V505" s="220">
        <f>O505-M505</f>
        <v>-16</v>
      </c>
    </row>
    <row r="506" spans="1:22">
      <c r="A506" s="218"/>
      <c r="B506" s="76">
        <v>502</v>
      </c>
      <c r="C506" s="88" t="s">
        <v>69</v>
      </c>
      <c r="D506" s="83">
        <v>60</v>
      </c>
      <c r="E506" s="83">
        <v>1983</v>
      </c>
      <c r="F506" s="84">
        <v>3251.79</v>
      </c>
      <c r="G506" s="84">
        <v>3251.79</v>
      </c>
      <c r="H506" s="85">
        <v>15.1</v>
      </c>
      <c r="I506" s="85">
        <f>H506</f>
        <v>15.1</v>
      </c>
      <c r="J506" s="85">
        <v>8.4220000000000006</v>
      </c>
      <c r="K506" s="85">
        <f>I506-N506</f>
        <v>15.1</v>
      </c>
      <c r="L506" s="85">
        <f>I506-P506</f>
        <v>8.827</v>
      </c>
      <c r="M506" s="84"/>
      <c r="N506" s="85">
        <f>M506*0.051</f>
        <v>0</v>
      </c>
      <c r="O506" s="84">
        <v>123</v>
      </c>
      <c r="P506" s="85">
        <f>O506*0.051</f>
        <v>6.2729999999999997</v>
      </c>
      <c r="Q506" s="84">
        <f>J506*1000/D506</f>
        <v>140.36666666666667</v>
      </c>
      <c r="R506" s="84">
        <f>K506*1000/D506</f>
        <v>251.66666666666666</v>
      </c>
      <c r="S506" s="84">
        <f>L506*1000/D506</f>
        <v>147.11666666666667</v>
      </c>
      <c r="T506" s="85">
        <f>L506-J506</f>
        <v>0.40499999999999936</v>
      </c>
      <c r="U506" s="85">
        <f>N506-P506</f>
        <v>-6.2729999999999997</v>
      </c>
      <c r="V506" s="220">
        <f>O506-M506</f>
        <v>123</v>
      </c>
    </row>
    <row r="507" spans="1:22">
      <c r="A507" s="218"/>
      <c r="B507" s="76">
        <v>503</v>
      </c>
      <c r="C507" s="82" t="s">
        <v>471</v>
      </c>
      <c r="D507" s="83">
        <v>45</v>
      </c>
      <c r="E507" s="83"/>
      <c r="F507" s="84"/>
      <c r="G507" s="84">
        <v>2911.41</v>
      </c>
      <c r="H507" s="85">
        <v>11.597</v>
      </c>
      <c r="I507" s="85">
        <f>H507</f>
        <v>11.597</v>
      </c>
      <c r="J507" s="85">
        <v>6.33</v>
      </c>
      <c r="K507" s="85">
        <f>I507-N507</f>
        <v>7.4660000000000002</v>
      </c>
      <c r="L507" s="85">
        <f>I507-P507</f>
        <v>6.8029999999999999</v>
      </c>
      <c r="M507" s="84">
        <v>81</v>
      </c>
      <c r="N507" s="85">
        <f>M507*0.051</f>
        <v>4.1309999999999993</v>
      </c>
      <c r="O507" s="84">
        <v>94</v>
      </c>
      <c r="P507" s="85">
        <f>O507*0.051</f>
        <v>4.7939999999999996</v>
      </c>
      <c r="Q507" s="84">
        <f>J507*1000/D507</f>
        <v>140.66666666666666</v>
      </c>
      <c r="R507" s="84">
        <f>K507*1000/D507</f>
        <v>165.9111111111111</v>
      </c>
      <c r="S507" s="84">
        <f>L507*1000/D507</f>
        <v>151.17777777777778</v>
      </c>
      <c r="T507" s="85">
        <f>L507-J507</f>
        <v>0.47299999999999986</v>
      </c>
      <c r="U507" s="85">
        <f>N507-P507</f>
        <v>-0.66300000000000026</v>
      </c>
      <c r="V507" s="220">
        <f>O507-M507</f>
        <v>13</v>
      </c>
    </row>
    <row r="508" spans="1:22">
      <c r="A508" s="218"/>
      <c r="B508" s="76">
        <v>504</v>
      </c>
      <c r="C508" s="94" t="s">
        <v>221</v>
      </c>
      <c r="D508" s="95">
        <v>55</v>
      </c>
      <c r="E508" s="96" t="s">
        <v>159</v>
      </c>
      <c r="F508" s="97">
        <v>2573.66</v>
      </c>
      <c r="G508" s="97">
        <v>2573.66</v>
      </c>
      <c r="H508" s="98">
        <v>13.7</v>
      </c>
      <c r="I508" s="99">
        <f>H508</f>
        <v>13.7</v>
      </c>
      <c r="J508" s="99">
        <v>7.79</v>
      </c>
      <c r="K508" s="85">
        <f>I508-N508</f>
        <v>9.0455000000000005</v>
      </c>
      <c r="L508" s="85">
        <f>I508-P508</f>
        <v>9.7030150000000006</v>
      </c>
      <c r="M508" s="100">
        <v>87</v>
      </c>
      <c r="N508" s="99">
        <f>M508*0.0535</f>
        <v>4.6544999999999996</v>
      </c>
      <c r="O508" s="100">
        <v>74.709999999999994</v>
      </c>
      <c r="P508" s="99">
        <f>O508*0.0535</f>
        <v>3.9969849999999996</v>
      </c>
      <c r="Q508" s="84">
        <f>J508*1000/D508</f>
        <v>141.63636363636363</v>
      </c>
      <c r="R508" s="84">
        <f>K508*1000/D508</f>
        <v>164.46363636363637</v>
      </c>
      <c r="S508" s="84">
        <f>L508*1000/D508</f>
        <v>176.41845454545458</v>
      </c>
      <c r="T508" s="85">
        <f>L508-J508</f>
        <v>1.9130150000000006</v>
      </c>
      <c r="U508" s="85">
        <f>N508-P508</f>
        <v>0.65751500000000007</v>
      </c>
      <c r="V508" s="220">
        <f>O508-M508</f>
        <v>-12.290000000000006</v>
      </c>
    </row>
    <row r="509" spans="1:22">
      <c r="A509" s="218"/>
      <c r="B509" s="76">
        <v>505</v>
      </c>
      <c r="C509" s="94" t="s">
        <v>229</v>
      </c>
      <c r="D509" s="95">
        <v>18</v>
      </c>
      <c r="E509" s="102" t="s">
        <v>159</v>
      </c>
      <c r="F509" s="97">
        <v>811.7</v>
      </c>
      <c r="G509" s="97">
        <v>811.7</v>
      </c>
      <c r="H509" s="98">
        <v>3.98</v>
      </c>
      <c r="I509" s="99">
        <f>H509</f>
        <v>3.98</v>
      </c>
      <c r="J509" s="99">
        <v>2.5499999999999998</v>
      </c>
      <c r="K509" s="85">
        <f>I509-N509</f>
        <v>3.1240000000000001</v>
      </c>
      <c r="L509" s="85">
        <f>I509-P509</f>
        <v>3.41825</v>
      </c>
      <c r="M509" s="100">
        <v>16</v>
      </c>
      <c r="N509" s="99">
        <f>M509*0.0535</f>
        <v>0.85599999999999998</v>
      </c>
      <c r="O509" s="100">
        <v>10.5</v>
      </c>
      <c r="P509" s="99">
        <f>O509*0.0535</f>
        <v>0.56174999999999997</v>
      </c>
      <c r="Q509" s="84">
        <f>J509*1000/D509</f>
        <v>141.66666666666666</v>
      </c>
      <c r="R509" s="84">
        <f>K509*1000/D509</f>
        <v>173.55555555555554</v>
      </c>
      <c r="S509" s="84">
        <f>L509*1000/D509</f>
        <v>189.90277777777777</v>
      </c>
      <c r="T509" s="85">
        <f>L509-J509</f>
        <v>0.86825000000000019</v>
      </c>
      <c r="U509" s="85">
        <f>N509-P509</f>
        <v>0.29425000000000001</v>
      </c>
      <c r="V509" s="220">
        <f>O509-M509</f>
        <v>-5.5</v>
      </c>
    </row>
    <row r="510" spans="1:22">
      <c r="A510" s="218"/>
      <c r="B510" s="76">
        <v>506</v>
      </c>
      <c r="C510" s="94" t="s">
        <v>232</v>
      </c>
      <c r="D510" s="95">
        <v>33</v>
      </c>
      <c r="E510" s="102" t="s">
        <v>159</v>
      </c>
      <c r="F510" s="97">
        <v>1839.2</v>
      </c>
      <c r="G510" s="97">
        <v>1894.74</v>
      </c>
      <c r="H510" s="98">
        <v>9.7799999999999994</v>
      </c>
      <c r="I510" s="99">
        <f>H510</f>
        <v>9.7799999999999994</v>
      </c>
      <c r="J510" s="99">
        <v>4.6769999999999996</v>
      </c>
      <c r="K510" s="85">
        <f>I510-N510</f>
        <v>6.3024999999999993</v>
      </c>
      <c r="L510" s="85">
        <f>I510-P510</f>
        <v>6.9086549999999995</v>
      </c>
      <c r="M510" s="100">
        <v>65</v>
      </c>
      <c r="N510" s="99">
        <f>M510*0.0535</f>
        <v>3.4775</v>
      </c>
      <c r="O510" s="100">
        <v>53.67</v>
      </c>
      <c r="P510" s="99">
        <f>O510*0.0535</f>
        <v>2.8713449999999998</v>
      </c>
      <c r="Q510" s="84">
        <f>J510*1000/D510</f>
        <v>141.72727272727272</v>
      </c>
      <c r="R510" s="84">
        <f>K510*1000/D510</f>
        <v>190.98484848484847</v>
      </c>
      <c r="S510" s="84">
        <f>L510*1000/D510</f>
        <v>209.35318181818181</v>
      </c>
      <c r="T510" s="85">
        <f>L510-J510</f>
        <v>2.2316549999999999</v>
      </c>
      <c r="U510" s="85">
        <f>N510-P510</f>
        <v>0.60615500000000022</v>
      </c>
      <c r="V510" s="220">
        <f>O510-M510</f>
        <v>-11.329999999999998</v>
      </c>
    </row>
    <row r="511" spans="1:22">
      <c r="A511" s="218"/>
      <c r="B511" s="76">
        <v>507</v>
      </c>
      <c r="C511" s="94" t="s">
        <v>222</v>
      </c>
      <c r="D511" s="95">
        <v>40</v>
      </c>
      <c r="E511" s="96" t="s">
        <v>159</v>
      </c>
      <c r="F511" s="97">
        <v>2213.21</v>
      </c>
      <c r="G511" s="97">
        <v>2213.21</v>
      </c>
      <c r="H511" s="98">
        <v>9.68</v>
      </c>
      <c r="I511" s="99">
        <f>H511</f>
        <v>9.68</v>
      </c>
      <c r="J511" s="99">
        <v>5.67</v>
      </c>
      <c r="K511" s="85">
        <f>I511-N511</f>
        <v>6.6839999999999993</v>
      </c>
      <c r="L511" s="85">
        <f>I511-P511</f>
        <v>7.2585899999999999</v>
      </c>
      <c r="M511" s="100">
        <v>56</v>
      </c>
      <c r="N511" s="99">
        <f>M511*0.0535</f>
        <v>2.996</v>
      </c>
      <c r="O511" s="100">
        <v>45.26</v>
      </c>
      <c r="P511" s="99">
        <f>O511*0.0535</f>
        <v>2.4214099999999998</v>
      </c>
      <c r="Q511" s="84">
        <f>J511*1000/D511</f>
        <v>141.75</v>
      </c>
      <c r="R511" s="84">
        <f>K511*1000/D511</f>
        <v>167.09999999999997</v>
      </c>
      <c r="S511" s="84">
        <f>L511*1000/D511</f>
        <v>181.46475000000001</v>
      </c>
      <c r="T511" s="85">
        <f>L511-J511</f>
        <v>1.5885899999999999</v>
      </c>
      <c r="U511" s="85">
        <f>N511-P511</f>
        <v>0.57459000000000016</v>
      </c>
      <c r="V511" s="220">
        <f>O511-M511</f>
        <v>-10.740000000000002</v>
      </c>
    </row>
    <row r="512" spans="1:22">
      <c r="A512" s="218"/>
      <c r="B512" s="76">
        <v>508</v>
      </c>
      <c r="C512" s="81" t="s">
        <v>581</v>
      </c>
      <c r="D512" s="78">
        <v>20</v>
      </c>
      <c r="E512" s="78">
        <v>1990</v>
      </c>
      <c r="F512" s="79">
        <v>1074.54</v>
      </c>
      <c r="G512" s="79">
        <v>1074.54</v>
      </c>
      <c r="H512" s="86">
        <v>5.2569999999999997</v>
      </c>
      <c r="I512" s="80">
        <f>H512</f>
        <v>5.2569999999999997</v>
      </c>
      <c r="J512" s="80">
        <v>2.86</v>
      </c>
      <c r="K512" s="80">
        <f>I512-N512</f>
        <v>3.1659999999999999</v>
      </c>
      <c r="L512" s="80">
        <f>I512-P512</f>
        <v>3.4882689999999998</v>
      </c>
      <c r="M512" s="79">
        <v>41</v>
      </c>
      <c r="N512" s="80">
        <f>M512*0.051</f>
        <v>2.0909999999999997</v>
      </c>
      <c r="O512" s="79">
        <v>34.680999999999997</v>
      </c>
      <c r="P512" s="80">
        <f>O512*0.051</f>
        <v>1.7687309999999998</v>
      </c>
      <c r="Q512" s="79">
        <f>J512*1000/D512</f>
        <v>143</v>
      </c>
      <c r="R512" s="79">
        <f>K512*1000/D512</f>
        <v>158.30000000000001</v>
      </c>
      <c r="S512" s="79">
        <f>L512*1000/D512</f>
        <v>174.41344999999998</v>
      </c>
      <c r="T512" s="80">
        <f>L512-J512</f>
        <v>0.62826899999999997</v>
      </c>
      <c r="U512" s="80">
        <f>N512-P512</f>
        <v>0.32226899999999992</v>
      </c>
      <c r="V512" s="219">
        <f>O512-M512</f>
        <v>-6.3190000000000026</v>
      </c>
    </row>
    <row r="513" spans="1:22">
      <c r="A513" s="218"/>
      <c r="B513" s="76">
        <v>509</v>
      </c>
      <c r="C513" s="82" t="s">
        <v>67</v>
      </c>
      <c r="D513" s="83">
        <v>30</v>
      </c>
      <c r="E513" s="83">
        <v>1973</v>
      </c>
      <c r="F513" s="84">
        <v>1725.92</v>
      </c>
      <c r="G513" s="84">
        <v>1725.92</v>
      </c>
      <c r="H513" s="85">
        <v>7.3940000000000001</v>
      </c>
      <c r="I513" s="85">
        <f>H513</f>
        <v>7.3940000000000001</v>
      </c>
      <c r="J513" s="85">
        <v>4.3019999999999996</v>
      </c>
      <c r="K513" s="85">
        <f>I513-N513</f>
        <v>7.3940000000000001</v>
      </c>
      <c r="L513" s="85">
        <f>I513-P513</f>
        <v>4.5380000000000003</v>
      </c>
      <c r="M513" s="84"/>
      <c r="N513" s="85">
        <f>M513*0.051</f>
        <v>0</v>
      </c>
      <c r="O513" s="84">
        <v>56</v>
      </c>
      <c r="P513" s="85">
        <f>O513*0.051</f>
        <v>2.8559999999999999</v>
      </c>
      <c r="Q513" s="84">
        <f>J513*1000/D513</f>
        <v>143.4</v>
      </c>
      <c r="R513" s="84">
        <f>K513*1000/D513</f>
        <v>246.46666666666667</v>
      </c>
      <c r="S513" s="84">
        <f>L513*1000/D513</f>
        <v>151.26666666666668</v>
      </c>
      <c r="T513" s="85">
        <f>L513-J513</f>
        <v>0.23600000000000065</v>
      </c>
      <c r="U513" s="85">
        <f>N513-P513</f>
        <v>-2.8559999999999999</v>
      </c>
      <c r="V513" s="220">
        <f>O513-M513</f>
        <v>56</v>
      </c>
    </row>
    <row r="514" spans="1:22">
      <c r="A514" s="218"/>
      <c r="B514" s="76">
        <v>510</v>
      </c>
      <c r="C514" s="82" t="s">
        <v>291</v>
      </c>
      <c r="D514" s="83">
        <v>55</v>
      </c>
      <c r="E514" s="83" t="s">
        <v>159</v>
      </c>
      <c r="F514" s="84">
        <v>2541.89</v>
      </c>
      <c r="G514" s="91">
        <v>2471.92</v>
      </c>
      <c r="H514" s="85">
        <v>13.667999999999999</v>
      </c>
      <c r="I514" s="85">
        <f>H514</f>
        <v>13.667999999999999</v>
      </c>
      <c r="J514" s="85">
        <v>7.92</v>
      </c>
      <c r="K514" s="85">
        <f>I514-N514</f>
        <v>10.368599999999999</v>
      </c>
      <c r="L514" s="85">
        <f>I514-P514</f>
        <v>9.7857059999999993</v>
      </c>
      <c r="M514" s="84">
        <v>60</v>
      </c>
      <c r="N514" s="85">
        <f>M514*0.05499</f>
        <v>3.2993999999999999</v>
      </c>
      <c r="O514" s="84">
        <v>70.599999999999994</v>
      </c>
      <c r="P514" s="85">
        <f>O514*0.05499</f>
        <v>3.8822939999999995</v>
      </c>
      <c r="Q514" s="84">
        <f>J514*1000/D514</f>
        <v>144</v>
      </c>
      <c r="R514" s="84">
        <f>K514*1000/D514</f>
        <v>188.51999999999998</v>
      </c>
      <c r="S514" s="84">
        <f>L514*1000/D514</f>
        <v>177.92192727272729</v>
      </c>
      <c r="T514" s="85">
        <f>L514-J514</f>
        <v>1.8657059999999994</v>
      </c>
      <c r="U514" s="85">
        <f>N514-P514</f>
        <v>-0.58289399999999958</v>
      </c>
      <c r="V514" s="220">
        <f>O514-M514</f>
        <v>10.599999999999994</v>
      </c>
    </row>
    <row r="515" spans="1:22">
      <c r="A515" s="218"/>
      <c r="B515" s="76">
        <v>511</v>
      </c>
      <c r="C515" s="82" t="s">
        <v>395</v>
      </c>
      <c r="D515" s="83">
        <v>30</v>
      </c>
      <c r="E515" s="83" t="s">
        <v>159</v>
      </c>
      <c r="F515" s="84"/>
      <c r="G515" s="84">
        <v>1574.8</v>
      </c>
      <c r="H515" s="85">
        <v>9.1</v>
      </c>
      <c r="I515" s="85">
        <f>H515</f>
        <v>9.1</v>
      </c>
      <c r="J515" s="85">
        <v>4.3499999999999996</v>
      </c>
      <c r="K515" s="85">
        <f>I515-N515</f>
        <v>6.9580000000000002</v>
      </c>
      <c r="L515" s="85">
        <f>I515-P515</f>
        <v>7.1619999999999999</v>
      </c>
      <c r="M515" s="84">
        <v>42</v>
      </c>
      <c r="N515" s="85">
        <f>M515*0.051</f>
        <v>2.1419999999999999</v>
      </c>
      <c r="O515" s="84">
        <v>38</v>
      </c>
      <c r="P515" s="85">
        <f>O515*0.051</f>
        <v>1.9379999999999999</v>
      </c>
      <c r="Q515" s="84">
        <f>J515*1000/D515</f>
        <v>145</v>
      </c>
      <c r="R515" s="84">
        <f>K515*1000/D515</f>
        <v>231.93333333333334</v>
      </c>
      <c r="S515" s="84">
        <f>L515*1000/D515</f>
        <v>238.73333333333332</v>
      </c>
      <c r="T515" s="85">
        <f>L515-J515</f>
        <v>2.8120000000000003</v>
      </c>
      <c r="U515" s="85">
        <f>N515-P515</f>
        <v>0.20399999999999996</v>
      </c>
      <c r="V515" s="220">
        <f>O515-M515</f>
        <v>-4</v>
      </c>
    </row>
    <row r="516" spans="1:22">
      <c r="A516" s="218"/>
      <c r="B516" s="76">
        <v>512</v>
      </c>
      <c r="C516" s="82" t="s">
        <v>279</v>
      </c>
      <c r="D516" s="83">
        <v>11</v>
      </c>
      <c r="E516" s="83" t="s">
        <v>159</v>
      </c>
      <c r="F516" s="84">
        <v>407.19</v>
      </c>
      <c r="G516" s="91">
        <v>356.36</v>
      </c>
      <c r="H516" s="85">
        <v>2.681</v>
      </c>
      <c r="I516" s="85">
        <f>H516</f>
        <v>2.681</v>
      </c>
      <c r="J516" s="85">
        <v>1.6</v>
      </c>
      <c r="K516" s="85">
        <f>I516-N516</f>
        <v>2.0211199999999998</v>
      </c>
      <c r="L516" s="85">
        <f>I516-P516</f>
        <v>2.1860900000000001</v>
      </c>
      <c r="M516" s="84">
        <v>12</v>
      </c>
      <c r="N516" s="85">
        <f>M516*0.05499</f>
        <v>0.65988000000000002</v>
      </c>
      <c r="O516" s="84">
        <v>9</v>
      </c>
      <c r="P516" s="85">
        <f>O516*0.05499</f>
        <v>0.49490999999999996</v>
      </c>
      <c r="Q516" s="84">
        <f>J516*1000/D516</f>
        <v>145.45454545454547</v>
      </c>
      <c r="R516" s="84">
        <f>K516*1000/D516</f>
        <v>183.7381818181818</v>
      </c>
      <c r="S516" s="84">
        <f>L516*1000/D516</f>
        <v>198.73545454545456</v>
      </c>
      <c r="T516" s="85">
        <f>L516-J516</f>
        <v>0.58609</v>
      </c>
      <c r="U516" s="85">
        <f>N516-P516</f>
        <v>0.16497000000000006</v>
      </c>
      <c r="V516" s="220">
        <f>O516-M516</f>
        <v>-3</v>
      </c>
    </row>
    <row r="517" spans="1:22">
      <c r="A517" s="218"/>
      <c r="B517" s="76">
        <v>513</v>
      </c>
      <c r="C517" s="81" t="s">
        <v>663</v>
      </c>
      <c r="D517" s="78">
        <v>12</v>
      </c>
      <c r="E517" s="78">
        <v>1991</v>
      </c>
      <c r="F517" s="79">
        <v>818.44</v>
      </c>
      <c r="G517" s="79">
        <v>818.44</v>
      </c>
      <c r="H517" s="86">
        <v>3.613</v>
      </c>
      <c r="I517" s="86">
        <f>H517</f>
        <v>3.613</v>
      </c>
      <c r="J517" s="86">
        <v>1.747625</v>
      </c>
      <c r="K517" s="86">
        <f>I517-N517</f>
        <v>1.9300000000000002</v>
      </c>
      <c r="L517" s="86">
        <f>I517-P517</f>
        <v>1.6872400000000003</v>
      </c>
      <c r="M517" s="87">
        <v>33</v>
      </c>
      <c r="N517" s="86">
        <f>M517*0.051</f>
        <v>1.6829999999999998</v>
      </c>
      <c r="O517" s="87">
        <v>37.76</v>
      </c>
      <c r="P517" s="80">
        <f>O517*0.051</f>
        <v>1.9257599999999997</v>
      </c>
      <c r="Q517" s="79">
        <f>J517*1000/D517</f>
        <v>145.63541666666666</v>
      </c>
      <c r="R517" s="79">
        <f>K517*1000/D517</f>
        <v>160.83333333333334</v>
      </c>
      <c r="S517" s="79">
        <f>L517*1000/D517</f>
        <v>140.60333333333335</v>
      </c>
      <c r="T517" s="80">
        <f>L517-J517</f>
        <v>-6.0384999999999689E-2</v>
      </c>
      <c r="U517" s="80">
        <f>N517-P517</f>
        <v>-0.24275999999999986</v>
      </c>
      <c r="V517" s="219">
        <f>O517-M517</f>
        <v>4.759999999999998</v>
      </c>
    </row>
    <row r="518" spans="1:22">
      <c r="A518" s="218"/>
      <c r="B518" s="76">
        <v>514</v>
      </c>
      <c r="C518" s="81" t="s">
        <v>605</v>
      </c>
      <c r="D518" s="78">
        <v>14</v>
      </c>
      <c r="E518" s="78">
        <v>1984</v>
      </c>
      <c r="F518" s="79">
        <v>744.57</v>
      </c>
      <c r="G518" s="79">
        <v>744.57</v>
      </c>
      <c r="H518" s="86">
        <v>3.6480000000000001</v>
      </c>
      <c r="I518" s="80">
        <f>H518</f>
        <v>3.6480000000000001</v>
      </c>
      <c r="J518" s="86">
        <v>2.0680000000000001</v>
      </c>
      <c r="K518" s="80">
        <f>I518-N518</f>
        <v>2.4240000000000004</v>
      </c>
      <c r="L518" s="80">
        <f>I518-P518</f>
        <v>2.3781000000000003</v>
      </c>
      <c r="M518" s="87">
        <v>24</v>
      </c>
      <c r="N518" s="80">
        <f>M518*0.051</f>
        <v>1.224</v>
      </c>
      <c r="O518" s="79">
        <v>24.9</v>
      </c>
      <c r="P518" s="80">
        <f>O518*0.051</f>
        <v>1.2698999999999998</v>
      </c>
      <c r="Q518" s="79">
        <f>J518*1000/D518</f>
        <v>147.71428571428572</v>
      </c>
      <c r="R518" s="79">
        <f>K518*1000/D518</f>
        <v>173.14285714285717</v>
      </c>
      <c r="S518" s="79">
        <f>L518*1000/D518</f>
        <v>169.86428571428573</v>
      </c>
      <c r="T518" s="80">
        <f>L518-J518</f>
        <v>0.31010000000000026</v>
      </c>
      <c r="U518" s="80">
        <f>N518-P518</f>
        <v>-4.589999999999983E-2</v>
      </c>
      <c r="V518" s="219">
        <f>O518-M518</f>
        <v>0.89999999999999858</v>
      </c>
    </row>
    <row r="519" spans="1:22">
      <c r="A519" s="218"/>
      <c r="B519" s="76">
        <v>515</v>
      </c>
      <c r="C519" s="82" t="s">
        <v>401</v>
      </c>
      <c r="D519" s="83">
        <v>70</v>
      </c>
      <c r="E519" s="90" t="s">
        <v>159</v>
      </c>
      <c r="F519" s="84"/>
      <c r="G519" s="84">
        <v>3236.42</v>
      </c>
      <c r="H519" s="85">
        <v>18.2</v>
      </c>
      <c r="I519" s="85">
        <f>H519</f>
        <v>18.2</v>
      </c>
      <c r="J519" s="85">
        <v>10.37</v>
      </c>
      <c r="K519" s="85">
        <f>I519-N519</f>
        <v>11.620999999999999</v>
      </c>
      <c r="L519" s="85">
        <f>I519-P519</f>
        <v>13.814</v>
      </c>
      <c r="M519" s="84">
        <v>129</v>
      </c>
      <c r="N519" s="85">
        <f>M519*0.051</f>
        <v>6.5789999999999997</v>
      </c>
      <c r="O519" s="84">
        <v>86</v>
      </c>
      <c r="P519" s="85">
        <f>O519*0.051</f>
        <v>4.3860000000000001</v>
      </c>
      <c r="Q519" s="84">
        <f>J519*1000/D519</f>
        <v>148.14285714285714</v>
      </c>
      <c r="R519" s="84">
        <f>K519*1000/D519</f>
        <v>166.01428571428568</v>
      </c>
      <c r="S519" s="84">
        <f>L519*1000/D519</f>
        <v>197.34285714285716</v>
      </c>
      <c r="T519" s="85">
        <f>L519-J519</f>
        <v>3.4440000000000008</v>
      </c>
      <c r="U519" s="85">
        <f>N519-P519</f>
        <v>2.1929999999999996</v>
      </c>
      <c r="V519" s="220">
        <f>O519-M519</f>
        <v>-43</v>
      </c>
    </row>
    <row r="520" spans="1:22">
      <c r="A520" s="218"/>
      <c r="B520" s="76">
        <v>516</v>
      </c>
      <c r="C520" s="88" t="s">
        <v>71</v>
      </c>
      <c r="D520" s="93">
        <v>60</v>
      </c>
      <c r="E520" s="83">
        <v>1967</v>
      </c>
      <c r="F520" s="84">
        <v>2712.54</v>
      </c>
      <c r="G520" s="84">
        <v>2712.54</v>
      </c>
      <c r="H520" s="85">
        <v>13.1</v>
      </c>
      <c r="I520" s="85">
        <f>H520</f>
        <v>13.1</v>
      </c>
      <c r="J520" s="85">
        <v>9</v>
      </c>
      <c r="K520" s="85">
        <f>I520-N520</f>
        <v>13.1</v>
      </c>
      <c r="L520" s="85">
        <f>I520-P520</f>
        <v>9.2240000000000002</v>
      </c>
      <c r="M520" s="84"/>
      <c r="N520" s="85">
        <f>M520*0.051</f>
        <v>0</v>
      </c>
      <c r="O520" s="84">
        <v>76</v>
      </c>
      <c r="P520" s="85">
        <f>O520*0.051</f>
        <v>3.8759999999999999</v>
      </c>
      <c r="Q520" s="84">
        <f>J520*1000/D520</f>
        <v>150</v>
      </c>
      <c r="R520" s="84">
        <f>K520*1000/D520</f>
        <v>218.33333333333334</v>
      </c>
      <c r="S520" s="84">
        <f>L520*1000/D520</f>
        <v>153.73333333333332</v>
      </c>
      <c r="T520" s="85">
        <f>L520-J520</f>
        <v>0.2240000000000002</v>
      </c>
      <c r="U520" s="85">
        <f>N520-P520</f>
        <v>-3.8759999999999999</v>
      </c>
      <c r="V520" s="220">
        <f>O520-M520</f>
        <v>76</v>
      </c>
    </row>
    <row r="521" spans="1:22">
      <c r="A521" s="218"/>
      <c r="B521" s="76">
        <v>517</v>
      </c>
      <c r="C521" s="81" t="s">
        <v>616</v>
      </c>
      <c r="D521" s="78">
        <v>38</v>
      </c>
      <c r="E521" s="78">
        <v>1978</v>
      </c>
      <c r="F521" s="79">
        <v>1934.43</v>
      </c>
      <c r="G521" s="79">
        <v>1934.43</v>
      </c>
      <c r="H521" s="80">
        <v>8.984</v>
      </c>
      <c r="I521" s="80">
        <f>H521</f>
        <v>8.984</v>
      </c>
      <c r="J521" s="80">
        <v>5.7142799999999996</v>
      </c>
      <c r="K521" s="80">
        <f>I521-N521</f>
        <v>8.984</v>
      </c>
      <c r="L521" s="80">
        <f>I521-P521</f>
        <v>5.7142879999999998</v>
      </c>
      <c r="M521" s="79">
        <v>0</v>
      </c>
      <c r="N521" s="80">
        <f>M521*0.051</f>
        <v>0</v>
      </c>
      <c r="O521" s="79">
        <v>64.111999999999995</v>
      </c>
      <c r="P521" s="80">
        <f>O521*0.051</f>
        <v>3.2697119999999997</v>
      </c>
      <c r="Q521" s="79">
        <f>J521*1000/D521</f>
        <v>150.37578947368419</v>
      </c>
      <c r="R521" s="79">
        <f>K521*1000/D521</f>
        <v>236.42105263157896</v>
      </c>
      <c r="S521" s="79">
        <f>L521*1000/D521</f>
        <v>150.37599999999998</v>
      </c>
      <c r="T521" s="80">
        <f>L521-J521</f>
        <v>8.0000000002300453E-6</v>
      </c>
      <c r="U521" s="80">
        <f>N521-P521</f>
        <v>-3.2697119999999997</v>
      </c>
      <c r="V521" s="219">
        <f>O521-M521</f>
        <v>64.111999999999995</v>
      </c>
    </row>
    <row r="522" spans="1:22">
      <c r="A522" s="218"/>
      <c r="B522" s="76">
        <v>518</v>
      </c>
      <c r="C522" s="82" t="s">
        <v>403</v>
      </c>
      <c r="D522" s="83">
        <v>42</v>
      </c>
      <c r="E522" s="90" t="s">
        <v>159</v>
      </c>
      <c r="F522" s="84"/>
      <c r="G522" s="84">
        <v>2249.5700000000002</v>
      </c>
      <c r="H522" s="85">
        <v>13.8</v>
      </c>
      <c r="I522" s="85">
        <f>H522</f>
        <v>13.8</v>
      </c>
      <c r="J522" s="85">
        <v>6.32</v>
      </c>
      <c r="K522" s="85">
        <f>I522-N522</f>
        <v>10.536000000000001</v>
      </c>
      <c r="L522" s="85">
        <f>I522-P522</f>
        <v>10.332000000000001</v>
      </c>
      <c r="M522" s="84">
        <v>64</v>
      </c>
      <c r="N522" s="85">
        <f>M522*0.051</f>
        <v>3.2639999999999998</v>
      </c>
      <c r="O522" s="84">
        <v>68</v>
      </c>
      <c r="P522" s="85">
        <f>O522*0.051</f>
        <v>3.468</v>
      </c>
      <c r="Q522" s="84">
        <f>J522*1000/D522</f>
        <v>150.47619047619048</v>
      </c>
      <c r="R522" s="84">
        <f>K522*1000/D522</f>
        <v>250.85714285714289</v>
      </c>
      <c r="S522" s="84">
        <f>L522*1000/D522</f>
        <v>246</v>
      </c>
      <c r="T522" s="85">
        <f>L522-J522</f>
        <v>4.0120000000000005</v>
      </c>
      <c r="U522" s="85">
        <f>N522-P522</f>
        <v>-0.20400000000000018</v>
      </c>
      <c r="V522" s="220">
        <f>O522-M522</f>
        <v>4</v>
      </c>
    </row>
    <row r="523" spans="1:22">
      <c r="A523" s="218"/>
      <c r="B523" s="76">
        <v>519</v>
      </c>
      <c r="C523" s="82" t="s">
        <v>285</v>
      </c>
      <c r="D523" s="90">
        <v>18</v>
      </c>
      <c r="E523" s="90" t="s">
        <v>159</v>
      </c>
      <c r="F523" s="91">
        <v>998.64</v>
      </c>
      <c r="G523" s="91">
        <f>F523</f>
        <v>998.64</v>
      </c>
      <c r="H523" s="85">
        <v>5.032</v>
      </c>
      <c r="I523" s="85">
        <f>H523</f>
        <v>5.032</v>
      </c>
      <c r="J523" s="92">
        <v>2.72</v>
      </c>
      <c r="K523" s="85">
        <f>I523-N523</f>
        <v>3.7672300000000001</v>
      </c>
      <c r="L523" s="85">
        <f>I523-P523</f>
        <v>4.0119354999999999</v>
      </c>
      <c r="M523" s="84">
        <v>23</v>
      </c>
      <c r="N523" s="85">
        <f>M523*0.05499</f>
        <v>1.2647699999999999</v>
      </c>
      <c r="O523" s="84">
        <v>18.55</v>
      </c>
      <c r="P523" s="85">
        <f>O523*0.05499</f>
        <v>1.0200644999999999</v>
      </c>
      <c r="Q523" s="84">
        <f>J523*1000/D523</f>
        <v>151.11111111111111</v>
      </c>
      <c r="R523" s="84">
        <f>K523*1000/D523</f>
        <v>209.29055555555556</v>
      </c>
      <c r="S523" s="84">
        <f>L523*1000/D523</f>
        <v>222.88530555555556</v>
      </c>
      <c r="T523" s="85">
        <f>L523-J523</f>
        <v>1.2919354999999997</v>
      </c>
      <c r="U523" s="85">
        <f>N523-P523</f>
        <v>0.24470550000000002</v>
      </c>
      <c r="V523" s="220">
        <f>O523-M523</f>
        <v>-4.4499999999999993</v>
      </c>
    </row>
    <row r="524" spans="1:22">
      <c r="A524" s="218"/>
      <c r="B524" s="76">
        <v>520</v>
      </c>
      <c r="C524" s="81" t="s">
        <v>583</v>
      </c>
      <c r="D524" s="78">
        <v>17</v>
      </c>
      <c r="E524" s="78">
        <v>1983</v>
      </c>
      <c r="F524" s="79">
        <v>1153.81</v>
      </c>
      <c r="G524" s="79">
        <v>1153.81</v>
      </c>
      <c r="H524" s="86">
        <v>4.0289999999999999</v>
      </c>
      <c r="I524" s="86">
        <f>H524</f>
        <v>4.0289999999999999</v>
      </c>
      <c r="J524" s="86">
        <v>2.57</v>
      </c>
      <c r="K524" s="86">
        <f>I524-N524</f>
        <v>2.9580000000000002</v>
      </c>
      <c r="L524" s="86">
        <f>I524-P524</f>
        <v>3.0573480000000002</v>
      </c>
      <c r="M524" s="87">
        <v>21</v>
      </c>
      <c r="N524" s="86">
        <f>M524*0.051</f>
        <v>1.071</v>
      </c>
      <c r="O524" s="87">
        <v>19.052</v>
      </c>
      <c r="P524" s="80">
        <f>O524*0.051</f>
        <v>0.97165199999999996</v>
      </c>
      <c r="Q524" s="79">
        <f>J524*1000/D524</f>
        <v>151.1764705882353</v>
      </c>
      <c r="R524" s="79">
        <f>K524*1000/D524</f>
        <v>174</v>
      </c>
      <c r="S524" s="79">
        <f>L524*1000/D524</f>
        <v>179.84399999999999</v>
      </c>
      <c r="T524" s="80">
        <f>L524-J524</f>
        <v>0.48734800000000034</v>
      </c>
      <c r="U524" s="80">
        <f>N524-P524</f>
        <v>9.9347999999999992E-2</v>
      </c>
      <c r="V524" s="219">
        <f>O524-M524</f>
        <v>-1.9480000000000004</v>
      </c>
    </row>
    <row r="525" spans="1:22">
      <c r="A525" s="218"/>
      <c r="B525" s="76">
        <v>521</v>
      </c>
      <c r="C525" s="82" t="s">
        <v>156</v>
      </c>
      <c r="D525" s="83">
        <v>6</v>
      </c>
      <c r="E525" s="83">
        <v>1979</v>
      </c>
      <c r="F525" s="84">
        <v>316.74</v>
      </c>
      <c r="G525" s="84">
        <v>316.74</v>
      </c>
      <c r="H525" s="85">
        <v>1.73</v>
      </c>
      <c r="I525" s="85">
        <f>H525</f>
        <v>1.73</v>
      </c>
      <c r="J525" s="85">
        <v>0.91</v>
      </c>
      <c r="K525" s="85">
        <f>I525-N525</f>
        <v>1.2709999999999999</v>
      </c>
      <c r="L525" s="85">
        <f>I525-P525</f>
        <v>0.96500000000000008</v>
      </c>
      <c r="M525" s="84">
        <v>9</v>
      </c>
      <c r="N525" s="85">
        <f>M525*0.051</f>
        <v>0.45899999999999996</v>
      </c>
      <c r="O525" s="84">
        <v>15</v>
      </c>
      <c r="P525" s="85">
        <f>O525*0.051</f>
        <v>0.7649999999999999</v>
      </c>
      <c r="Q525" s="84">
        <f>J525*1000/D525</f>
        <v>151.66666666666666</v>
      </c>
      <c r="R525" s="84">
        <f>K525*1000/D525</f>
        <v>211.83333333333334</v>
      </c>
      <c r="S525" s="84">
        <f>L525*1000/D525</f>
        <v>160.83333333333334</v>
      </c>
      <c r="T525" s="85">
        <f>L525-J525</f>
        <v>5.5000000000000049E-2</v>
      </c>
      <c r="U525" s="85">
        <f>N525-P525</f>
        <v>-0.30599999999999994</v>
      </c>
      <c r="V525" s="220">
        <f>O525-M525</f>
        <v>6</v>
      </c>
    </row>
    <row r="526" spans="1:22">
      <c r="A526" s="218"/>
      <c r="B526" s="76">
        <v>522</v>
      </c>
      <c r="C526" s="82" t="s">
        <v>288</v>
      </c>
      <c r="D526" s="83">
        <v>20</v>
      </c>
      <c r="E526" s="83" t="s">
        <v>159</v>
      </c>
      <c r="F526" s="84">
        <v>932.16</v>
      </c>
      <c r="G526" s="91">
        <v>887.03</v>
      </c>
      <c r="H526" s="85">
        <v>5.6470000000000002</v>
      </c>
      <c r="I526" s="85">
        <f>H526</f>
        <v>5.6470000000000002</v>
      </c>
      <c r="J526" s="85">
        <v>3.04</v>
      </c>
      <c r="K526" s="85">
        <f>I526-N526</f>
        <v>4.6021900000000002</v>
      </c>
      <c r="L526" s="85">
        <f>I526-P526</f>
        <v>4.5526990000000005</v>
      </c>
      <c r="M526" s="84">
        <v>19</v>
      </c>
      <c r="N526" s="85">
        <f>M526*0.05499</f>
        <v>1.04481</v>
      </c>
      <c r="O526" s="84">
        <v>19.899999999999999</v>
      </c>
      <c r="P526" s="85">
        <f>O526*0.05499</f>
        <v>1.094301</v>
      </c>
      <c r="Q526" s="84">
        <f>J526*1000/D526</f>
        <v>152</v>
      </c>
      <c r="R526" s="84">
        <f>K526*1000/D526</f>
        <v>230.10950000000003</v>
      </c>
      <c r="S526" s="84">
        <f>L526*1000/D526</f>
        <v>227.63495000000003</v>
      </c>
      <c r="T526" s="85">
        <f>L526-J526</f>
        <v>1.5126990000000005</v>
      </c>
      <c r="U526" s="85">
        <f>N526-P526</f>
        <v>-4.9490999999999952E-2</v>
      </c>
      <c r="V526" s="220">
        <f>O526-M526</f>
        <v>0.89999999999999858</v>
      </c>
    </row>
    <row r="527" spans="1:22">
      <c r="A527" s="218"/>
      <c r="B527" s="76">
        <v>523</v>
      </c>
      <c r="C527" s="81" t="s">
        <v>531</v>
      </c>
      <c r="D527" s="78">
        <v>21</v>
      </c>
      <c r="E527" s="78">
        <v>1988</v>
      </c>
      <c r="F527" s="79">
        <v>1072.1099999999999</v>
      </c>
      <c r="G527" s="79">
        <v>1072.1099999999999</v>
      </c>
      <c r="H527" s="86">
        <v>5.3159999999999998</v>
      </c>
      <c r="I527" s="86">
        <f>H527</f>
        <v>5.3159999999999998</v>
      </c>
      <c r="J527" s="86">
        <v>3.2</v>
      </c>
      <c r="K527" s="86">
        <f>I527-N527</f>
        <v>3.8879999999999999</v>
      </c>
      <c r="L527" s="86">
        <f>I527-P527</f>
        <v>4.0057590000000003</v>
      </c>
      <c r="M527" s="87">
        <v>28</v>
      </c>
      <c r="N527" s="86">
        <f>M527*0.051</f>
        <v>1.4279999999999999</v>
      </c>
      <c r="O527" s="87">
        <v>25.690999999999999</v>
      </c>
      <c r="P527" s="80">
        <f>O527*0.051</f>
        <v>1.3102409999999998</v>
      </c>
      <c r="Q527" s="79">
        <f>J527*1000/D527</f>
        <v>152.38095238095238</v>
      </c>
      <c r="R527" s="79">
        <f>K527*1000/D527</f>
        <v>185.14285714285714</v>
      </c>
      <c r="S527" s="79">
        <f>L527*1000/D527</f>
        <v>190.75042857142859</v>
      </c>
      <c r="T527" s="80">
        <f>L527-J527</f>
        <v>0.80575900000000011</v>
      </c>
      <c r="U527" s="80">
        <f>N527-P527</f>
        <v>0.11775900000000017</v>
      </c>
      <c r="V527" s="219">
        <f>O527-M527</f>
        <v>-2.3090000000000011</v>
      </c>
    </row>
    <row r="528" spans="1:22">
      <c r="A528" s="218"/>
      <c r="B528" s="76">
        <v>524</v>
      </c>
      <c r="C528" s="82" t="s">
        <v>276</v>
      </c>
      <c r="D528" s="83">
        <v>22</v>
      </c>
      <c r="E528" s="83" t="s">
        <v>159</v>
      </c>
      <c r="F528" s="84">
        <v>1209.73</v>
      </c>
      <c r="G528" s="91">
        <f>F528</f>
        <v>1209.73</v>
      </c>
      <c r="H528" s="85">
        <v>5</v>
      </c>
      <c r="I528" s="85">
        <f>H528</f>
        <v>5</v>
      </c>
      <c r="J528" s="85">
        <v>3.36</v>
      </c>
      <c r="K528" s="85">
        <f>I528-N528</f>
        <v>3.9001999999999999</v>
      </c>
      <c r="L528" s="85">
        <f>I528-P528</f>
        <v>3.9001999999999999</v>
      </c>
      <c r="M528" s="84">
        <v>20</v>
      </c>
      <c r="N528" s="85">
        <f>M528*0.05499</f>
        <v>1.0997999999999999</v>
      </c>
      <c r="O528" s="84">
        <v>20</v>
      </c>
      <c r="P528" s="85">
        <f>O528*0.05499</f>
        <v>1.0997999999999999</v>
      </c>
      <c r="Q528" s="84">
        <f>J528*1000/D528</f>
        <v>152.72727272727272</v>
      </c>
      <c r="R528" s="84">
        <f>K528*1000/D528</f>
        <v>177.28181818181818</v>
      </c>
      <c r="S528" s="84">
        <f>L528*1000/D528</f>
        <v>177.28181818181818</v>
      </c>
      <c r="T528" s="85">
        <f>L528-J528</f>
        <v>0.54020000000000001</v>
      </c>
      <c r="U528" s="85">
        <f>N528-P528</f>
        <v>0</v>
      </c>
      <c r="V528" s="220">
        <f>O528-M528</f>
        <v>0</v>
      </c>
    </row>
    <row r="529" spans="1:22">
      <c r="A529" s="218"/>
      <c r="B529" s="76">
        <v>525</v>
      </c>
      <c r="C529" s="82" t="s">
        <v>392</v>
      </c>
      <c r="D529" s="83">
        <v>22</v>
      </c>
      <c r="E529" s="90" t="s">
        <v>159</v>
      </c>
      <c r="F529" s="84"/>
      <c r="G529" s="84">
        <v>1178.53</v>
      </c>
      <c r="H529" s="85">
        <v>6.8</v>
      </c>
      <c r="I529" s="85">
        <f>H529</f>
        <v>6.8</v>
      </c>
      <c r="J529" s="85">
        <v>3.36</v>
      </c>
      <c r="K529" s="85">
        <f>I529-N529</f>
        <v>4.8109999999999999</v>
      </c>
      <c r="L529" s="85">
        <f>I529-P529</f>
        <v>5.3719999999999999</v>
      </c>
      <c r="M529" s="84">
        <v>39</v>
      </c>
      <c r="N529" s="85">
        <f>M529*0.051</f>
        <v>1.9889999999999999</v>
      </c>
      <c r="O529" s="84">
        <v>28</v>
      </c>
      <c r="P529" s="85">
        <f>O529*0.051</f>
        <v>1.4279999999999999</v>
      </c>
      <c r="Q529" s="84">
        <f>J529*1000/D529</f>
        <v>152.72727272727272</v>
      </c>
      <c r="R529" s="84">
        <f>K529*1000/D529</f>
        <v>218.68181818181819</v>
      </c>
      <c r="S529" s="84">
        <f>L529*1000/D529</f>
        <v>244.18181818181819</v>
      </c>
      <c r="T529" s="85">
        <f>L529-J529</f>
        <v>2.012</v>
      </c>
      <c r="U529" s="85">
        <f>N529-P529</f>
        <v>0.56099999999999994</v>
      </c>
      <c r="V529" s="220">
        <f>O529-M529</f>
        <v>-11</v>
      </c>
    </row>
    <row r="530" spans="1:22">
      <c r="A530" s="218"/>
      <c r="B530" s="76">
        <v>526</v>
      </c>
      <c r="C530" s="94" t="s">
        <v>228</v>
      </c>
      <c r="D530" s="95">
        <v>46</v>
      </c>
      <c r="E530" s="102" t="s">
        <v>159</v>
      </c>
      <c r="F530" s="97">
        <v>2541.61</v>
      </c>
      <c r="G530" s="97">
        <v>2541.61</v>
      </c>
      <c r="H530" s="98">
        <v>12.61</v>
      </c>
      <c r="I530" s="99">
        <f>H530</f>
        <v>12.61</v>
      </c>
      <c r="J530" s="99">
        <v>7.04</v>
      </c>
      <c r="K530" s="85">
        <f>I530-N530</f>
        <v>8.6509999999999998</v>
      </c>
      <c r="L530" s="85">
        <f>I530-P530</f>
        <v>8.6750749999999996</v>
      </c>
      <c r="M530" s="100">
        <v>74</v>
      </c>
      <c r="N530" s="99">
        <f>M530*0.0535</f>
        <v>3.9590000000000001</v>
      </c>
      <c r="O530" s="100">
        <v>73.55</v>
      </c>
      <c r="P530" s="99">
        <f>O530*0.0535</f>
        <v>3.9349249999999998</v>
      </c>
      <c r="Q530" s="84">
        <f>J530*1000/D530</f>
        <v>153.04347826086956</v>
      </c>
      <c r="R530" s="84">
        <f>K530*1000/D530</f>
        <v>188.06521739130434</v>
      </c>
      <c r="S530" s="84">
        <f>L530*1000/D530</f>
        <v>188.58858695652171</v>
      </c>
      <c r="T530" s="85">
        <f>L530-J530</f>
        <v>1.6350749999999996</v>
      </c>
      <c r="U530" s="85">
        <f>N530-P530</f>
        <v>2.4075000000000291E-2</v>
      </c>
      <c r="V530" s="220">
        <f>O530-M530</f>
        <v>-0.45000000000000284</v>
      </c>
    </row>
    <row r="531" spans="1:22">
      <c r="A531" s="218"/>
      <c r="B531" s="76">
        <v>527</v>
      </c>
      <c r="C531" s="81" t="s">
        <v>617</v>
      </c>
      <c r="D531" s="78">
        <v>10</v>
      </c>
      <c r="E531" s="78">
        <v>1977</v>
      </c>
      <c r="F531" s="79">
        <v>580.30999999999995</v>
      </c>
      <c r="G531" s="79">
        <v>580.30999999999995</v>
      </c>
      <c r="H531" s="80">
        <v>2.1977000000000002</v>
      </c>
      <c r="I531" s="80">
        <f>H531</f>
        <v>2.1977000000000002</v>
      </c>
      <c r="J531" s="80">
        <v>1.5347</v>
      </c>
      <c r="K531" s="80">
        <f>I531-N531</f>
        <v>2.1977000000000002</v>
      </c>
      <c r="L531" s="80">
        <f>I531-P531</f>
        <v>1.5347000000000004</v>
      </c>
      <c r="M531" s="79">
        <v>0</v>
      </c>
      <c r="N531" s="80">
        <f>M531*0.051</f>
        <v>0</v>
      </c>
      <c r="O531" s="79">
        <v>13</v>
      </c>
      <c r="P531" s="80">
        <f>O531*0.051</f>
        <v>0.66299999999999992</v>
      </c>
      <c r="Q531" s="79">
        <f>J531*1000/D531</f>
        <v>153.47</v>
      </c>
      <c r="R531" s="79">
        <f>K531*1000/D531</f>
        <v>219.77000000000004</v>
      </c>
      <c r="S531" s="79">
        <f>L531*1000/D531</f>
        <v>153.47000000000006</v>
      </c>
      <c r="T531" s="80">
        <f>L531-J531</f>
        <v>0</v>
      </c>
      <c r="U531" s="80">
        <f>N531-P531</f>
        <v>-0.66299999999999992</v>
      </c>
      <c r="V531" s="219">
        <f>O531-M531</f>
        <v>13</v>
      </c>
    </row>
    <row r="532" spans="1:22">
      <c r="A532" s="218"/>
      <c r="B532" s="76">
        <v>528</v>
      </c>
      <c r="C532" s="82" t="s">
        <v>391</v>
      </c>
      <c r="D532" s="83">
        <v>38</v>
      </c>
      <c r="E532" s="90" t="s">
        <v>159</v>
      </c>
      <c r="F532" s="84"/>
      <c r="G532" s="84">
        <v>1586.93</v>
      </c>
      <c r="H532" s="85">
        <v>10.8</v>
      </c>
      <c r="I532" s="85">
        <f>H532</f>
        <v>10.8</v>
      </c>
      <c r="J532" s="85">
        <v>5.84</v>
      </c>
      <c r="K532" s="85">
        <f>I532-N532</f>
        <v>8.1990000000000016</v>
      </c>
      <c r="L532" s="85">
        <f>I532-P532</f>
        <v>8.1990000000000016</v>
      </c>
      <c r="M532" s="84">
        <v>51</v>
      </c>
      <c r="N532" s="85">
        <f>M532*0.051</f>
        <v>2.601</v>
      </c>
      <c r="O532" s="84">
        <v>51</v>
      </c>
      <c r="P532" s="85">
        <f>O532*0.051</f>
        <v>2.601</v>
      </c>
      <c r="Q532" s="84">
        <f>J532*1000/D532</f>
        <v>153.68421052631578</v>
      </c>
      <c r="R532" s="84">
        <f>K532*1000/D532</f>
        <v>215.76315789473688</v>
      </c>
      <c r="S532" s="84">
        <f>L532*1000/D532</f>
        <v>215.76315789473688</v>
      </c>
      <c r="T532" s="85">
        <f>L532-J532</f>
        <v>2.3590000000000018</v>
      </c>
      <c r="U532" s="85">
        <f>N532-P532</f>
        <v>0</v>
      </c>
      <c r="V532" s="220">
        <f>O532-M532</f>
        <v>0</v>
      </c>
    </row>
    <row r="533" spans="1:22">
      <c r="A533" s="218"/>
      <c r="B533" s="76">
        <v>529</v>
      </c>
      <c r="C533" s="82" t="s">
        <v>400</v>
      </c>
      <c r="D533" s="83">
        <v>52</v>
      </c>
      <c r="E533" s="90" t="s">
        <v>159</v>
      </c>
      <c r="F533" s="84"/>
      <c r="G533" s="84">
        <v>1849.98</v>
      </c>
      <c r="H533" s="85">
        <v>13.5</v>
      </c>
      <c r="I533" s="85">
        <f>H533</f>
        <v>13.5</v>
      </c>
      <c r="J533" s="85">
        <v>8</v>
      </c>
      <c r="K533" s="85">
        <f>I533-N533</f>
        <v>10.542</v>
      </c>
      <c r="L533" s="85">
        <f>I533-P533</f>
        <v>11.358000000000001</v>
      </c>
      <c r="M533" s="84">
        <v>58</v>
      </c>
      <c r="N533" s="85">
        <f>M533*0.051</f>
        <v>2.9579999999999997</v>
      </c>
      <c r="O533" s="84">
        <v>42</v>
      </c>
      <c r="P533" s="85">
        <f>O533*0.051</f>
        <v>2.1419999999999999</v>
      </c>
      <c r="Q533" s="84">
        <f>J533*1000/D533</f>
        <v>153.84615384615384</v>
      </c>
      <c r="R533" s="84">
        <f>K533*1000/D533</f>
        <v>202.73076923076923</v>
      </c>
      <c r="S533" s="84">
        <f>L533*1000/D533</f>
        <v>218.42307692307693</v>
      </c>
      <c r="T533" s="85">
        <f>L533-J533</f>
        <v>3.3580000000000005</v>
      </c>
      <c r="U533" s="85">
        <f>N533-P533</f>
        <v>0.81599999999999984</v>
      </c>
      <c r="V533" s="220">
        <f>O533-M533</f>
        <v>-16</v>
      </c>
    </row>
    <row r="534" spans="1:22">
      <c r="A534" s="218"/>
      <c r="B534" s="76">
        <v>530</v>
      </c>
      <c r="C534" s="81" t="s">
        <v>615</v>
      </c>
      <c r="D534" s="78">
        <v>37</v>
      </c>
      <c r="E534" s="78">
        <v>1983</v>
      </c>
      <c r="F534" s="79">
        <v>2034.47</v>
      </c>
      <c r="G534" s="79">
        <v>2034.47</v>
      </c>
      <c r="H534" s="80">
        <v>9.49</v>
      </c>
      <c r="I534" s="80">
        <f>H534</f>
        <v>9.49</v>
      </c>
      <c r="J534" s="80">
        <v>5.7159979999999999</v>
      </c>
      <c r="K534" s="80">
        <f>I534-N534</f>
        <v>9.49</v>
      </c>
      <c r="L534" s="80">
        <f>I534-P534</f>
        <v>5.7160000000000011</v>
      </c>
      <c r="M534" s="79">
        <v>0</v>
      </c>
      <c r="N534" s="80">
        <f>M534*0.051</f>
        <v>0</v>
      </c>
      <c r="O534" s="79">
        <v>74</v>
      </c>
      <c r="P534" s="80">
        <f>O534*0.051</f>
        <v>3.7739999999999996</v>
      </c>
      <c r="Q534" s="79">
        <f>J534*1000/D534</f>
        <v>154.48643243243242</v>
      </c>
      <c r="R534" s="79">
        <f>K534*1000/D534</f>
        <v>256.48648648648651</v>
      </c>
      <c r="S534" s="79">
        <f>L534*1000/D534</f>
        <v>154.48648648648651</v>
      </c>
      <c r="T534" s="80">
        <f>L534-J534</f>
        <v>2.0000000011677344E-6</v>
      </c>
      <c r="U534" s="80">
        <f>N534-P534</f>
        <v>-3.7739999999999996</v>
      </c>
      <c r="V534" s="219">
        <f>O534-M534</f>
        <v>74</v>
      </c>
    </row>
    <row r="535" spans="1:22">
      <c r="A535" s="218"/>
      <c r="B535" s="76">
        <v>531</v>
      </c>
      <c r="C535" s="81" t="s">
        <v>505</v>
      </c>
      <c r="D535" s="78">
        <v>59</v>
      </c>
      <c r="E535" s="78">
        <v>1964</v>
      </c>
      <c r="F535" s="79">
        <v>2642.27</v>
      </c>
      <c r="G535" s="79">
        <v>2642.27</v>
      </c>
      <c r="H535" s="80">
        <v>18.181000000000001</v>
      </c>
      <c r="I535" s="80">
        <f>H535</f>
        <v>18.181000000000001</v>
      </c>
      <c r="J535" s="80">
        <v>9.1199999999999992</v>
      </c>
      <c r="K535" s="80">
        <f>I535-N535</f>
        <v>10.378</v>
      </c>
      <c r="L535" s="80">
        <f>I535-P535</f>
        <v>12.415144000000002</v>
      </c>
      <c r="M535" s="79">
        <v>153</v>
      </c>
      <c r="N535" s="80">
        <f>M535*0.051</f>
        <v>7.8029999999999999</v>
      </c>
      <c r="O535" s="79">
        <v>113.056</v>
      </c>
      <c r="P535" s="80">
        <f>O535*0.051</f>
        <v>5.7658559999999994</v>
      </c>
      <c r="Q535" s="79">
        <f>J535*1000/D535</f>
        <v>154.57627118644066</v>
      </c>
      <c r="R535" s="79">
        <f>K535*1000/D535</f>
        <v>175.89830508474577</v>
      </c>
      <c r="S535" s="79">
        <f>L535*1000/D535</f>
        <v>210.42616949152546</v>
      </c>
      <c r="T535" s="80">
        <f>L535-J535</f>
        <v>3.2951440000000023</v>
      </c>
      <c r="U535" s="80">
        <f>N535-P535</f>
        <v>2.0371440000000005</v>
      </c>
      <c r="V535" s="219">
        <f>O535-M535</f>
        <v>-39.944000000000003</v>
      </c>
    </row>
    <row r="536" spans="1:22">
      <c r="A536" s="218"/>
      <c r="B536" s="76">
        <v>532</v>
      </c>
      <c r="C536" s="81" t="s">
        <v>528</v>
      </c>
      <c r="D536" s="78">
        <v>31</v>
      </c>
      <c r="E536" s="78">
        <v>1991</v>
      </c>
      <c r="F536" s="79">
        <v>1504.89</v>
      </c>
      <c r="G536" s="79">
        <v>1504.89</v>
      </c>
      <c r="H536" s="86">
        <v>6.859</v>
      </c>
      <c r="I536" s="86">
        <f>H536</f>
        <v>6.859</v>
      </c>
      <c r="J536" s="86">
        <v>4.8</v>
      </c>
      <c r="K536" s="86">
        <f>I536-N536</f>
        <v>5.2270000000000003</v>
      </c>
      <c r="L536" s="86">
        <f>I536-P536</f>
        <v>5.251582</v>
      </c>
      <c r="M536" s="87">
        <v>32</v>
      </c>
      <c r="N536" s="86">
        <f>M536*0.051</f>
        <v>1.6319999999999999</v>
      </c>
      <c r="O536" s="87">
        <v>31.518000000000001</v>
      </c>
      <c r="P536" s="80">
        <f>O536*0.051</f>
        <v>1.607418</v>
      </c>
      <c r="Q536" s="79">
        <f>J536*1000/D536</f>
        <v>154.83870967741936</v>
      </c>
      <c r="R536" s="79">
        <f>K536*1000/D536</f>
        <v>168.61290322580646</v>
      </c>
      <c r="S536" s="79">
        <f>L536*1000/D536</f>
        <v>169.40587096774195</v>
      </c>
      <c r="T536" s="80">
        <f>L536-J536</f>
        <v>0.45158200000000015</v>
      </c>
      <c r="U536" s="80">
        <f>N536-P536</f>
        <v>2.4581999999999882E-2</v>
      </c>
      <c r="V536" s="219">
        <f>O536-M536</f>
        <v>-0.48199999999999932</v>
      </c>
    </row>
    <row r="537" spans="1:22">
      <c r="A537" s="218"/>
      <c r="B537" s="76">
        <v>533</v>
      </c>
      <c r="C537" s="89" t="s">
        <v>475</v>
      </c>
      <c r="D537" s="90">
        <v>36</v>
      </c>
      <c r="E537" s="90">
        <v>1969</v>
      </c>
      <c r="F537" s="91"/>
      <c r="G537" s="91">
        <v>1512.63</v>
      </c>
      <c r="H537" s="85">
        <v>10</v>
      </c>
      <c r="I537" s="85">
        <f>H537</f>
        <v>10</v>
      </c>
      <c r="J537" s="92">
        <v>5.6</v>
      </c>
      <c r="K537" s="85">
        <f>I537-N537</f>
        <v>7.6029999999999998</v>
      </c>
      <c r="L537" s="85">
        <f>I537-P537</f>
        <v>7.2420220000000004</v>
      </c>
      <c r="M537" s="84">
        <v>47</v>
      </c>
      <c r="N537" s="85">
        <f>M537*0.051</f>
        <v>2.3969999999999998</v>
      </c>
      <c r="O537" s="84">
        <v>54.078000000000003</v>
      </c>
      <c r="P537" s="85">
        <f>O537*0.051</f>
        <v>2.757978</v>
      </c>
      <c r="Q537" s="84">
        <f>J537*1000/D537</f>
        <v>155.55555555555554</v>
      </c>
      <c r="R537" s="84">
        <f>K537*1000/D537</f>
        <v>211.19444444444446</v>
      </c>
      <c r="S537" s="84">
        <f>L537*1000/D537</f>
        <v>201.1672777777778</v>
      </c>
      <c r="T537" s="85">
        <f>L537-J537</f>
        <v>1.6420220000000008</v>
      </c>
      <c r="U537" s="85">
        <f>N537-P537</f>
        <v>-0.36097800000000024</v>
      </c>
      <c r="V537" s="220">
        <f>O537-M537</f>
        <v>7.078000000000003</v>
      </c>
    </row>
    <row r="538" spans="1:22">
      <c r="A538" s="218"/>
      <c r="B538" s="76">
        <v>534</v>
      </c>
      <c r="C538" s="82" t="s">
        <v>399</v>
      </c>
      <c r="D538" s="83">
        <v>37</v>
      </c>
      <c r="E538" s="90" t="s">
        <v>159</v>
      </c>
      <c r="F538" s="84"/>
      <c r="G538" s="84">
        <v>2029.66</v>
      </c>
      <c r="H538" s="85">
        <v>14</v>
      </c>
      <c r="I538" s="85">
        <f>H538</f>
        <v>14</v>
      </c>
      <c r="J538" s="85">
        <v>5.77</v>
      </c>
      <c r="K538" s="85">
        <f>I538-N538</f>
        <v>11.093</v>
      </c>
      <c r="L538" s="85">
        <f>I538-P538</f>
        <v>10.888999999999999</v>
      </c>
      <c r="M538" s="84">
        <v>57</v>
      </c>
      <c r="N538" s="85">
        <f>M538*0.051</f>
        <v>2.907</v>
      </c>
      <c r="O538" s="84">
        <v>61</v>
      </c>
      <c r="P538" s="85">
        <f>O538*0.051</f>
        <v>3.1109999999999998</v>
      </c>
      <c r="Q538" s="84">
        <f>J538*1000/D538</f>
        <v>155.94594594594594</v>
      </c>
      <c r="R538" s="84">
        <f>K538*1000/D538</f>
        <v>299.81081081081084</v>
      </c>
      <c r="S538" s="84">
        <f>L538*1000/D538</f>
        <v>294.29729729729729</v>
      </c>
      <c r="T538" s="85">
        <f>L538-J538</f>
        <v>5.1189999999999998</v>
      </c>
      <c r="U538" s="85">
        <f>N538-P538</f>
        <v>-0.20399999999999974</v>
      </c>
      <c r="V538" s="220">
        <f>O538-M538</f>
        <v>4</v>
      </c>
    </row>
    <row r="539" spans="1:22">
      <c r="A539" s="218"/>
      <c r="B539" s="76">
        <v>535</v>
      </c>
      <c r="C539" s="82" t="s">
        <v>282</v>
      </c>
      <c r="D539" s="83">
        <v>40</v>
      </c>
      <c r="E539" s="83" t="s">
        <v>159</v>
      </c>
      <c r="F539" s="84">
        <v>2248.6</v>
      </c>
      <c r="G539" s="91">
        <f>F539</f>
        <v>2248.6</v>
      </c>
      <c r="H539" s="85">
        <v>10.59</v>
      </c>
      <c r="I539" s="85">
        <f>H539</f>
        <v>10.59</v>
      </c>
      <c r="J539" s="85">
        <v>6.24</v>
      </c>
      <c r="K539" s="85">
        <f>I539-N539</f>
        <v>6.9606599999999998</v>
      </c>
      <c r="L539" s="85">
        <f>I539-P539</f>
        <v>6.8671769999999999</v>
      </c>
      <c r="M539" s="84">
        <v>66</v>
      </c>
      <c r="N539" s="85">
        <f>M539*0.05499</f>
        <v>3.62934</v>
      </c>
      <c r="O539" s="84">
        <v>67.7</v>
      </c>
      <c r="P539" s="85">
        <f>O539*0.05499</f>
        <v>3.722823</v>
      </c>
      <c r="Q539" s="84">
        <f>J539*1000/D539</f>
        <v>156</v>
      </c>
      <c r="R539" s="84">
        <f>K539*1000/D539</f>
        <v>174.01650000000001</v>
      </c>
      <c r="S539" s="84">
        <f>L539*1000/D539</f>
        <v>171.67942499999998</v>
      </c>
      <c r="T539" s="85">
        <f>L539-J539</f>
        <v>0.62717699999999965</v>
      </c>
      <c r="U539" s="85">
        <f>N539-P539</f>
        <v>-9.3482999999999983E-2</v>
      </c>
      <c r="V539" s="220">
        <f>O539-M539</f>
        <v>1.7000000000000028</v>
      </c>
    </row>
    <row r="540" spans="1:22">
      <c r="A540" s="218"/>
      <c r="B540" s="76">
        <v>536</v>
      </c>
      <c r="C540" s="82" t="s">
        <v>373</v>
      </c>
      <c r="D540" s="83">
        <v>9</v>
      </c>
      <c r="E540" s="83">
        <v>1936</v>
      </c>
      <c r="F540" s="84">
        <v>825.51</v>
      </c>
      <c r="G540" s="84">
        <v>597.02</v>
      </c>
      <c r="H540" s="85">
        <v>2.0920000000000001</v>
      </c>
      <c r="I540" s="85">
        <f>H540</f>
        <v>2.0920000000000001</v>
      </c>
      <c r="J540" s="85">
        <v>1.405</v>
      </c>
      <c r="K540" s="85">
        <f>I540-N540</f>
        <v>1.7350000000000001</v>
      </c>
      <c r="L540" s="85">
        <f>I540-P540</f>
        <v>2.0257000000000001</v>
      </c>
      <c r="M540" s="84">
        <v>7</v>
      </c>
      <c r="N540" s="85">
        <f>M540*0.051</f>
        <v>0.35699999999999998</v>
      </c>
      <c r="O540" s="84">
        <v>1.3</v>
      </c>
      <c r="P540" s="85">
        <f>O540*0.051</f>
        <v>6.6299999999999998E-2</v>
      </c>
      <c r="Q540" s="84">
        <f>J540*1000/D540</f>
        <v>156.11111111111111</v>
      </c>
      <c r="R540" s="84">
        <f>K540*1000/D540</f>
        <v>192.77777777777777</v>
      </c>
      <c r="S540" s="84">
        <f>L540*1000/D540</f>
        <v>225.07777777777778</v>
      </c>
      <c r="T540" s="85">
        <f>L540-J540</f>
        <v>0.62070000000000003</v>
      </c>
      <c r="U540" s="85">
        <f>N540-P540</f>
        <v>0.29069999999999996</v>
      </c>
      <c r="V540" s="220">
        <f>O540-M540</f>
        <v>-5.7</v>
      </c>
    </row>
    <row r="541" spans="1:22">
      <c r="A541" s="218"/>
      <c r="B541" s="76">
        <v>537</v>
      </c>
      <c r="C541" s="88" t="s">
        <v>68</v>
      </c>
      <c r="D541" s="83">
        <v>20</v>
      </c>
      <c r="E541" s="83">
        <v>1984</v>
      </c>
      <c r="F541" s="84">
        <v>1066.95</v>
      </c>
      <c r="G541" s="84">
        <v>1066.95</v>
      </c>
      <c r="H541" s="85">
        <v>5.6</v>
      </c>
      <c r="I541" s="85">
        <f>H541</f>
        <v>5.6</v>
      </c>
      <c r="J541" s="85">
        <v>3.1240000000000001</v>
      </c>
      <c r="K541" s="85">
        <f>I541-N541</f>
        <v>5.6</v>
      </c>
      <c r="L541" s="85">
        <f>I541-P541</f>
        <v>3.3049999999999997</v>
      </c>
      <c r="M541" s="84"/>
      <c r="N541" s="85">
        <f>M541*0.051</f>
        <v>0</v>
      </c>
      <c r="O541" s="84">
        <v>45</v>
      </c>
      <c r="P541" s="85">
        <f>O541*0.051</f>
        <v>2.2949999999999999</v>
      </c>
      <c r="Q541" s="84">
        <f>J541*1000/D541</f>
        <v>156.19999999999999</v>
      </c>
      <c r="R541" s="84">
        <f>K541*1000/D541</f>
        <v>280</v>
      </c>
      <c r="S541" s="84">
        <f>L541*1000/D541</f>
        <v>165.24999999999997</v>
      </c>
      <c r="T541" s="85">
        <f>L541-J541</f>
        <v>0.18099999999999961</v>
      </c>
      <c r="U541" s="85">
        <f>N541-P541</f>
        <v>-2.2949999999999999</v>
      </c>
      <c r="V541" s="220">
        <f>O541-M541</f>
        <v>45</v>
      </c>
    </row>
    <row r="542" spans="1:22">
      <c r="A542" s="218"/>
      <c r="B542" s="76">
        <v>538</v>
      </c>
      <c r="C542" s="82" t="s">
        <v>390</v>
      </c>
      <c r="D542" s="83">
        <v>40</v>
      </c>
      <c r="E542" s="90" t="s">
        <v>159</v>
      </c>
      <c r="F542" s="84"/>
      <c r="G542" s="84">
        <v>2273.96</v>
      </c>
      <c r="H542" s="85">
        <v>11.4</v>
      </c>
      <c r="I542" s="85">
        <f>H542</f>
        <v>11.4</v>
      </c>
      <c r="J542" s="85">
        <v>6.25</v>
      </c>
      <c r="K542" s="85">
        <f>I542-N542</f>
        <v>8.0850000000000009</v>
      </c>
      <c r="L542" s="85">
        <f>I542-P542</f>
        <v>8.391</v>
      </c>
      <c r="M542" s="84">
        <v>65</v>
      </c>
      <c r="N542" s="85">
        <f>M542*0.051</f>
        <v>3.3149999999999999</v>
      </c>
      <c r="O542" s="84">
        <v>59</v>
      </c>
      <c r="P542" s="85">
        <f>O542*0.051</f>
        <v>3.0089999999999999</v>
      </c>
      <c r="Q542" s="84">
        <f>J542*1000/D542</f>
        <v>156.25</v>
      </c>
      <c r="R542" s="84">
        <f>K542*1000/D542</f>
        <v>202.12500000000003</v>
      </c>
      <c r="S542" s="84">
        <f>L542*1000/D542</f>
        <v>209.77500000000001</v>
      </c>
      <c r="T542" s="85">
        <f>L542-J542</f>
        <v>2.141</v>
      </c>
      <c r="U542" s="85">
        <f>N542-P542</f>
        <v>0.30600000000000005</v>
      </c>
      <c r="V542" s="220">
        <f>O542-M542</f>
        <v>-6</v>
      </c>
    </row>
    <row r="543" spans="1:22">
      <c r="A543" s="218"/>
      <c r="B543" s="76">
        <v>539</v>
      </c>
      <c r="C543" s="94" t="s">
        <v>234</v>
      </c>
      <c r="D543" s="95">
        <v>45</v>
      </c>
      <c r="E543" s="102" t="s">
        <v>159</v>
      </c>
      <c r="F543" s="97">
        <v>2567.09</v>
      </c>
      <c r="G543" s="97">
        <v>2567.09</v>
      </c>
      <c r="H543" s="98">
        <v>14.7</v>
      </c>
      <c r="I543" s="99">
        <f>H543</f>
        <v>14.7</v>
      </c>
      <c r="J543" s="99">
        <v>7.04</v>
      </c>
      <c r="K543" s="85">
        <f>I543-N543</f>
        <v>9.8849999999999998</v>
      </c>
      <c r="L543" s="85">
        <f>I543-P543</f>
        <v>10.383084999999999</v>
      </c>
      <c r="M543" s="100">
        <v>90</v>
      </c>
      <c r="N543" s="99">
        <f>M543*0.0535</f>
        <v>4.8149999999999995</v>
      </c>
      <c r="O543" s="100">
        <v>80.69</v>
      </c>
      <c r="P543" s="99">
        <f>O543*0.0535</f>
        <v>4.3169149999999998</v>
      </c>
      <c r="Q543" s="84">
        <f>J543*1000/D543</f>
        <v>156.44444444444446</v>
      </c>
      <c r="R543" s="84">
        <f>K543*1000/D543</f>
        <v>219.66666666666666</v>
      </c>
      <c r="S543" s="84">
        <f>L543*1000/D543</f>
        <v>230.73522222222221</v>
      </c>
      <c r="T543" s="85">
        <f>L543-J543</f>
        <v>3.3430849999999994</v>
      </c>
      <c r="U543" s="85">
        <f>N543-P543</f>
        <v>0.49808499999999967</v>
      </c>
      <c r="V543" s="220">
        <f>O543-M543</f>
        <v>-9.3100000000000023</v>
      </c>
    </row>
    <row r="544" spans="1:22">
      <c r="A544" s="218"/>
      <c r="B544" s="76">
        <v>540</v>
      </c>
      <c r="C544" s="82" t="s">
        <v>289</v>
      </c>
      <c r="D544" s="83">
        <v>32</v>
      </c>
      <c r="E544" s="83" t="s">
        <v>159</v>
      </c>
      <c r="F544" s="84">
        <v>1224.3399999999999</v>
      </c>
      <c r="G544" s="91">
        <f>F544</f>
        <v>1224.3399999999999</v>
      </c>
      <c r="H544" s="85">
        <v>8.6440000000000001</v>
      </c>
      <c r="I544" s="85">
        <f>H544</f>
        <v>8.6440000000000001</v>
      </c>
      <c r="J544" s="85">
        <v>5.04</v>
      </c>
      <c r="K544" s="85">
        <f>I544-N544</f>
        <v>6.7193500000000004</v>
      </c>
      <c r="L544" s="85">
        <f>I544-P544</f>
        <v>6.7193500000000004</v>
      </c>
      <c r="M544" s="84">
        <v>35</v>
      </c>
      <c r="N544" s="85">
        <f>M544*0.05499</f>
        <v>1.92465</v>
      </c>
      <c r="O544" s="84">
        <v>35</v>
      </c>
      <c r="P544" s="85">
        <f>O544*0.05499</f>
        <v>1.92465</v>
      </c>
      <c r="Q544" s="84">
        <f>J544*1000/D544</f>
        <v>157.5</v>
      </c>
      <c r="R544" s="84">
        <f>K544*1000/D544</f>
        <v>209.97968750000001</v>
      </c>
      <c r="S544" s="84">
        <f>L544*1000/D544</f>
        <v>209.97968750000001</v>
      </c>
      <c r="T544" s="85">
        <f>L544-J544</f>
        <v>1.6793500000000003</v>
      </c>
      <c r="U544" s="85">
        <f>N544-P544</f>
        <v>0</v>
      </c>
      <c r="V544" s="220">
        <f>O544-M544</f>
        <v>0</v>
      </c>
    </row>
    <row r="545" spans="1:22">
      <c r="A545" s="218"/>
      <c r="B545" s="76">
        <v>541</v>
      </c>
      <c r="C545" s="82" t="s">
        <v>468</v>
      </c>
      <c r="D545" s="83">
        <v>35</v>
      </c>
      <c r="E545" s="83"/>
      <c r="F545" s="84"/>
      <c r="G545" s="84">
        <v>1476.38</v>
      </c>
      <c r="H545" s="85">
        <v>9</v>
      </c>
      <c r="I545" s="85">
        <f>H545</f>
        <v>9</v>
      </c>
      <c r="J545" s="85">
        <v>5.52</v>
      </c>
      <c r="K545" s="85">
        <f>I545-N545</f>
        <v>6.8070000000000004</v>
      </c>
      <c r="L545" s="85">
        <f>I545-P545</f>
        <v>6.2460000000000004</v>
      </c>
      <c r="M545" s="84">
        <v>43</v>
      </c>
      <c r="N545" s="85">
        <f>M545*0.051</f>
        <v>2.1930000000000001</v>
      </c>
      <c r="O545" s="84">
        <v>54</v>
      </c>
      <c r="P545" s="85">
        <f>O545*0.051</f>
        <v>2.754</v>
      </c>
      <c r="Q545" s="84">
        <f>J545*1000/D545</f>
        <v>157.71428571428572</v>
      </c>
      <c r="R545" s="84">
        <f>K545*1000/D545</f>
        <v>194.48571428571429</v>
      </c>
      <c r="S545" s="84">
        <f>L545*1000/D545</f>
        <v>178.45714285714286</v>
      </c>
      <c r="T545" s="85">
        <f>L545-J545</f>
        <v>0.72600000000000087</v>
      </c>
      <c r="U545" s="85">
        <f>N545-P545</f>
        <v>-0.56099999999999994</v>
      </c>
      <c r="V545" s="220">
        <f>O545-M545</f>
        <v>11</v>
      </c>
    </row>
    <row r="546" spans="1:22">
      <c r="A546" s="218"/>
      <c r="B546" s="76">
        <v>542</v>
      </c>
      <c r="C546" s="94" t="s">
        <v>225</v>
      </c>
      <c r="D546" s="95">
        <v>78</v>
      </c>
      <c r="E546" s="102" t="s">
        <v>159</v>
      </c>
      <c r="F546" s="97">
        <v>3971.14</v>
      </c>
      <c r="G546" s="97">
        <v>3971.14</v>
      </c>
      <c r="H546" s="98">
        <v>20.9</v>
      </c>
      <c r="I546" s="99">
        <f>H546</f>
        <v>20.9</v>
      </c>
      <c r="J546" s="99">
        <v>12.32</v>
      </c>
      <c r="K546" s="85">
        <f>I546-N546</f>
        <v>14.426499999999999</v>
      </c>
      <c r="L546" s="85">
        <f>I546-P546</f>
        <v>13.2026875</v>
      </c>
      <c r="M546" s="100">
        <v>121</v>
      </c>
      <c r="N546" s="99">
        <f>M546*0.0535</f>
        <v>6.4734999999999996</v>
      </c>
      <c r="O546" s="100">
        <v>143.875</v>
      </c>
      <c r="P546" s="99">
        <f>O546*0.0535</f>
        <v>7.6973124999999998</v>
      </c>
      <c r="Q546" s="84">
        <f>J546*1000/D546</f>
        <v>157.94871794871796</v>
      </c>
      <c r="R546" s="84">
        <f>K546*1000/D546</f>
        <v>184.95512820512818</v>
      </c>
      <c r="S546" s="84">
        <f>L546*1000/D546</f>
        <v>169.26522435897436</v>
      </c>
      <c r="T546" s="85">
        <f>L546-J546</f>
        <v>0.8826874999999994</v>
      </c>
      <c r="U546" s="85">
        <f>N546-P546</f>
        <v>-1.2238125000000002</v>
      </c>
      <c r="V546" s="220">
        <f>O546-M546</f>
        <v>22.875</v>
      </c>
    </row>
    <row r="547" spans="1:22">
      <c r="A547" s="218"/>
      <c r="B547" s="76">
        <v>543</v>
      </c>
      <c r="C547" s="82" t="s">
        <v>372</v>
      </c>
      <c r="D547" s="83">
        <v>12</v>
      </c>
      <c r="E547" s="83">
        <v>1954</v>
      </c>
      <c r="F547" s="84">
        <v>562.47</v>
      </c>
      <c r="G547" s="84">
        <v>562.47</v>
      </c>
      <c r="H547" s="85">
        <v>3.42</v>
      </c>
      <c r="I547" s="85">
        <f>H547</f>
        <v>3.42</v>
      </c>
      <c r="J547" s="85">
        <v>1.8967000000000001</v>
      </c>
      <c r="K547" s="85">
        <f>I547-N547</f>
        <v>2.3490000000000002</v>
      </c>
      <c r="L547" s="85">
        <f>I547-P547</f>
        <v>3.1573500000000001</v>
      </c>
      <c r="M547" s="84">
        <v>21</v>
      </c>
      <c r="N547" s="85">
        <f>M547*0.051</f>
        <v>1.071</v>
      </c>
      <c r="O547" s="84">
        <v>5.15</v>
      </c>
      <c r="P547" s="85">
        <f>O547*0.051</f>
        <v>0.26264999999999999</v>
      </c>
      <c r="Q547" s="84">
        <f>J547*1000/D547</f>
        <v>158.05833333333334</v>
      </c>
      <c r="R547" s="84">
        <f>K547*1000/D547</f>
        <v>195.75</v>
      </c>
      <c r="S547" s="84">
        <f>L547*1000/D547</f>
        <v>263.11250000000001</v>
      </c>
      <c r="T547" s="85">
        <f>L547-J547</f>
        <v>1.26065</v>
      </c>
      <c r="U547" s="85">
        <f>N547-P547</f>
        <v>0.8083499999999999</v>
      </c>
      <c r="V547" s="220">
        <f>O547-M547</f>
        <v>-15.85</v>
      </c>
    </row>
    <row r="548" spans="1:22">
      <c r="A548" s="218"/>
      <c r="B548" s="76">
        <v>544</v>
      </c>
      <c r="C548" s="81" t="s">
        <v>580</v>
      </c>
      <c r="D548" s="78">
        <v>36</v>
      </c>
      <c r="E548" s="78">
        <v>1972</v>
      </c>
      <c r="F548" s="79">
        <v>1508.84</v>
      </c>
      <c r="G548" s="79">
        <v>1508.84</v>
      </c>
      <c r="H548" s="86">
        <v>8.1519999999999992</v>
      </c>
      <c r="I548" s="80">
        <f>H548</f>
        <v>8.1519999999999992</v>
      </c>
      <c r="J548" s="80">
        <v>5.7</v>
      </c>
      <c r="K548" s="80">
        <f>I548-N548</f>
        <v>8.1519999999999992</v>
      </c>
      <c r="L548" s="80">
        <f>I548-P548</f>
        <v>5.7039999999999988</v>
      </c>
      <c r="M548" s="79">
        <v>0</v>
      </c>
      <c r="N548" s="80">
        <f>M548*0.051</f>
        <v>0</v>
      </c>
      <c r="O548" s="79">
        <v>48</v>
      </c>
      <c r="P548" s="80">
        <f>O548*0.051</f>
        <v>2.448</v>
      </c>
      <c r="Q548" s="79">
        <f>J548*1000/D548</f>
        <v>158.33333333333334</v>
      </c>
      <c r="R548" s="79">
        <f>K548*1000/D548</f>
        <v>226.44444444444443</v>
      </c>
      <c r="S548" s="79">
        <f>L548*1000/D548</f>
        <v>158.44444444444443</v>
      </c>
      <c r="T548" s="80">
        <f>L548-J548</f>
        <v>3.9999999999986713E-3</v>
      </c>
      <c r="U548" s="80">
        <f>N548-P548</f>
        <v>-2.448</v>
      </c>
      <c r="V548" s="219">
        <f>O548-M548</f>
        <v>48</v>
      </c>
    </row>
    <row r="549" spans="1:22">
      <c r="A549" s="218"/>
      <c r="B549" s="76">
        <v>545</v>
      </c>
      <c r="C549" s="82" t="s">
        <v>398</v>
      </c>
      <c r="D549" s="83">
        <v>55</v>
      </c>
      <c r="E549" s="90" t="s">
        <v>159</v>
      </c>
      <c r="F549" s="84"/>
      <c r="G549" s="84">
        <v>2494.33</v>
      </c>
      <c r="H549" s="85">
        <v>17.100000000000001</v>
      </c>
      <c r="I549" s="85">
        <f>H549</f>
        <v>17.100000000000001</v>
      </c>
      <c r="J549" s="85">
        <v>8.7200000000000006</v>
      </c>
      <c r="K549" s="85">
        <f>I549-N549</f>
        <v>12.918000000000003</v>
      </c>
      <c r="L549" s="85">
        <f>I549-P549</f>
        <v>12.969000000000001</v>
      </c>
      <c r="M549" s="84">
        <v>82</v>
      </c>
      <c r="N549" s="85">
        <f>M549*0.051</f>
        <v>4.1819999999999995</v>
      </c>
      <c r="O549" s="84">
        <v>81</v>
      </c>
      <c r="P549" s="85">
        <f>O549*0.051</f>
        <v>4.1309999999999993</v>
      </c>
      <c r="Q549" s="84">
        <f>J549*1000/D549</f>
        <v>158.54545454545453</v>
      </c>
      <c r="R549" s="84">
        <f>K549*1000/D549</f>
        <v>234.87272727272733</v>
      </c>
      <c r="S549" s="84">
        <f>L549*1000/D549</f>
        <v>235.80000000000004</v>
      </c>
      <c r="T549" s="85">
        <f>L549-J549</f>
        <v>4.2490000000000006</v>
      </c>
      <c r="U549" s="85">
        <f>N549-P549</f>
        <v>5.1000000000000156E-2</v>
      </c>
      <c r="V549" s="220">
        <f>O549-M549</f>
        <v>-1</v>
      </c>
    </row>
    <row r="550" spans="1:22">
      <c r="A550" s="218"/>
      <c r="B550" s="76">
        <v>546</v>
      </c>
      <c r="C550" s="81" t="s">
        <v>516</v>
      </c>
      <c r="D550" s="78">
        <v>108</v>
      </c>
      <c r="E550" s="78">
        <v>1990</v>
      </c>
      <c r="F550" s="79">
        <v>2642.7</v>
      </c>
      <c r="G550" s="79">
        <v>2642.7</v>
      </c>
      <c r="H550" s="80">
        <v>27.452000000000002</v>
      </c>
      <c r="I550" s="80">
        <f>H550</f>
        <v>27.452000000000002</v>
      </c>
      <c r="J550" s="80">
        <v>17.2</v>
      </c>
      <c r="K550" s="80">
        <f>I550-N550</f>
        <v>19.955000000000002</v>
      </c>
      <c r="L550" s="80">
        <f>I550-P550</f>
        <v>20.053532000000001</v>
      </c>
      <c r="M550" s="79">
        <v>147</v>
      </c>
      <c r="N550" s="80">
        <f>M550*0.051</f>
        <v>7.4969999999999999</v>
      </c>
      <c r="O550" s="79">
        <v>145.06800000000001</v>
      </c>
      <c r="P550" s="80">
        <f>O550*0.051</f>
        <v>7.3984680000000003</v>
      </c>
      <c r="Q550" s="79">
        <f>J550*1000/D550</f>
        <v>159.25925925925927</v>
      </c>
      <c r="R550" s="79">
        <f>K550*1000/D550</f>
        <v>184.76851851851856</v>
      </c>
      <c r="S550" s="79">
        <f>L550*1000/D550</f>
        <v>185.68085185185186</v>
      </c>
      <c r="T550" s="80">
        <f>L550-J550</f>
        <v>2.8535320000000013</v>
      </c>
      <c r="U550" s="80">
        <f>N550-P550</f>
        <v>9.853199999999962E-2</v>
      </c>
      <c r="V550" s="219">
        <f>O550-M550</f>
        <v>-1.9319999999999879</v>
      </c>
    </row>
    <row r="551" spans="1:22">
      <c r="A551" s="218"/>
      <c r="B551" s="76">
        <v>547</v>
      </c>
      <c r="C551" s="101" t="s">
        <v>27</v>
      </c>
      <c r="D551" s="83">
        <v>33</v>
      </c>
      <c r="E551" s="83">
        <v>1989</v>
      </c>
      <c r="F551" s="84">
        <v>1863</v>
      </c>
      <c r="G551" s="84">
        <v>1863</v>
      </c>
      <c r="H551" s="85">
        <v>9</v>
      </c>
      <c r="I551" s="85">
        <v>9</v>
      </c>
      <c r="J551" s="85">
        <f>D551*0.16</f>
        <v>5.28</v>
      </c>
      <c r="K551" s="85">
        <f>I551-N551</f>
        <v>5.7870000000000008</v>
      </c>
      <c r="L551" s="85">
        <f>I551-P551</f>
        <v>6.093</v>
      </c>
      <c r="M551" s="84">
        <v>63</v>
      </c>
      <c r="N551" s="85">
        <f>M551*0.051</f>
        <v>3.2129999999999996</v>
      </c>
      <c r="O551" s="84">
        <v>57</v>
      </c>
      <c r="P551" s="85">
        <f>O551*0.051</f>
        <v>2.907</v>
      </c>
      <c r="Q551" s="84">
        <f>J551*1000/D551</f>
        <v>160</v>
      </c>
      <c r="R551" s="84">
        <f>K551*1000/D551</f>
        <v>175.3636363636364</v>
      </c>
      <c r="S551" s="84">
        <f>L551*1000/D551</f>
        <v>184.63636363636363</v>
      </c>
      <c r="T551" s="85">
        <f>L551-J551</f>
        <v>0.81299999999999972</v>
      </c>
      <c r="U551" s="85">
        <f>N551-P551</f>
        <v>0.30599999999999961</v>
      </c>
      <c r="V551" s="220">
        <f>O551-M551</f>
        <v>-6</v>
      </c>
    </row>
    <row r="552" spans="1:22">
      <c r="A552" s="218"/>
      <c r="B552" s="76">
        <v>548</v>
      </c>
      <c r="C552" s="101" t="s">
        <v>28</v>
      </c>
      <c r="D552" s="83">
        <v>28</v>
      </c>
      <c r="E552" s="83">
        <v>1974</v>
      </c>
      <c r="F552" s="84">
        <v>1359</v>
      </c>
      <c r="G552" s="84">
        <v>1359</v>
      </c>
      <c r="H552" s="85">
        <v>7.8</v>
      </c>
      <c r="I552" s="85">
        <v>7.8</v>
      </c>
      <c r="J552" s="85">
        <f>D552*0.16</f>
        <v>4.4800000000000004</v>
      </c>
      <c r="K552" s="85">
        <f>I552-N552</f>
        <v>5.6579999999999995</v>
      </c>
      <c r="L552" s="85">
        <f>I552-P552</f>
        <v>5.25</v>
      </c>
      <c r="M552" s="84">
        <v>42</v>
      </c>
      <c r="N552" s="85">
        <f>M552*0.051</f>
        <v>2.1419999999999999</v>
      </c>
      <c r="O552" s="84">
        <v>50</v>
      </c>
      <c r="P552" s="85">
        <f>O552*0.051</f>
        <v>2.5499999999999998</v>
      </c>
      <c r="Q552" s="84">
        <f>J552*1000/D552</f>
        <v>160</v>
      </c>
      <c r="R552" s="84">
        <f>K552*1000/D552</f>
        <v>202.07142857142853</v>
      </c>
      <c r="S552" s="84">
        <f>L552*1000/D552</f>
        <v>187.5</v>
      </c>
      <c r="T552" s="85">
        <f>L552-J552</f>
        <v>0.76999999999999957</v>
      </c>
      <c r="U552" s="85">
        <f>N552-P552</f>
        <v>-0.40799999999999992</v>
      </c>
      <c r="V552" s="220">
        <f>O552-M552</f>
        <v>8</v>
      </c>
    </row>
    <row r="553" spans="1:22">
      <c r="A553" s="218"/>
      <c r="B553" s="76">
        <v>549</v>
      </c>
      <c r="C553" s="101" t="s">
        <v>56</v>
      </c>
      <c r="D553" s="83">
        <v>12</v>
      </c>
      <c r="E553" s="83">
        <v>1982</v>
      </c>
      <c r="F553" s="84">
        <v>539</v>
      </c>
      <c r="G553" s="84">
        <v>539</v>
      </c>
      <c r="H553" s="85">
        <v>2.9</v>
      </c>
      <c r="I553" s="85">
        <v>2.9</v>
      </c>
      <c r="J553" s="85">
        <f>D553*0.16</f>
        <v>1.92</v>
      </c>
      <c r="K553" s="85">
        <f>I553-N553</f>
        <v>2.339</v>
      </c>
      <c r="L553" s="85">
        <f>I553-P553</f>
        <v>2.339</v>
      </c>
      <c r="M553" s="84">
        <v>11</v>
      </c>
      <c r="N553" s="85">
        <f>M553*0.051</f>
        <v>0.56099999999999994</v>
      </c>
      <c r="O553" s="84">
        <v>11</v>
      </c>
      <c r="P553" s="85">
        <f>O553*0.051</f>
        <v>0.56099999999999994</v>
      </c>
      <c r="Q553" s="84">
        <f>J553*1000/D553</f>
        <v>160</v>
      </c>
      <c r="R553" s="84">
        <f>K553*1000/D553</f>
        <v>194.91666666666666</v>
      </c>
      <c r="S553" s="84">
        <f>L553*1000/D553</f>
        <v>194.91666666666666</v>
      </c>
      <c r="T553" s="85">
        <f>L553-J553</f>
        <v>0.41900000000000004</v>
      </c>
      <c r="U553" s="85">
        <f>N553-P553</f>
        <v>0</v>
      </c>
      <c r="V553" s="220">
        <f>O553-M553</f>
        <v>0</v>
      </c>
    </row>
    <row r="554" spans="1:22">
      <c r="A554" s="218"/>
      <c r="B554" s="76">
        <v>550</v>
      </c>
      <c r="C554" s="101" t="s">
        <v>57</v>
      </c>
      <c r="D554" s="83">
        <v>14</v>
      </c>
      <c r="E554" s="83">
        <v>1994</v>
      </c>
      <c r="F554" s="84">
        <v>1025</v>
      </c>
      <c r="G554" s="84">
        <v>1025</v>
      </c>
      <c r="H554" s="85">
        <v>4.7</v>
      </c>
      <c r="I554" s="85">
        <v>4.7</v>
      </c>
      <c r="J554" s="85">
        <f>D554*0.16</f>
        <v>2.2400000000000002</v>
      </c>
      <c r="K554" s="85">
        <f>I554-N554</f>
        <v>2.66</v>
      </c>
      <c r="L554" s="85">
        <f>I554-P554</f>
        <v>2.6090000000000004</v>
      </c>
      <c r="M554" s="84">
        <v>40</v>
      </c>
      <c r="N554" s="85">
        <f>M554*0.051</f>
        <v>2.04</v>
      </c>
      <c r="O554" s="84">
        <v>41</v>
      </c>
      <c r="P554" s="85">
        <f>O554*0.051</f>
        <v>2.0909999999999997</v>
      </c>
      <c r="Q554" s="84">
        <f>J554*1000/D554</f>
        <v>160</v>
      </c>
      <c r="R554" s="84">
        <f>K554*1000/D554</f>
        <v>190</v>
      </c>
      <c r="S554" s="84">
        <f>L554*1000/D554</f>
        <v>186.35714285714289</v>
      </c>
      <c r="T554" s="85">
        <f>L554-J554</f>
        <v>0.36900000000000022</v>
      </c>
      <c r="U554" s="85">
        <f>N554-P554</f>
        <v>-5.0999999999999712E-2</v>
      </c>
      <c r="V554" s="220">
        <f>O554-M554</f>
        <v>1</v>
      </c>
    </row>
    <row r="555" spans="1:22">
      <c r="A555" s="218"/>
      <c r="B555" s="76">
        <v>551</v>
      </c>
      <c r="C555" s="101" t="s">
        <v>29</v>
      </c>
      <c r="D555" s="83">
        <v>9</v>
      </c>
      <c r="E555" s="83">
        <v>1983</v>
      </c>
      <c r="F555" s="84">
        <v>518</v>
      </c>
      <c r="G555" s="84">
        <v>518</v>
      </c>
      <c r="H555" s="85">
        <v>2.9</v>
      </c>
      <c r="I555" s="85">
        <v>2.9</v>
      </c>
      <c r="J555" s="85">
        <f>D555*0.16</f>
        <v>1.44</v>
      </c>
      <c r="K555" s="85">
        <f>I555-N555</f>
        <v>2.0840000000000001</v>
      </c>
      <c r="L555" s="85">
        <f>I555-P555</f>
        <v>2.2370000000000001</v>
      </c>
      <c r="M555" s="84">
        <v>16</v>
      </c>
      <c r="N555" s="85">
        <f>M555*0.051</f>
        <v>0.81599999999999995</v>
      </c>
      <c r="O555" s="84">
        <v>13</v>
      </c>
      <c r="P555" s="85">
        <f>O555*0.051</f>
        <v>0.66299999999999992</v>
      </c>
      <c r="Q555" s="84">
        <f>J555*1000/D555</f>
        <v>160</v>
      </c>
      <c r="R555" s="84">
        <f>K555*1000/D555</f>
        <v>231.55555555555554</v>
      </c>
      <c r="S555" s="84">
        <f>L555*1000/D555</f>
        <v>248.55555555555554</v>
      </c>
      <c r="T555" s="85">
        <f>L555-J555</f>
        <v>0.79700000000000015</v>
      </c>
      <c r="U555" s="85">
        <f>N555-P555</f>
        <v>0.15300000000000002</v>
      </c>
      <c r="V555" s="220">
        <f>O555-M555</f>
        <v>-3</v>
      </c>
    </row>
    <row r="556" spans="1:22">
      <c r="A556" s="218"/>
      <c r="B556" s="76">
        <v>552</v>
      </c>
      <c r="C556" s="101" t="s">
        <v>58</v>
      </c>
      <c r="D556" s="83">
        <v>13</v>
      </c>
      <c r="E556" s="83">
        <v>1985</v>
      </c>
      <c r="F556" s="84">
        <v>830</v>
      </c>
      <c r="G556" s="84">
        <v>830</v>
      </c>
      <c r="H556" s="85">
        <v>4.5</v>
      </c>
      <c r="I556" s="85">
        <v>4.5</v>
      </c>
      <c r="J556" s="85">
        <f>D556*0.16</f>
        <v>2.08</v>
      </c>
      <c r="K556" s="85">
        <f>I556-N556</f>
        <v>3.1740000000000004</v>
      </c>
      <c r="L556" s="85">
        <f>I556-P556</f>
        <v>3.3780000000000001</v>
      </c>
      <c r="M556" s="84">
        <v>26</v>
      </c>
      <c r="N556" s="85">
        <f>M556*0.051</f>
        <v>1.3259999999999998</v>
      </c>
      <c r="O556" s="84">
        <v>22</v>
      </c>
      <c r="P556" s="85">
        <f>O556*0.051</f>
        <v>1.1219999999999999</v>
      </c>
      <c r="Q556" s="84">
        <f>J556*1000/D556</f>
        <v>160</v>
      </c>
      <c r="R556" s="84">
        <f>K556*1000/D556</f>
        <v>244.15384615384619</v>
      </c>
      <c r="S556" s="84">
        <f>L556*1000/D556</f>
        <v>259.84615384615387</v>
      </c>
      <c r="T556" s="85">
        <f>L556-J556</f>
        <v>1.298</v>
      </c>
      <c r="U556" s="85">
        <f>N556-P556</f>
        <v>0.20399999999999996</v>
      </c>
      <c r="V556" s="220">
        <f>O556-M556</f>
        <v>-4</v>
      </c>
    </row>
    <row r="557" spans="1:22">
      <c r="A557" s="218"/>
      <c r="B557" s="76">
        <v>553</v>
      </c>
      <c r="C557" s="101" t="s">
        <v>30</v>
      </c>
      <c r="D557" s="83">
        <v>13</v>
      </c>
      <c r="E557" s="83">
        <v>1977</v>
      </c>
      <c r="F557" s="84">
        <v>604</v>
      </c>
      <c r="G557" s="84">
        <v>604</v>
      </c>
      <c r="H557" s="85">
        <v>3.7</v>
      </c>
      <c r="I557" s="85">
        <v>3.7</v>
      </c>
      <c r="J557" s="85">
        <f>D557*0.16</f>
        <v>2.08</v>
      </c>
      <c r="K557" s="85">
        <f>I557-N557</f>
        <v>2.8330000000000002</v>
      </c>
      <c r="L557" s="85">
        <f>I557-P557</f>
        <v>3.0880000000000001</v>
      </c>
      <c r="M557" s="84">
        <v>17</v>
      </c>
      <c r="N557" s="85">
        <f>M557*0.051</f>
        <v>0.86699999999999999</v>
      </c>
      <c r="O557" s="84">
        <v>12</v>
      </c>
      <c r="P557" s="85">
        <f>O557*0.051</f>
        <v>0.61199999999999999</v>
      </c>
      <c r="Q557" s="84">
        <f>J557*1000/D557</f>
        <v>160</v>
      </c>
      <c r="R557" s="84">
        <f>K557*1000/D557</f>
        <v>217.92307692307693</v>
      </c>
      <c r="S557" s="84">
        <f>L557*1000/D557</f>
        <v>237.53846153846155</v>
      </c>
      <c r="T557" s="85">
        <f>L557-J557</f>
        <v>1.008</v>
      </c>
      <c r="U557" s="85">
        <f>N557-P557</f>
        <v>0.255</v>
      </c>
      <c r="V557" s="220">
        <f>O557-M557</f>
        <v>-5</v>
      </c>
    </row>
    <row r="558" spans="1:22">
      <c r="A558" s="218"/>
      <c r="B558" s="76">
        <v>554</v>
      </c>
      <c r="C558" s="101" t="s">
        <v>59</v>
      </c>
      <c r="D558" s="83">
        <v>28</v>
      </c>
      <c r="E558" s="83">
        <v>1971</v>
      </c>
      <c r="F558" s="84">
        <v>1389</v>
      </c>
      <c r="G558" s="84">
        <v>1389</v>
      </c>
      <c r="H558" s="85">
        <v>9.3000000000000007</v>
      </c>
      <c r="I558" s="85">
        <v>9.3000000000000007</v>
      </c>
      <c r="J558" s="85">
        <f>D558*0.16</f>
        <v>4.4800000000000004</v>
      </c>
      <c r="K558" s="85">
        <f>I558-N558</f>
        <v>5.5260000000000016</v>
      </c>
      <c r="L558" s="85">
        <f>I558-P558</f>
        <v>6.7500000000000009</v>
      </c>
      <c r="M558" s="84">
        <v>74</v>
      </c>
      <c r="N558" s="85">
        <f>M558*0.051</f>
        <v>3.7739999999999996</v>
      </c>
      <c r="O558" s="84">
        <v>50</v>
      </c>
      <c r="P558" s="85">
        <f>O558*0.051</f>
        <v>2.5499999999999998</v>
      </c>
      <c r="Q558" s="84">
        <f>J558*1000/D558</f>
        <v>160</v>
      </c>
      <c r="R558" s="84">
        <f>K558*1000/D558</f>
        <v>197.35714285714292</v>
      </c>
      <c r="S558" s="84">
        <f>L558*1000/D558</f>
        <v>241.07142857142861</v>
      </c>
      <c r="T558" s="85">
        <f>L558-J558</f>
        <v>2.2700000000000005</v>
      </c>
      <c r="U558" s="85">
        <f>N558-P558</f>
        <v>1.2239999999999998</v>
      </c>
      <c r="V558" s="220">
        <f>O558-M558</f>
        <v>-24</v>
      </c>
    </row>
    <row r="559" spans="1:22">
      <c r="A559" s="218"/>
      <c r="B559" s="76">
        <v>555</v>
      </c>
      <c r="C559" s="101" t="s">
        <v>60</v>
      </c>
      <c r="D559" s="83">
        <v>40</v>
      </c>
      <c r="E559" s="83">
        <v>1969</v>
      </c>
      <c r="F559" s="84">
        <v>1927</v>
      </c>
      <c r="G559" s="84">
        <v>1927</v>
      </c>
      <c r="H559" s="85">
        <v>12.6</v>
      </c>
      <c r="I559" s="85">
        <v>12.6</v>
      </c>
      <c r="J559" s="85">
        <f>D559*0.16</f>
        <v>6.4</v>
      </c>
      <c r="K559" s="85">
        <f>I559-N559</f>
        <v>9.8970000000000002</v>
      </c>
      <c r="L559" s="85">
        <f>I559-P559</f>
        <v>9.9734999999999996</v>
      </c>
      <c r="M559" s="84">
        <v>53</v>
      </c>
      <c r="N559" s="85">
        <f>M559*0.051</f>
        <v>2.7029999999999998</v>
      </c>
      <c r="O559" s="84">
        <v>51.5</v>
      </c>
      <c r="P559" s="85">
        <f>O559*0.051</f>
        <v>2.6264999999999996</v>
      </c>
      <c r="Q559" s="84">
        <f>J559*1000/D559</f>
        <v>160</v>
      </c>
      <c r="R559" s="84">
        <f>K559*1000/D559</f>
        <v>247.42500000000001</v>
      </c>
      <c r="S559" s="84">
        <f>L559*1000/D559</f>
        <v>249.33750000000001</v>
      </c>
      <c r="T559" s="85"/>
      <c r="U559" s="85"/>
      <c r="V559" s="220">
        <f>O559-M559</f>
        <v>-1.5</v>
      </c>
    </row>
    <row r="560" spans="1:22">
      <c r="A560" s="218"/>
      <c r="B560" s="76">
        <v>556</v>
      </c>
      <c r="C560" s="101" t="s">
        <v>61</v>
      </c>
      <c r="D560" s="83">
        <v>28</v>
      </c>
      <c r="E560" s="83">
        <v>1974</v>
      </c>
      <c r="F560" s="84">
        <v>1391</v>
      </c>
      <c r="G560" s="84">
        <v>1391</v>
      </c>
      <c r="H560" s="85">
        <v>10.8</v>
      </c>
      <c r="I560" s="85">
        <v>10.8</v>
      </c>
      <c r="J560" s="85">
        <f>D560*0.16</f>
        <v>4.4800000000000004</v>
      </c>
      <c r="K560" s="85">
        <f>I560-N560</f>
        <v>9.5760000000000005</v>
      </c>
      <c r="L560" s="85">
        <f>I560-P560</f>
        <v>9.1935000000000002</v>
      </c>
      <c r="M560" s="84">
        <v>24</v>
      </c>
      <c r="N560" s="85">
        <f>M560*0.051</f>
        <v>1.224</v>
      </c>
      <c r="O560" s="84">
        <v>31.5</v>
      </c>
      <c r="P560" s="85">
        <f>O560*0.051</f>
        <v>1.6064999999999998</v>
      </c>
      <c r="Q560" s="84">
        <f>J560*1000/D560</f>
        <v>160</v>
      </c>
      <c r="R560" s="84">
        <f>K560*1000/D560</f>
        <v>342</v>
      </c>
      <c r="S560" s="84">
        <f>L560*1000/D560</f>
        <v>328.33928571428572</v>
      </c>
      <c r="T560" s="85">
        <f>L560-J560</f>
        <v>4.7134999999999998</v>
      </c>
      <c r="U560" s="85">
        <f>N560-P560</f>
        <v>-0.38249999999999984</v>
      </c>
      <c r="V560" s="220">
        <f>O560-M560</f>
        <v>7.5</v>
      </c>
    </row>
    <row r="561" spans="1:22">
      <c r="A561" s="218"/>
      <c r="B561" s="76">
        <v>557</v>
      </c>
      <c r="C561" s="101" t="s">
        <v>31</v>
      </c>
      <c r="D561" s="83">
        <v>6</v>
      </c>
      <c r="E561" s="83">
        <v>1925</v>
      </c>
      <c r="F561" s="84">
        <v>285</v>
      </c>
      <c r="G561" s="84">
        <v>285</v>
      </c>
      <c r="H561" s="85">
        <v>2.4</v>
      </c>
      <c r="I561" s="85">
        <v>2.4</v>
      </c>
      <c r="J561" s="85">
        <f>D561*0.16</f>
        <v>0.96</v>
      </c>
      <c r="K561" s="85">
        <f>I561-N561</f>
        <v>1.839</v>
      </c>
      <c r="L561" s="85">
        <f>I561-P561</f>
        <v>2.1959999999999997</v>
      </c>
      <c r="M561" s="84">
        <v>11</v>
      </c>
      <c r="N561" s="85">
        <f>M561*0.051</f>
        <v>0.56099999999999994</v>
      </c>
      <c r="O561" s="84">
        <v>4</v>
      </c>
      <c r="P561" s="85">
        <f>O561*0.051</f>
        <v>0.20399999999999999</v>
      </c>
      <c r="Q561" s="84">
        <f>J561*1000/D561</f>
        <v>160</v>
      </c>
      <c r="R561" s="84">
        <f>K561*1000/D561</f>
        <v>306.5</v>
      </c>
      <c r="S561" s="84">
        <f>L561*1000/D561</f>
        <v>365.99999999999994</v>
      </c>
      <c r="T561" s="85">
        <f>L561-J561</f>
        <v>1.2359999999999998</v>
      </c>
      <c r="U561" s="85">
        <f>N561-P561</f>
        <v>0.35699999999999998</v>
      </c>
      <c r="V561" s="220">
        <f>O561-M561</f>
        <v>-7</v>
      </c>
    </row>
    <row r="562" spans="1:22">
      <c r="A562" s="218"/>
      <c r="B562" s="76">
        <v>558</v>
      </c>
      <c r="C562" s="101" t="s">
        <v>62</v>
      </c>
      <c r="D562" s="83">
        <v>9</v>
      </c>
      <c r="E562" s="83">
        <v>1986</v>
      </c>
      <c r="F562" s="84">
        <v>412</v>
      </c>
      <c r="G562" s="84">
        <v>412</v>
      </c>
      <c r="H562" s="85">
        <v>3.4</v>
      </c>
      <c r="I562" s="85">
        <v>3.4</v>
      </c>
      <c r="J562" s="85">
        <f>D562*0.16</f>
        <v>1.44</v>
      </c>
      <c r="K562" s="85">
        <f>I562-N562</f>
        <v>2.7370000000000001</v>
      </c>
      <c r="L562" s="85">
        <f>I562-P562</f>
        <v>2.8134999999999999</v>
      </c>
      <c r="M562" s="84">
        <v>13</v>
      </c>
      <c r="N562" s="85">
        <f>M562*0.051</f>
        <v>0.66299999999999992</v>
      </c>
      <c r="O562" s="84">
        <v>11.5</v>
      </c>
      <c r="P562" s="85">
        <f>O562*0.051</f>
        <v>0.58649999999999991</v>
      </c>
      <c r="Q562" s="84">
        <f>J562*1000/D562</f>
        <v>160</v>
      </c>
      <c r="R562" s="84">
        <f>K562*1000/D562</f>
        <v>304.11111111111109</v>
      </c>
      <c r="S562" s="84">
        <f>L562*1000/D562</f>
        <v>312.61111111111109</v>
      </c>
      <c r="T562" s="85">
        <f>L562-J562</f>
        <v>1.3734999999999999</v>
      </c>
      <c r="U562" s="85">
        <f>N562-P562</f>
        <v>7.6500000000000012E-2</v>
      </c>
      <c r="V562" s="220">
        <f>O562-M562</f>
        <v>-1.5</v>
      </c>
    </row>
    <row r="563" spans="1:22">
      <c r="A563" s="218"/>
      <c r="B563" s="76">
        <v>559</v>
      </c>
      <c r="C563" s="101" t="s">
        <v>32</v>
      </c>
      <c r="D563" s="83">
        <v>8</v>
      </c>
      <c r="E563" s="83">
        <v>1959</v>
      </c>
      <c r="F563" s="84">
        <v>434</v>
      </c>
      <c r="G563" s="84">
        <v>434</v>
      </c>
      <c r="H563" s="85">
        <v>4</v>
      </c>
      <c r="I563" s="85">
        <v>4</v>
      </c>
      <c r="J563" s="85">
        <f>D563*0.16</f>
        <v>1.28</v>
      </c>
      <c r="K563" s="85">
        <f>I563-N563</f>
        <v>2.98</v>
      </c>
      <c r="L563" s="85">
        <f>I563-P563</f>
        <v>2.7759999999999998</v>
      </c>
      <c r="M563" s="84">
        <v>20</v>
      </c>
      <c r="N563" s="85">
        <f>M563*0.051</f>
        <v>1.02</v>
      </c>
      <c r="O563" s="84">
        <v>24</v>
      </c>
      <c r="P563" s="85">
        <f>O563*0.051</f>
        <v>1.224</v>
      </c>
      <c r="Q563" s="84">
        <f>J563*1000/D563</f>
        <v>160</v>
      </c>
      <c r="R563" s="84">
        <f>K563*1000/D563</f>
        <v>372.5</v>
      </c>
      <c r="S563" s="84">
        <f>L563*1000/D563</f>
        <v>347</v>
      </c>
      <c r="T563" s="85">
        <f>L563-J563</f>
        <v>1.4959999999999998</v>
      </c>
      <c r="U563" s="85">
        <f>N563-P563</f>
        <v>-0.20399999999999996</v>
      </c>
      <c r="V563" s="220">
        <f>O563-M563</f>
        <v>4</v>
      </c>
    </row>
    <row r="564" spans="1:22">
      <c r="A564" s="218"/>
      <c r="B564" s="76">
        <v>560</v>
      </c>
      <c r="C564" s="101" t="s">
        <v>63</v>
      </c>
      <c r="D564" s="83">
        <v>6</v>
      </c>
      <c r="E564" s="83">
        <v>1984</v>
      </c>
      <c r="F564" s="84">
        <v>368</v>
      </c>
      <c r="G564" s="84">
        <v>368</v>
      </c>
      <c r="H564" s="85">
        <v>2.4</v>
      </c>
      <c r="I564" s="85">
        <v>2.4</v>
      </c>
      <c r="J564" s="85">
        <f>D564*0.16</f>
        <v>0.96</v>
      </c>
      <c r="K564" s="85">
        <f>I564-N564</f>
        <v>1.9409999999999998</v>
      </c>
      <c r="L564" s="85">
        <f>I564-P564</f>
        <v>2.145</v>
      </c>
      <c r="M564" s="84">
        <v>9</v>
      </c>
      <c r="N564" s="85">
        <f>M564*0.051</f>
        <v>0.45899999999999996</v>
      </c>
      <c r="O564" s="84">
        <v>5</v>
      </c>
      <c r="P564" s="85">
        <f>O564*0.051</f>
        <v>0.255</v>
      </c>
      <c r="Q564" s="84">
        <f>J564*1000/D564</f>
        <v>160</v>
      </c>
      <c r="R564" s="84">
        <f>K564*1000/D564</f>
        <v>323.49999999999994</v>
      </c>
      <c r="S564" s="84">
        <f>L564*1000/D564</f>
        <v>357.5</v>
      </c>
      <c r="T564" s="85">
        <f>L564-J564</f>
        <v>1.1850000000000001</v>
      </c>
      <c r="U564" s="85">
        <f>N564-P564</f>
        <v>0.20399999999999996</v>
      </c>
      <c r="V564" s="220">
        <f>O564-M564</f>
        <v>-4</v>
      </c>
    </row>
    <row r="565" spans="1:22">
      <c r="A565" s="218"/>
      <c r="B565" s="76">
        <v>561</v>
      </c>
      <c r="C565" s="101" t="s">
        <v>64</v>
      </c>
      <c r="D565" s="83">
        <v>6</v>
      </c>
      <c r="E565" s="83">
        <v>1980</v>
      </c>
      <c r="F565" s="84">
        <v>347</v>
      </c>
      <c r="G565" s="84">
        <v>347</v>
      </c>
      <c r="H565" s="85">
        <v>2.5</v>
      </c>
      <c r="I565" s="85">
        <v>2.5</v>
      </c>
      <c r="J565" s="85">
        <f>D565*0.16</f>
        <v>0.96</v>
      </c>
      <c r="K565" s="85">
        <f>I565-N565</f>
        <v>2.194</v>
      </c>
      <c r="L565" s="85">
        <f>I565-P565</f>
        <v>1.99</v>
      </c>
      <c r="M565" s="84">
        <v>6</v>
      </c>
      <c r="N565" s="85">
        <f>M565*0.051</f>
        <v>0.30599999999999999</v>
      </c>
      <c r="O565" s="84">
        <v>10</v>
      </c>
      <c r="P565" s="85">
        <f>O565*0.051</f>
        <v>0.51</v>
      </c>
      <c r="Q565" s="84">
        <f>J565*1000/D565</f>
        <v>160</v>
      </c>
      <c r="R565" s="84">
        <f>K565*1000/D565</f>
        <v>365.66666666666669</v>
      </c>
      <c r="S565" s="84">
        <f>L565*1000/D565</f>
        <v>331.66666666666669</v>
      </c>
      <c r="T565" s="85"/>
      <c r="U565" s="85"/>
      <c r="V565" s="220">
        <f>O565-M565</f>
        <v>4</v>
      </c>
    </row>
    <row r="566" spans="1:22">
      <c r="A566" s="218"/>
      <c r="B566" s="76">
        <v>562</v>
      </c>
      <c r="C566" s="101" t="s">
        <v>113</v>
      </c>
      <c r="D566" s="83">
        <v>20</v>
      </c>
      <c r="E566" s="83">
        <v>1986</v>
      </c>
      <c r="F566" s="84">
        <v>1262.74</v>
      </c>
      <c r="G566" s="84">
        <v>1262.74</v>
      </c>
      <c r="H566" s="85">
        <v>6.28</v>
      </c>
      <c r="I566" s="85">
        <f>H566</f>
        <v>6.28</v>
      </c>
      <c r="J566" s="85">
        <v>3.2</v>
      </c>
      <c r="K566" s="85">
        <f>I566-N566</f>
        <v>3.7300000000000004</v>
      </c>
      <c r="L566" s="85">
        <f>I566-P566</f>
        <v>3.6030000000000002</v>
      </c>
      <c r="M566" s="84">
        <v>50</v>
      </c>
      <c r="N566" s="85">
        <f>M566*0.051</f>
        <v>2.5499999999999998</v>
      </c>
      <c r="O566" s="84">
        <f>P566/0.05354</f>
        <v>50</v>
      </c>
      <c r="P566" s="85">
        <v>2.677</v>
      </c>
      <c r="Q566" s="84">
        <f>J566*1000/D566</f>
        <v>160</v>
      </c>
      <c r="R566" s="84">
        <f>K566*1000/D566</f>
        <v>186.50000000000003</v>
      </c>
      <c r="S566" s="84">
        <f>L566*1000/D566</f>
        <v>180.15</v>
      </c>
      <c r="T566" s="85">
        <f>L566-J566</f>
        <v>0.40300000000000002</v>
      </c>
      <c r="U566" s="85">
        <f>N566-P566</f>
        <v>-0.12700000000000022</v>
      </c>
      <c r="V566" s="220">
        <f>1.05*O566-M566</f>
        <v>2.5</v>
      </c>
    </row>
    <row r="567" spans="1:22">
      <c r="A567" s="218"/>
      <c r="B567" s="76">
        <v>563</v>
      </c>
      <c r="C567" s="94" t="s">
        <v>226</v>
      </c>
      <c r="D567" s="95">
        <v>47</v>
      </c>
      <c r="E567" s="102" t="s">
        <v>159</v>
      </c>
      <c r="F567" s="97">
        <v>2893.5</v>
      </c>
      <c r="G567" s="97">
        <v>2893.5</v>
      </c>
      <c r="H567" s="98">
        <v>12.33</v>
      </c>
      <c r="I567" s="99">
        <f>H567</f>
        <v>12.33</v>
      </c>
      <c r="J567" s="99">
        <v>7.52</v>
      </c>
      <c r="K567" s="85">
        <f>I567-N567</f>
        <v>8.8524999999999991</v>
      </c>
      <c r="L567" s="85">
        <f>I567-P567</f>
        <v>8.601585</v>
      </c>
      <c r="M567" s="100">
        <v>65</v>
      </c>
      <c r="N567" s="99">
        <f>M567*0.0535</f>
        <v>3.4775</v>
      </c>
      <c r="O567" s="100">
        <v>69.69</v>
      </c>
      <c r="P567" s="99">
        <f>O567*0.0535</f>
        <v>3.7284149999999996</v>
      </c>
      <c r="Q567" s="84">
        <f>J567*1000/D567</f>
        <v>160</v>
      </c>
      <c r="R567" s="84">
        <f>K567*1000/D567</f>
        <v>188.35106382978722</v>
      </c>
      <c r="S567" s="84">
        <f>L567*1000/D567</f>
        <v>183.01244680851062</v>
      </c>
      <c r="T567" s="85">
        <f>L567-J567</f>
        <v>1.0815850000000005</v>
      </c>
      <c r="U567" s="85">
        <f>N567-P567</f>
        <v>-0.25091499999999956</v>
      </c>
      <c r="V567" s="220">
        <f>O567-M567</f>
        <v>4.6899999999999977</v>
      </c>
    </row>
    <row r="568" spans="1:22">
      <c r="A568" s="218"/>
      <c r="B568" s="76">
        <v>564</v>
      </c>
      <c r="C568" s="94" t="s">
        <v>231</v>
      </c>
      <c r="D568" s="95">
        <v>77</v>
      </c>
      <c r="E568" s="102" t="s">
        <v>159</v>
      </c>
      <c r="F568" s="97">
        <v>4066.05</v>
      </c>
      <c r="G568" s="97">
        <v>4066.05</v>
      </c>
      <c r="H568" s="98">
        <v>22.28</v>
      </c>
      <c r="I568" s="99">
        <f>H568</f>
        <v>22.28</v>
      </c>
      <c r="J568" s="99">
        <v>12.32</v>
      </c>
      <c r="K568" s="85">
        <f>I568-N568</f>
        <v>15.378500000000003</v>
      </c>
      <c r="L568" s="85">
        <f>I568-P568</f>
        <v>15.84074</v>
      </c>
      <c r="M568" s="100">
        <v>129</v>
      </c>
      <c r="N568" s="99">
        <f>M568*0.0535</f>
        <v>6.9014999999999995</v>
      </c>
      <c r="O568" s="100">
        <v>120.36</v>
      </c>
      <c r="P568" s="99">
        <f>O568*0.0535</f>
        <v>6.43926</v>
      </c>
      <c r="Q568" s="84">
        <f>J568*1000/D568</f>
        <v>160</v>
      </c>
      <c r="R568" s="84">
        <f>K568*1000/D568</f>
        <v>199.72077922077924</v>
      </c>
      <c r="S568" s="84">
        <f>L568*1000/D568</f>
        <v>205.7238961038961</v>
      </c>
      <c r="T568" s="85">
        <f>L568-J568</f>
        <v>3.52074</v>
      </c>
      <c r="U568" s="85">
        <f>N568-P568</f>
        <v>0.46223999999999954</v>
      </c>
      <c r="V568" s="220">
        <f>O568-M568</f>
        <v>-8.64</v>
      </c>
    </row>
    <row r="569" spans="1:22">
      <c r="A569" s="218"/>
      <c r="B569" s="76">
        <v>565</v>
      </c>
      <c r="C569" s="94" t="s">
        <v>233</v>
      </c>
      <c r="D569" s="95">
        <v>77</v>
      </c>
      <c r="E569" s="102" t="s">
        <v>159</v>
      </c>
      <c r="F569" s="97">
        <v>4025.07</v>
      </c>
      <c r="G569" s="97">
        <v>4025.07</v>
      </c>
      <c r="H569" s="98">
        <v>23.33</v>
      </c>
      <c r="I569" s="99">
        <f>H569</f>
        <v>23.33</v>
      </c>
      <c r="J569" s="99">
        <v>12.32</v>
      </c>
      <c r="K569" s="85">
        <f>I569-N569</f>
        <v>15.839999999999998</v>
      </c>
      <c r="L569" s="85">
        <f>I569-P569</f>
        <v>16.623774999999998</v>
      </c>
      <c r="M569" s="100">
        <v>140</v>
      </c>
      <c r="N569" s="99">
        <f>M569*0.0535</f>
        <v>7.49</v>
      </c>
      <c r="O569" s="100">
        <v>125.35</v>
      </c>
      <c r="P569" s="99">
        <f>O569*0.0535</f>
        <v>6.7062249999999999</v>
      </c>
      <c r="Q569" s="84">
        <f>J569*1000/D569</f>
        <v>160</v>
      </c>
      <c r="R569" s="84">
        <f>K569*1000/D569</f>
        <v>205.71428571428569</v>
      </c>
      <c r="S569" s="84">
        <f>L569*1000/D569</f>
        <v>215.8931818181818</v>
      </c>
      <c r="T569" s="85">
        <f>L569-J569</f>
        <v>4.3037749999999981</v>
      </c>
      <c r="U569" s="85">
        <f>N569-P569</f>
        <v>0.78377500000000033</v>
      </c>
      <c r="V569" s="220">
        <f>O569-M569</f>
        <v>-14.650000000000006</v>
      </c>
    </row>
    <row r="570" spans="1:22">
      <c r="A570" s="218"/>
      <c r="B570" s="76">
        <v>566</v>
      </c>
      <c r="C570" s="82" t="s">
        <v>268</v>
      </c>
      <c r="D570" s="83">
        <v>50</v>
      </c>
      <c r="E570" s="83" t="s">
        <v>159</v>
      </c>
      <c r="F570" s="84">
        <v>2588.5300000000002</v>
      </c>
      <c r="G570" s="84">
        <f>F570</f>
        <v>2588.5300000000002</v>
      </c>
      <c r="H570" s="85">
        <v>13.574159999999999</v>
      </c>
      <c r="I570" s="85">
        <f>H570</f>
        <v>13.574159999999999</v>
      </c>
      <c r="J570" s="85">
        <v>8</v>
      </c>
      <c r="K570" s="85">
        <f>I570-N570</f>
        <v>9.394919999999999</v>
      </c>
      <c r="L570" s="85">
        <f>I570-P570</f>
        <v>9.554390999999999</v>
      </c>
      <c r="M570" s="84">
        <v>76</v>
      </c>
      <c r="N570" s="85">
        <f>M570*0.05499</f>
        <v>4.1792400000000001</v>
      </c>
      <c r="O570" s="84">
        <v>73.099999999999994</v>
      </c>
      <c r="P570" s="85">
        <f>O570*0.05499</f>
        <v>4.0197689999999993</v>
      </c>
      <c r="Q570" s="84">
        <f>J570*1000/D570</f>
        <v>160</v>
      </c>
      <c r="R570" s="84">
        <f>K570*1000/D570</f>
        <v>187.89839999999995</v>
      </c>
      <c r="S570" s="84">
        <f>L570*1000/D570</f>
        <v>191.08781999999999</v>
      </c>
      <c r="T570" s="85">
        <f>L570-J570</f>
        <v>1.554390999999999</v>
      </c>
      <c r="U570" s="85">
        <f>N570-P570</f>
        <v>0.15947100000000081</v>
      </c>
      <c r="V570" s="220">
        <f>O570-M570</f>
        <v>-2.9000000000000057</v>
      </c>
    </row>
    <row r="571" spans="1:22">
      <c r="A571" s="218"/>
      <c r="B571" s="76">
        <v>567</v>
      </c>
      <c r="C571" s="82" t="s">
        <v>271</v>
      </c>
      <c r="D571" s="83">
        <v>18</v>
      </c>
      <c r="E571" s="83" t="s">
        <v>159</v>
      </c>
      <c r="F571" s="84">
        <v>986.57</v>
      </c>
      <c r="G571" s="84">
        <f>F571</f>
        <v>986.57</v>
      </c>
      <c r="H571" s="85">
        <v>11.9193</v>
      </c>
      <c r="I571" s="85">
        <f>H571</f>
        <v>11.9193</v>
      </c>
      <c r="J571" s="85">
        <v>2.88</v>
      </c>
      <c r="K571" s="85">
        <f>I571-N571</f>
        <v>9.9396599999999999</v>
      </c>
      <c r="L571" s="85">
        <f>I571-P571</f>
        <v>9.6372149999999994</v>
      </c>
      <c r="M571" s="84">
        <v>36</v>
      </c>
      <c r="N571" s="85">
        <f>M571*0.05499</f>
        <v>1.9796399999999998</v>
      </c>
      <c r="O571" s="84">
        <v>41.5</v>
      </c>
      <c r="P571" s="85">
        <f>O571*0.05499</f>
        <v>2.2820849999999999</v>
      </c>
      <c r="Q571" s="84">
        <f>J571*1000/D571</f>
        <v>160</v>
      </c>
      <c r="R571" s="84">
        <f>K571*1000/D571</f>
        <v>552.20333333333338</v>
      </c>
      <c r="S571" s="84">
        <f>L571*1000/D571</f>
        <v>535.40083333333337</v>
      </c>
      <c r="T571" s="85">
        <f>L571-J571</f>
        <v>6.7572149999999995</v>
      </c>
      <c r="U571" s="85">
        <f>N571-P571</f>
        <v>-0.30244500000000007</v>
      </c>
      <c r="V571" s="220">
        <f>O571-M571</f>
        <v>5.5</v>
      </c>
    </row>
    <row r="572" spans="1:22">
      <c r="A572" s="218"/>
      <c r="B572" s="76">
        <v>568</v>
      </c>
      <c r="C572" s="82" t="s">
        <v>272</v>
      </c>
      <c r="D572" s="83">
        <v>50</v>
      </c>
      <c r="E572" s="83" t="s">
        <v>159</v>
      </c>
      <c r="F572" s="84">
        <v>1938.86</v>
      </c>
      <c r="G572" s="84">
        <f>F572</f>
        <v>1938.86</v>
      </c>
      <c r="H572" s="85">
        <v>13.22</v>
      </c>
      <c r="I572" s="85">
        <f>H572</f>
        <v>13.22</v>
      </c>
      <c r="J572" s="85">
        <v>8</v>
      </c>
      <c r="K572" s="85">
        <f>I572-N572</f>
        <v>9.5356700000000014</v>
      </c>
      <c r="L572" s="85">
        <f>I572-P572</f>
        <v>8.8532441000000013</v>
      </c>
      <c r="M572" s="84">
        <v>67</v>
      </c>
      <c r="N572" s="85">
        <f>M572*0.05499</f>
        <v>3.6843299999999997</v>
      </c>
      <c r="O572" s="84">
        <v>79.41</v>
      </c>
      <c r="P572" s="85">
        <f>O572*0.05499</f>
        <v>4.3667558999999994</v>
      </c>
      <c r="Q572" s="84">
        <f>J572*1000/D572</f>
        <v>160</v>
      </c>
      <c r="R572" s="84">
        <f>K572*1000/D572</f>
        <v>190.71340000000004</v>
      </c>
      <c r="S572" s="84">
        <f>L572*1000/D572</f>
        <v>177.06488200000004</v>
      </c>
      <c r="T572" s="85">
        <f>L572-J572</f>
        <v>0.85324410000000128</v>
      </c>
      <c r="U572" s="85">
        <f>N572-P572</f>
        <v>-0.6824258999999997</v>
      </c>
      <c r="V572" s="220">
        <f>O572-M572</f>
        <v>12.409999999999997</v>
      </c>
    </row>
    <row r="573" spans="1:22">
      <c r="A573" s="218"/>
      <c r="B573" s="76">
        <v>569</v>
      </c>
      <c r="C573" s="89" t="s">
        <v>275</v>
      </c>
      <c r="D573" s="90">
        <v>20</v>
      </c>
      <c r="E573" s="90" t="s">
        <v>159</v>
      </c>
      <c r="F573" s="91">
        <v>1049.01</v>
      </c>
      <c r="G573" s="91">
        <f>F573</f>
        <v>1049.01</v>
      </c>
      <c r="H573" s="85">
        <v>5.5579999999999998</v>
      </c>
      <c r="I573" s="85">
        <f>H573</f>
        <v>5.5579999999999998</v>
      </c>
      <c r="J573" s="92">
        <v>3.2</v>
      </c>
      <c r="K573" s="85">
        <f>I573-N573</f>
        <v>3.6333500000000001</v>
      </c>
      <c r="L573" s="85">
        <f>I573-P573</f>
        <v>3.7257331999999996</v>
      </c>
      <c r="M573" s="84">
        <v>35</v>
      </c>
      <c r="N573" s="85">
        <f>M573*0.05499</f>
        <v>1.92465</v>
      </c>
      <c r="O573" s="84">
        <v>33.32</v>
      </c>
      <c r="P573" s="85">
        <f>O573*0.05499</f>
        <v>1.8322668</v>
      </c>
      <c r="Q573" s="84">
        <f>J573*1000/D573</f>
        <v>160</v>
      </c>
      <c r="R573" s="84">
        <f>K573*1000/D573</f>
        <v>181.66749999999999</v>
      </c>
      <c r="S573" s="84">
        <f>L573*1000/D573</f>
        <v>186.28665999999998</v>
      </c>
      <c r="T573" s="85">
        <f>L573-J573</f>
        <v>0.52573319999999946</v>
      </c>
      <c r="U573" s="85">
        <f>N573-P573</f>
        <v>9.2383199999999999E-2</v>
      </c>
      <c r="V573" s="220">
        <f>O573-M573</f>
        <v>-1.6799999999999997</v>
      </c>
    </row>
    <row r="574" spans="1:22">
      <c r="A574" s="218"/>
      <c r="B574" s="76">
        <v>570</v>
      </c>
      <c r="C574" s="82" t="s">
        <v>277</v>
      </c>
      <c r="D574" s="83">
        <v>20</v>
      </c>
      <c r="E574" s="83" t="s">
        <v>159</v>
      </c>
      <c r="F574" s="84">
        <v>1143.7</v>
      </c>
      <c r="G574" s="91">
        <f>F574</f>
        <v>1143.7</v>
      </c>
      <c r="H574" s="85">
        <v>5.19</v>
      </c>
      <c r="I574" s="85">
        <f>H574</f>
        <v>5.19</v>
      </c>
      <c r="J574" s="85">
        <v>3.2</v>
      </c>
      <c r="K574" s="85">
        <f>I574-N574</f>
        <v>3.8702400000000003</v>
      </c>
      <c r="L574" s="85">
        <f>I574-P574</f>
        <v>3.7602600000000006</v>
      </c>
      <c r="M574" s="84">
        <v>24</v>
      </c>
      <c r="N574" s="85">
        <f>M574*0.05499</f>
        <v>1.31976</v>
      </c>
      <c r="O574" s="84">
        <v>26</v>
      </c>
      <c r="P574" s="85">
        <f>O574*0.05499</f>
        <v>1.42974</v>
      </c>
      <c r="Q574" s="84">
        <f>J574*1000/D574</f>
        <v>160</v>
      </c>
      <c r="R574" s="84">
        <f>K574*1000/D574</f>
        <v>193.512</v>
      </c>
      <c r="S574" s="84">
        <f>L574*1000/D574</f>
        <v>188.01300000000003</v>
      </c>
      <c r="T574" s="85">
        <f>L574-J574</f>
        <v>0.56026000000000042</v>
      </c>
      <c r="U574" s="85">
        <f>N574-P574</f>
        <v>-0.10997999999999997</v>
      </c>
      <c r="V574" s="220">
        <f>O574-M574</f>
        <v>2</v>
      </c>
    </row>
    <row r="575" spans="1:22">
      <c r="A575" s="218"/>
      <c r="B575" s="76">
        <v>571</v>
      </c>
      <c r="C575" s="89" t="s">
        <v>280</v>
      </c>
      <c r="D575" s="83">
        <v>20</v>
      </c>
      <c r="E575" s="83" t="s">
        <v>159</v>
      </c>
      <c r="F575" s="84">
        <v>1045.0899999999999</v>
      </c>
      <c r="G575" s="91">
        <f>F575</f>
        <v>1045.0899999999999</v>
      </c>
      <c r="H575" s="85">
        <v>4.9969999999999999</v>
      </c>
      <c r="I575" s="85">
        <f>H575</f>
        <v>4.9969999999999999</v>
      </c>
      <c r="J575" s="85">
        <v>3.2</v>
      </c>
      <c r="K575" s="85">
        <f>I575-N575</f>
        <v>3.4572799999999999</v>
      </c>
      <c r="L575" s="85">
        <f>I575-P575</f>
        <v>3.7894196</v>
      </c>
      <c r="M575" s="84">
        <v>28</v>
      </c>
      <c r="N575" s="85">
        <f>M575*0.05499</f>
        <v>1.53972</v>
      </c>
      <c r="O575" s="84">
        <v>21.96</v>
      </c>
      <c r="P575" s="85">
        <f>O575*0.05499</f>
        <v>1.2075803999999999</v>
      </c>
      <c r="Q575" s="84">
        <f>J575*1000/D575</f>
        <v>160</v>
      </c>
      <c r="R575" s="84">
        <f>K575*1000/D575</f>
        <v>172.86399999999998</v>
      </c>
      <c r="S575" s="84">
        <f>L575*1000/D575</f>
        <v>189.47098</v>
      </c>
      <c r="T575" s="85">
        <f>L575-J575</f>
        <v>0.58941959999999982</v>
      </c>
      <c r="U575" s="85">
        <f>N575-P575</f>
        <v>0.33213960000000009</v>
      </c>
      <c r="V575" s="220">
        <f>O575-M575</f>
        <v>-6.0399999999999991</v>
      </c>
    </row>
    <row r="576" spans="1:22">
      <c r="A576" s="218"/>
      <c r="B576" s="76">
        <v>572</v>
      </c>
      <c r="C576" s="82" t="s">
        <v>284</v>
      </c>
      <c r="D576" s="83">
        <v>22</v>
      </c>
      <c r="E576" s="83" t="s">
        <v>159</v>
      </c>
      <c r="F576" s="84">
        <v>1238.24</v>
      </c>
      <c r="G576" s="91">
        <f>F576</f>
        <v>1238.24</v>
      </c>
      <c r="H576" s="85">
        <v>5.6310000000000002</v>
      </c>
      <c r="I576" s="85">
        <f>H576</f>
        <v>5.6310000000000002</v>
      </c>
      <c r="J576" s="85">
        <v>3.52</v>
      </c>
      <c r="K576" s="85">
        <f>I576-N576</f>
        <v>3.9813000000000001</v>
      </c>
      <c r="L576" s="85">
        <f>I576-P576</f>
        <v>4.2012600000000004</v>
      </c>
      <c r="M576" s="84">
        <v>30</v>
      </c>
      <c r="N576" s="85">
        <f>M576*0.05499</f>
        <v>1.6496999999999999</v>
      </c>
      <c r="O576" s="84">
        <v>26</v>
      </c>
      <c r="P576" s="85">
        <f>O576*0.05499</f>
        <v>1.42974</v>
      </c>
      <c r="Q576" s="84">
        <f>J576*1000/D576</f>
        <v>160</v>
      </c>
      <c r="R576" s="84">
        <f>K576*1000/D576</f>
        <v>180.96818181818182</v>
      </c>
      <c r="S576" s="84">
        <f>L576*1000/D576</f>
        <v>190.96636363636364</v>
      </c>
      <c r="T576" s="85">
        <f>L576-J576</f>
        <v>0.68126000000000042</v>
      </c>
      <c r="U576" s="85">
        <f>N576-P576</f>
        <v>0.21995999999999993</v>
      </c>
      <c r="V576" s="220">
        <f>O576-M576</f>
        <v>-4</v>
      </c>
    </row>
    <row r="577" spans="1:22">
      <c r="A577" s="218"/>
      <c r="B577" s="76">
        <v>573</v>
      </c>
      <c r="C577" s="82" t="s">
        <v>287</v>
      </c>
      <c r="D577" s="83">
        <v>50</v>
      </c>
      <c r="E577" s="83" t="s">
        <v>159</v>
      </c>
      <c r="F577" s="84">
        <v>1886.21</v>
      </c>
      <c r="G577" s="91">
        <f>F577</f>
        <v>1886.21</v>
      </c>
      <c r="H577" s="85">
        <v>11.744999999999999</v>
      </c>
      <c r="I577" s="85">
        <f>H577</f>
        <v>11.744999999999999</v>
      </c>
      <c r="J577" s="85">
        <v>8</v>
      </c>
      <c r="K577" s="85">
        <f>I577-N577</f>
        <v>9.10548</v>
      </c>
      <c r="L577" s="85">
        <f>I577-P577</f>
        <v>9.3804299999999987</v>
      </c>
      <c r="M577" s="84">
        <v>48</v>
      </c>
      <c r="N577" s="85">
        <f>M577*0.05499</f>
        <v>2.6395200000000001</v>
      </c>
      <c r="O577" s="84">
        <v>43</v>
      </c>
      <c r="P577" s="85">
        <f>O577*0.05499</f>
        <v>2.3645700000000001</v>
      </c>
      <c r="Q577" s="84">
        <f>J577*1000/D577</f>
        <v>160</v>
      </c>
      <c r="R577" s="84">
        <f>K577*1000/D577</f>
        <v>182.1096</v>
      </c>
      <c r="S577" s="84">
        <f>L577*1000/D577</f>
        <v>187.60859999999997</v>
      </c>
      <c r="T577" s="85">
        <f>L577-J577</f>
        <v>1.3804299999999987</v>
      </c>
      <c r="U577" s="85">
        <f>N577-P577</f>
        <v>0.27495000000000003</v>
      </c>
      <c r="V577" s="220">
        <f>O577-M577</f>
        <v>-5</v>
      </c>
    </row>
    <row r="578" spans="1:22">
      <c r="A578" s="218"/>
      <c r="B578" s="76">
        <v>574</v>
      </c>
      <c r="C578" s="82" t="s">
        <v>290</v>
      </c>
      <c r="D578" s="83">
        <v>45</v>
      </c>
      <c r="E578" s="83" t="s">
        <v>159</v>
      </c>
      <c r="F578" s="84">
        <v>2390.2800000000002</v>
      </c>
      <c r="G578" s="91">
        <f>F578</f>
        <v>2390.2800000000002</v>
      </c>
      <c r="H578" s="85">
        <v>12.183</v>
      </c>
      <c r="I578" s="85">
        <f>H578</f>
        <v>12.183</v>
      </c>
      <c r="J578" s="85">
        <v>7.2</v>
      </c>
      <c r="K578" s="85">
        <f>I578-N578</f>
        <v>7.9487699999999997</v>
      </c>
      <c r="L578" s="85">
        <f>I578-P578</f>
        <v>8.9198933999999994</v>
      </c>
      <c r="M578" s="84">
        <v>77</v>
      </c>
      <c r="N578" s="85">
        <f>M578*0.05499</f>
        <v>4.2342300000000002</v>
      </c>
      <c r="O578" s="84">
        <v>59.34</v>
      </c>
      <c r="P578" s="85">
        <f>O578*0.05499</f>
        <v>3.2631066</v>
      </c>
      <c r="Q578" s="84">
        <f>J578*1000/D578</f>
        <v>160</v>
      </c>
      <c r="R578" s="84">
        <f>K578*1000/D578</f>
        <v>176.63933333333333</v>
      </c>
      <c r="S578" s="84">
        <f>L578*1000/D578</f>
        <v>198.2198533333333</v>
      </c>
      <c r="T578" s="85">
        <f>L578-J578</f>
        <v>1.7198933999999992</v>
      </c>
      <c r="U578" s="85">
        <f>N578-P578</f>
        <v>0.97112340000000019</v>
      </c>
      <c r="V578" s="220">
        <f>O578-M578</f>
        <v>-17.659999999999997</v>
      </c>
    </row>
    <row r="579" spans="1:22">
      <c r="A579" s="218"/>
      <c r="B579" s="76">
        <v>575</v>
      </c>
      <c r="C579" s="82" t="s">
        <v>293</v>
      </c>
      <c r="D579" s="83">
        <v>45</v>
      </c>
      <c r="E579" s="83" t="s">
        <v>159</v>
      </c>
      <c r="F579" s="84">
        <v>1903.57</v>
      </c>
      <c r="G579" s="91">
        <f>F579</f>
        <v>1903.57</v>
      </c>
      <c r="H579" s="85">
        <v>12.461</v>
      </c>
      <c r="I579" s="85">
        <f>H579</f>
        <v>12.461</v>
      </c>
      <c r="J579" s="85">
        <v>7.2</v>
      </c>
      <c r="K579" s="85">
        <f>I579-N579</f>
        <v>9.766490000000001</v>
      </c>
      <c r="L579" s="85">
        <f>I579-P579</f>
        <v>10.5715436</v>
      </c>
      <c r="M579" s="84">
        <v>49</v>
      </c>
      <c r="N579" s="85">
        <f>M579*0.05499</f>
        <v>2.6945099999999997</v>
      </c>
      <c r="O579" s="84">
        <v>34.36</v>
      </c>
      <c r="P579" s="85">
        <f>O579*0.05499</f>
        <v>1.8894563999999998</v>
      </c>
      <c r="Q579" s="84">
        <f>J579*1000/D579</f>
        <v>160</v>
      </c>
      <c r="R579" s="84">
        <f>K579*1000/D579</f>
        <v>217.03311111111114</v>
      </c>
      <c r="S579" s="84">
        <f>L579*1000/D579</f>
        <v>234.92319111111112</v>
      </c>
      <c r="T579" s="85">
        <f>L579-J579</f>
        <v>3.3715435999999999</v>
      </c>
      <c r="U579" s="85">
        <f>N579-P579</f>
        <v>0.80505359999999992</v>
      </c>
      <c r="V579" s="220">
        <f>O579-M579</f>
        <v>-14.64</v>
      </c>
    </row>
    <row r="580" spans="1:22">
      <c r="A580" s="218"/>
      <c r="B580" s="76">
        <v>576</v>
      </c>
      <c r="C580" s="101" t="s">
        <v>335</v>
      </c>
      <c r="D580" s="83">
        <v>10</v>
      </c>
      <c r="E580" s="83">
        <v>1987</v>
      </c>
      <c r="F580" s="84">
        <v>586.09</v>
      </c>
      <c r="G580" s="84">
        <v>586.09</v>
      </c>
      <c r="H580" s="85">
        <v>2.8740000000000001</v>
      </c>
      <c r="I580" s="85">
        <f>H580</f>
        <v>2.8740000000000001</v>
      </c>
      <c r="J580" s="85">
        <v>1.6</v>
      </c>
      <c r="K580" s="85">
        <f>I580-N580</f>
        <v>1.8540000000000001</v>
      </c>
      <c r="L580" s="85">
        <f>I580-P580</f>
        <v>2.415</v>
      </c>
      <c r="M580" s="84">
        <v>20</v>
      </c>
      <c r="N580" s="85">
        <f>M580*0.051</f>
        <v>1.02</v>
      </c>
      <c r="O580" s="84">
        <v>9</v>
      </c>
      <c r="P580" s="85">
        <f>O580*0.051</f>
        <v>0.45899999999999996</v>
      </c>
      <c r="Q580" s="84">
        <v>160</v>
      </c>
      <c r="R580" s="84">
        <f>K580*1000/D580</f>
        <v>185.4</v>
      </c>
      <c r="S580" s="84">
        <f>L580*1000/D580</f>
        <v>241.5</v>
      </c>
      <c r="T580" s="85">
        <f>L580-J580</f>
        <v>0.81499999999999995</v>
      </c>
      <c r="U580" s="85">
        <f>N580-P580</f>
        <v>0.56100000000000005</v>
      </c>
      <c r="V580" s="220">
        <f>O580-M580</f>
        <v>-11</v>
      </c>
    </row>
    <row r="581" spans="1:22">
      <c r="A581" s="218"/>
      <c r="B581" s="76">
        <v>577</v>
      </c>
      <c r="C581" s="89" t="s">
        <v>371</v>
      </c>
      <c r="D581" s="90">
        <v>8</v>
      </c>
      <c r="E581" s="90">
        <v>1961</v>
      </c>
      <c r="F581" s="91">
        <v>1822.98</v>
      </c>
      <c r="G581" s="91">
        <v>1822.98</v>
      </c>
      <c r="H581" s="85">
        <v>1.823</v>
      </c>
      <c r="I581" s="85">
        <f>H581</f>
        <v>1.823</v>
      </c>
      <c r="J581" s="92">
        <v>1.28</v>
      </c>
      <c r="K581" s="85">
        <f>I581-N581</f>
        <v>1.5169999999999999</v>
      </c>
      <c r="L581" s="85">
        <f>I581-P581</f>
        <v>0.77239999999999998</v>
      </c>
      <c r="M581" s="84">
        <v>6</v>
      </c>
      <c r="N581" s="85">
        <f>M581*0.051</f>
        <v>0.30599999999999999</v>
      </c>
      <c r="O581" s="84">
        <v>20.6</v>
      </c>
      <c r="P581" s="85">
        <f>O581*0.051</f>
        <v>1.0506</v>
      </c>
      <c r="Q581" s="84">
        <f>J581*1000/D581</f>
        <v>160</v>
      </c>
      <c r="R581" s="84">
        <f>K581*1000/D581</f>
        <v>189.625</v>
      </c>
      <c r="S581" s="84">
        <f>L581*1000/D581</f>
        <v>96.55</v>
      </c>
      <c r="T581" s="85">
        <f>L581-J581</f>
        <v>-0.50760000000000005</v>
      </c>
      <c r="U581" s="85">
        <f>N581-P581</f>
        <v>-0.74459999999999993</v>
      </c>
      <c r="V581" s="220">
        <f>O581-M581</f>
        <v>14.600000000000001</v>
      </c>
    </row>
    <row r="582" spans="1:22">
      <c r="A582" s="218"/>
      <c r="B582" s="76">
        <v>578</v>
      </c>
      <c r="C582" s="82" t="s">
        <v>375</v>
      </c>
      <c r="D582" s="83">
        <v>16</v>
      </c>
      <c r="E582" s="83">
        <v>1986</v>
      </c>
      <c r="F582" s="84">
        <v>1049.93</v>
      </c>
      <c r="G582" s="84">
        <v>1049.93</v>
      </c>
      <c r="H582" s="85">
        <v>4.03</v>
      </c>
      <c r="I582" s="85">
        <f>H582</f>
        <v>4.03</v>
      </c>
      <c r="J582" s="85">
        <v>2.56</v>
      </c>
      <c r="K582" s="85">
        <f>I582-N582</f>
        <v>2.7040000000000006</v>
      </c>
      <c r="L582" s="85">
        <f>I582-P582</f>
        <v>3.7240000000000002</v>
      </c>
      <c r="M582" s="84">
        <v>26</v>
      </c>
      <c r="N582" s="85">
        <f>M582*0.051</f>
        <v>1.3259999999999998</v>
      </c>
      <c r="O582" s="84">
        <v>6</v>
      </c>
      <c r="P582" s="85">
        <f>O582*0.051</f>
        <v>0.30599999999999999</v>
      </c>
      <c r="Q582" s="84">
        <f>J582*1000/D582</f>
        <v>160</v>
      </c>
      <c r="R582" s="84">
        <f>K582*1000/D582</f>
        <v>169.00000000000003</v>
      </c>
      <c r="S582" s="84">
        <f>L582*1000/D582</f>
        <v>232.75</v>
      </c>
      <c r="T582" s="85">
        <f>L582-J582</f>
        <v>1.1640000000000001</v>
      </c>
      <c r="U582" s="85">
        <f>N582-P582</f>
        <v>1.0199999999999998</v>
      </c>
      <c r="V582" s="220">
        <f>O582-M582</f>
        <v>-20</v>
      </c>
    </row>
    <row r="583" spans="1:22">
      <c r="A583" s="218"/>
      <c r="B583" s="76">
        <v>579</v>
      </c>
      <c r="C583" s="82" t="s">
        <v>376</v>
      </c>
      <c r="D583" s="83">
        <v>5</v>
      </c>
      <c r="E583" s="83">
        <v>1926</v>
      </c>
      <c r="F583" s="84">
        <v>254.15</v>
      </c>
      <c r="G583" s="84">
        <v>194.28</v>
      </c>
      <c r="H583" s="85">
        <v>1.51</v>
      </c>
      <c r="I583" s="85">
        <f>H583</f>
        <v>1.51</v>
      </c>
      <c r="J583" s="85">
        <v>0.8</v>
      </c>
      <c r="K583" s="85">
        <f>I583-N583</f>
        <v>1.0510000000000002</v>
      </c>
      <c r="L583" s="85">
        <f>I583-P583</f>
        <v>1.0142800000000001</v>
      </c>
      <c r="M583" s="84">
        <v>9</v>
      </c>
      <c r="N583" s="85">
        <f>M583*0.051</f>
        <v>0.45899999999999996</v>
      </c>
      <c r="O583" s="84">
        <v>9.7200000000000006</v>
      </c>
      <c r="P583" s="85">
        <f>O583*0.051</f>
        <v>0.49571999999999999</v>
      </c>
      <c r="Q583" s="84">
        <f>J583*1000/D583</f>
        <v>160</v>
      </c>
      <c r="R583" s="84">
        <f>K583*1000/D583</f>
        <v>210.20000000000005</v>
      </c>
      <c r="S583" s="84">
        <f>L583*1000/D583</f>
        <v>202.85600000000002</v>
      </c>
      <c r="T583" s="85">
        <f>L583-J583</f>
        <v>0.21428000000000003</v>
      </c>
      <c r="U583" s="85">
        <f>N583-P583</f>
        <v>-3.672000000000003E-2</v>
      </c>
      <c r="V583" s="220">
        <f>O583-M583</f>
        <v>0.72000000000000064</v>
      </c>
    </row>
    <row r="584" spans="1:22">
      <c r="A584" s="218"/>
      <c r="B584" s="76">
        <v>580</v>
      </c>
      <c r="C584" s="82" t="s">
        <v>377</v>
      </c>
      <c r="D584" s="83">
        <v>8</v>
      </c>
      <c r="E584" s="83">
        <v>1979</v>
      </c>
      <c r="F584" s="84">
        <v>635.12</v>
      </c>
      <c r="G584" s="84">
        <v>635.12</v>
      </c>
      <c r="H584" s="85">
        <v>2.613</v>
      </c>
      <c r="I584" s="85">
        <f>H584</f>
        <v>2.613</v>
      </c>
      <c r="J584" s="85">
        <v>1.28</v>
      </c>
      <c r="K584" s="85">
        <f>I584-N584</f>
        <v>2.1029999999999998</v>
      </c>
      <c r="L584" s="85">
        <f>I584-P584</f>
        <v>2.4752999999999998</v>
      </c>
      <c r="M584" s="84">
        <v>10</v>
      </c>
      <c r="N584" s="85">
        <f>M584*0.051</f>
        <v>0.51</v>
      </c>
      <c r="O584" s="84">
        <v>2.7</v>
      </c>
      <c r="P584" s="85">
        <f>O584*0.051</f>
        <v>0.13769999999999999</v>
      </c>
      <c r="Q584" s="84">
        <f>J584*1000/D584</f>
        <v>160</v>
      </c>
      <c r="R584" s="84">
        <f>K584*1000/D584</f>
        <v>262.87499999999994</v>
      </c>
      <c r="S584" s="84">
        <f>L584*1000/D584</f>
        <v>309.41249999999997</v>
      </c>
      <c r="T584" s="85">
        <f>L584-J584</f>
        <v>1.1952999999999998</v>
      </c>
      <c r="U584" s="85">
        <f>N584-P584</f>
        <v>0.37230000000000002</v>
      </c>
      <c r="V584" s="220">
        <f>O584-M584</f>
        <v>-7.3</v>
      </c>
    </row>
    <row r="585" spans="1:22">
      <c r="A585" s="218"/>
      <c r="B585" s="76">
        <v>581</v>
      </c>
      <c r="C585" s="82" t="s">
        <v>385</v>
      </c>
      <c r="D585" s="83">
        <v>22</v>
      </c>
      <c r="E585" s="83" t="s">
        <v>159</v>
      </c>
      <c r="F585" s="84"/>
      <c r="G585" s="84">
        <v>1170.08</v>
      </c>
      <c r="H585" s="85">
        <v>5.5</v>
      </c>
      <c r="I585" s="85">
        <f>H585</f>
        <v>5.5</v>
      </c>
      <c r="J585" s="85">
        <v>3.52</v>
      </c>
      <c r="K585" s="85">
        <f>I585-N585</f>
        <v>4.0209999999999999</v>
      </c>
      <c r="L585" s="85">
        <f>I585-P585</f>
        <v>4.0720000000000001</v>
      </c>
      <c r="M585" s="84">
        <v>29</v>
      </c>
      <c r="N585" s="85">
        <f>M585*0.051</f>
        <v>1.4789999999999999</v>
      </c>
      <c r="O585" s="84">
        <v>28</v>
      </c>
      <c r="P585" s="85">
        <f>O585*0.051</f>
        <v>1.4279999999999999</v>
      </c>
      <c r="Q585" s="84">
        <f>J585*1000/D585</f>
        <v>160</v>
      </c>
      <c r="R585" s="84">
        <f>K585*1000/D585</f>
        <v>182.77272727272728</v>
      </c>
      <c r="S585" s="84">
        <f>L585*1000/D585</f>
        <v>185.09090909090909</v>
      </c>
      <c r="T585" s="85">
        <f>L585-J585</f>
        <v>0.55200000000000005</v>
      </c>
      <c r="U585" s="85">
        <f>N585-P585</f>
        <v>5.0999999999999934E-2</v>
      </c>
      <c r="V585" s="220">
        <f>O585-M585</f>
        <v>-1</v>
      </c>
    </row>
    <row r="586" spans="1:22">
      <c r="A586" s="218"/>
      <c r="B586" s="76">
        <v>582</v>
      </c>
      <c r="C586" s="89" t="s">
        <v>387</v>
      </c>
      <c r="D586" s="90">
        <v>22</v>
      </c>
      <c r="E586" s="90" t="s">
        <v>159</v>
      </c>
      <c r="F586" s="91"/>
      <c r="G586" s="91">
        <v>1182.51</v>
      </c>
      <c r="H586" s="85">
        <v>7.7</v>
      </c>
      <c r="I586" s="85">
        <f>H586</f>
        <v>7.7</v>
      </c>
      <c r="J586" s="92">
        <v>3.52</v>
      </c>
      <c r="K586" s="85">
        <f>I586-N586</f>
        <v>5.5069999999999997</v>
      </c>
      <c r="L586" s="85">
        <f>I586-P586</f>
        <v>5.8130000000000006</v>
      </c>
      <c r="M586" s="84">
        <v>43</v>
      </c>
      <c r="N586" s="85">
        <f>M586*0.051</f>
        <v>2.1930000000000001</v>
      </c>
      <c r="O586" s="84">
        <v>37</v>
      </c>
      <c r="P586" s="85">
        <f>O586*0.051</f>
        <v>1.8869999999999998</v>
      </c>
      <c r="Q586" s="84">
        <f>J586*1000/D586</f>
        <v>160</v>
      </c>
      <c r="R586" s="84">
        <f>K586*1000/D586</f>
        <v>250.31818181818181</v>
      </c>
      <c r="S586" s="84">
        <f>L586*1000/D586</f>
        <v>264.22727272727275</v>
      </c>
      <c r="T586" s="85">
        <f>L586-J586</f>
        <v>2.2930000000000006</v>
      </c>
      <c r="U586" s="85">
        <f>N586-P586</f>
        <v>0.30600000000000027</v>
      </c>
      <c r="V586" s="220">
        <f>O586-M586</f>
        <v>-6</v>
      </c>
    </row>
    <row r="587" spans="1:22">
      <c r="A587" s="218"/>
      <c r="B587" s="76">
        <v>583</v>
      </c>
      <c r="C587" s="82" t="s">
        <v>388</v>
      </c>
      <c r="D587" s="83">
        <v>40</v>
      </c>
      <c r="E587" s="90" t="s">
        <v>159</v>
      </c>
      <c r="F587" s="84"/>
      <c r="G587" s="84">
        <v>2272.19</v>
      </c>
      <c r="H587" s="85">
        <v>11.6</v>
      </c>
      <c r="I587" s="85">
        <f>H587</f>
        <v>11.6</v>
      </c>
      <c r="J587" s="85">
        <v>6.4</v>
      </c>
      <c r="K587" s="85">
        <f>I587-N587</f>
        <v>8.2850000000000001</v>
      </c>
      <c r="L587" s="85">
        <f>I587-P587</f>
        <v>9.2029999999999994</v>
      </c>
      <c r="M587" s="84">
        <v>65</v>
      </c>
      <c r="N587" s="85">
        <f>M587*0.051</f>
        <v>3.3149999999999999</v>
      </c>
      <c r="O587" s="84">
        <v>47</v>
      </c>
      <c r="P587" s="85">
        <f>O587*0.051</f>
        <v>2.3969999999999998</v>
      </c>
      <c r="Q587" s="84">
        <f>J587*1000/D587</f>
        <v>160</v>
      </c>
      <c r="R587" s="84">
        <f>K587*1000/D587</f>
        <v>207.125</v>
      </c>
      <c r="S587" s="84">
        <f>L587*1000/D587</f>
        <v>230.07499999999999</v>
      </c>
      <c r="T587" s="85">
        <f>L587-J587</f>
        <v>2.802999999999999</v>
      </c>
      <c r="U587" s="85">
        <f>N587-P587</f>
        <v>0.91800000000000015</v>
      </c>
      <c r="V587" s="220">
        <f>O587-M587</f>
        <v>-18</v>
      </c>
    </row>
    <row r="588" spans="1:22">
      <c r="A588" s="218"/>
      <c r="B588" s="76">
        <v>584</v>
      </c>
      <c r="C588" s="82" t="s">
        <v>394</v>
      </c>
      <c r="D588" s="83">
        <v>40</v>
      </c>
      <c r="E588" s="90" t="s">
        <v>159</v>
      </c>
      <c r="F588" s="84"/>
      <c r="G588" s="84">
        <v>2264.86</v>
      </c>
      <c r="H588" s="85">
        <v>13.5</v>
      </c>
      <c r="I588" s="85">
        <f>H588</f>
        <v>13.5</v>
      </c>
      <c r="J588" s="85">
        <v>6.4</v>
      </c>
      <c r="K588" s="85">
        <f>I588-N588</f>
        <v>9.2669999999999995</v>
      </c>
      <c r="L588" s="85">
        <f>I588-P588</f>
        <v>9.4710000000000001</v>
      </c>
      <c r="M588" s="84">
        <v>83</v>
      </c>
      <c r="N588" s="85">
        <f>M588*0.051</f>
        <v>4.2329999999999997</v>
      </c>
      <c r="O588" s="84">
        <v>79</v>
      </c>
      <c r="P588" s="85">
        <f>O588*0.051</f>
        <v>4.0289999999999999</v>
      </c>
      <c r="Q588" s="84">
        <f>J588*1000/D588</f>
        <v>160</v>
      </c>
      <c r="R588" s="84">
        <f>K588*1000/D588</f>
        <v>231.67500000000001</v>
      </c>
      <c r="S588" s="84">
        <f>L588*1000/D588</f>
        <v>236.77500000000001</v>
      </c>
      <c r="T588" s="85">
        <f>L588-J588</f>
        <v>3.0709999999999997</v>
      </c>
      <c r="U588" s="85">
        <f>N588-P588</f>
        <v>0.20399999999999974</v>
      </c>
      <c r="V588" s="220">
        <f>O588-M588</f>
        <v>-4</v>
      </c>
    </row>
    <row r="589" spans="1:22">
      <c r="A589" s="218"/>
      <c r="B589" s="76">
        <v>585</v>
      </c>
      <c r="C589" s="89" t="s">
        <v>397</v>
      </c>
      <c r="D589" s="90">
        <v>55</v>
      </c>
      <c r="E589" s="90" t="s">
        <v>159</v>
      </c>
      <c r="F589" s="91"/>
      <c r="G589" s="91">
        <v>2512.12</v>
      </c>
      <c r="H589" s="85">
        <v>18.3</v>
      </c>
      <c r="I589" s="85">
        <f>H589</f>
        <v>18.3</v>
      </c>
      <c r="J589" s="92">
        <v>8.8000000000000007</v>
      </c>
      <c r="K589" s="85">
        <f>I589-N589</f>
        <v>13.761000000000001</v>
      </c>
      <c r="L589" s="85">
        <f>I589-P589</f>
        <v>15.291</v>
      </c>
      <c r="M589" s="84">
        <v>89</v>
      </c>
      <c r="N589" s="85">
        <f>M589*0.051</f>
        <v>4.5389999999999997</v>
      </c>
      <c r="O589" s="84">
        <v>59</v>
      </c>
      <c r="P589" s="85">
        <f>O589*0.051</f>
        <v>3.0089999999999999</v>
      </c>
      <c r="Q589" s="84">
        <f>J589*1000/D589</f>
        <v>160</v>
      </c>
      <c r="R589" s="84">
        <f>K589*1000/D589</f>
        <v>250.20000000000005</v>
      </c>
      <c r="S589" s="84">
        <f>L589*1000/D589</f>
        <v>278.0181818181818</v>
      </c>
      <c r="T589" s="85">
        <f>L589-J589</f>
        <v>6.4909999999999997</v>
      </c>
      <c r="U589" s="85">
        <f>N589-P589</f>
        <v>1.5299999999999998</v>
      </c>
      <c r="V589" s="220">
        <f>O589-M589</f>
        <v>-30</v>
      </c>
    </row>
    <row r="590" spans="1:22">
      <c r="A590" s="218"/>
      <c r="B590" s="76">
        <v>586</v>
      </c>
      <c r="C590" s="82" t="s">
        <v>402</v>
      </c>
      <c r="D590" s="83">
        <v>40</v>
      </c>
      <c r="E590" s="90" t="s">
        <v>159</v>
      </c>
      <c r="F590" s="84"/>
      <c r="G590" s="84">
        <v>2172.23</v>
      </c>
      <c r="H590" s="85">
        <v>12.3</v>
      </c>
      <c r="I590" s="85">
        <f>H590</f>
        <v>12.3</v>
      </c>
      <c r="J590" s="85">
        <v>6.4</v>
      </c>
      <c r="K590" s="85">
        <f>I590-N590</f>
        <v>8.5260000000000016</v>
      </c>
      <c r="L590" s="85">
        <f>I590-P590</f>
        <v>8.9340000000000011</v>
      </c>
      <c r="M590" s="84">
        <v>74</v>
      </c>
      <c r="N590" s="85">
        <f>M590*0.051</f>
        <v>3.7739999999999996</v>
      </c>
      <c r="O590" s="84">
        <v>66</v>
      </c>
      <c r="P590" s="85">
        <f>O590*0.051</f>
        <v>3.3659999999999997</v>
      </c>
      <c r="Q590" s="84">
        <f>J590*1000/D590</f>
        <v>160</v>
      </c>
      <c r="R590" s="84">
        <f>K590*1000/D590</f>
        <v>213.15000000000003</v>
      </c>
      <c r="S590" s="84">
        <f>L590*1000/D590</f>
        <v>223.35000000000005</v>
      </c>
      <c r="T590" s="85">
        <f>L590-J590</f>
        <v>2.5340000000000007</v>
      </c>
      <c r="U590" s="85">
        <f>N590-P590</f>
        <v>0.40799999999999992</v>
      </c>
      <c r="V590" s="220">
        <f>O590-M590</f>
        <v>-8</v>
      </c>
    </row>
    <row r="591" spans="1:22">
      <c r="A591" s="218"/>
      <c r="B591" s="76">
        <v>587</v>
      </c>
      <c r="C591" s="82" t="s">
        <v>436</v>
      </c>
      <c r="D591" s="83">
        <v>19</v>
      </c>
      <c r="E591" s="83" t="s">
        <v>159</v>
      </c>
      <c r="F591" s="84">
        <v>1374.55</v>
      </c>
      <c r="G591" s="84">
        <v>1374.55</v>
      </c>
      <c r="H591" s="85">
        <v>4.5999999999999996</v>
      </c>
      <c r="I591" s="85">
        <v>4.5999999999999996</v>
      </c>
      <c r="J591" s="85">
        <f>D591*0.16</f>
        <v>3.04</v>
      </c>
      <c r="K591" s="85">
        <f>I591-N591</f>
        <v>3.5629799999999996</v>
      </c>
      <c r="L591" s="85">
        <f>I591-P591</f>
        <v>3.2627899999999999</v>
      </c>
      <c r="M591" s="84">
        <v>19</v>
      </c>
      <c r="N591" s="85">
        <f>M591*0.05458</f>
        <v>1.0370199999999998</v>
      </c>
      <c r="O591" s="84">
        <v>24.5</v>
      </c>
      <c r="P591" s="85">
        <f>O591*0.05458</f>
        <v>1.33721</v>
      </c>
      <c r="Q591" s="84">
        <f>J591*1000/D591</f>
        <v>160</v>
      </c>
      <c r="R591" s="84">
        <f>K591*1000/D591</f>
        <v>187.52526315789473</v>
      </c>
      <c r="S591" s="84">
        <f>L591*1000/D591</f>
        <v>171.72578947368422</v>
      </c>
      <c r="T591" s="85">
        <f>L591-J591</f>
        <v>0.22278999999999982</v>
      </c>
      <c r="U591" s="85">
        <f>N591-P591</f>
        <v>-0.30019000000000018</v>
      </c>
      <c r="V591" s="220">
        <f>O591-M591</f>
        <v>5.5</v>
      </c>
    </row>
    <row r="592" spans="1:22">
      <c r="A592" s="218"/>
      <c r="B592" s="76">
        <v>588</v>
      </c>
      <c r="C592" s="82" t="s">
        <v>441</v>
      </c>
      <c r="D592" s="83">
        <v>7</v>
      </c>
      <c r="E592" s="83" t="s">
        <v>159</v>
      </c>
      <c r="F592" s="84">
        <v>509.44</v>
      </c>
      <c r="G592" s="84">
        <v>509.44</v>
      </c>
      <c r="H592" s="85">
        <v>1.9</v>
      </c>
      <c r="I592" s="85">
        <v>1.9</v>
      </c>
      <c r="J592" s="85">
        <f>D592*0.16</f>
        <v>1.1200000000000001</v>
      </c>
      <c r="K592" s="85">
        <f>I592-N592</f>
        <v>1.6271</v>
      </c>
      <c r="L592" s="85">
        <f>I592-P592</f>
        <v>1.534314</v>
      </c>
      <c r="M592" s="84">
        <v>5</v>
      </c>
      <c r="N592" s="85">
        <f>M592*0.05458</f>
        <v>0.27289999999999998</v>
      </c>
      <c r="O592" s="84">
        <v>6.7</v>
      </c>
      <c r="P592" s="85">
        <f>O592*0.05458</f>
        <v>0.36568600000000001</v>
      </c>
      <c r="Q592" s="84">
        <f>J592*1000/D592</f>
        <v>160</v>
      </c>
      <c r="R592" s="84">
        <f>K592*1000/D592</f>
        <v>232.44285714285712</v>
      </c>
      <c r="S592" s="84">
        <f>L592*1000/D592</f>
        <v>219.18771428571426</v>
      </c>
      <c r="T592" s="85">
        <f>L592-J592</f>
        <v>0.41431399999999985</v>
      </c>
      <c r="U592" s="85">
        <f>N592-P592</f>
        <v>-9.2786000000000035E-2</v>
      </c>
      <c r="V592" s="220">
        <f>O592-M592</f>
        <v>1.7000000000000002</v>
      </c>
    </row>
    <row r="593" spans="1:22">
      <c r="A593" s="218"/>
      <c r="B593" s="76">
        <v>589</v>
      </c>
      <c r="C593" s="82" t="s">
        <v>442</v>
      </c>
      <c r="D593" s="83">
        <v>24</v>
      </c>
      <c r="E593" s="83" t="s">
        <v>159</v>
      </c>
      <c r="F593" s="84">
        <v>1350.08</v>
      </c>
      <c r="G593" s="84">
        <v>1350.08</v>
      </c>
      <c r="H593" s="85">
        <v>6.43</v>
      </c>
      <c r="I593" s="85">
        <v>6.43</v>
      </c>
      <c r="J593" s="85">
        <f>D593*0.16</f>
        <v>3.84</v>
      </c>
      <c r="K593" s="85">
        <f>I593-N593</f>
        <v>5.2292399999999999</v>
      </c>
      <c r="L593" s="85">
        <f>I593-P593</f>
        <v>5.3111099999999993</v>
      </c>
      <c r="M593" s="84">
        <v>22</v>
      </c>
      <c r="N593" s="85">
        <f>M593*0.05458</f>
        <v>1.2007599999999998</v>
      </c>
      <c r="O593" s="84">
        <v>20.5</v>
      </c>
      <c r="P593" s="85">
        <f>O593*0.05458</f>
        <v>1.1188899999999999</v>
      </c>
      <c r="Q593" s="84">
        <f>J593*1000/D593</f>
        <v>160</v>
      </c>
      <c r="R593" s="84">
        <f>K593*1000/D593</f>
        <v>217.88499999999999</v>
      </c>
      <c r="S593" s="84">
        <f>L593*1000/D593</f>
        <v>221.29624999999999</v>
      </c>
      <c r="T593" s="85">
        <f>L593-J593</f>
        <v>1.4711099999999995</v>
      </c>
      <c r="U593" s="85">
        <f>N593-P593</f>
        <v>8.1869999999999887E-2</v>
      </c>
      <c r="V593" s="220">
        <f>O593-M593</f>
        <v>-1.5</v>
      </c>
    </row>
    <row r="594" spans="1:22">
      <c r="A594" s="218"/>
      <c r="B594" s="76">
        <v>590</v>
      </c>
      <c r="C594" s="82" t="s">
        <v>443</v>
      </c>
      <c r="D594" s="83">
        <v>5</v>
      </c>
      <c r="E594" s="83" t="s">
        <v>159</v>
      </c>
      <c r="F594" s="84">
        <v>323.73</v>
      </c>
      <c r="G594" s="84">
        <v>323.73</v>
      </c>
      <c r="H594" s="85">
        <v>1.7</v>
      </c>
      <c r="I594" s="85">
        <v>1.7</v>
      </c>
      <c r="J594" s="85">
        <f>D594*0.16</f>
        <v>0.8</v>
      </c>
      <c r="K594" s="85">
        <f>I594-N594</f>
        <v>1.37252</v>
      </c>
      <c r="L594" s="85">
        <f>I594-P594</f>
        <v>1.4161839999999999</v>
      </c>
      <c r="M594" s="84">
        <v>6</v>
      </c>
      <c r="N594" s="85">
        <f>M594*0.05458</f>
        <v>0.32747999999999999</v>
      </c>
      <c r="O594" s="84">
        <v>5.2</v>
      </c>
      <c r="P594" s="85">
        <f>O594*0.05458</f>
        <v>0.28381600000000001</v>
      </c>
      <c r="Q594" s="84">
        <f>J594*1000/D594</f>
        <v>160</v>
      </c>
      <c r="R594" s="84">
        <f>K594*1000/D594</f>
        <v>274.50400000000002</v>
      </c>
      <c r="S594" s="84">
        <f>L594*1000/D594</f>
        <v>283.23680000000002</v>
      </c>
      <c r="T594" s="85">
        <f>L594-J594</f>
        <v>0.61618399999999984</v>
      </c>
      <c r="U594" s="85">
        <f>N594-P594</f>
        <v>4.3663999999999981E-2</v>
      </c>
      <c r="V594" s="220">
        <f>O594-M594</f>
        <v>-0.79999999999999982</v>
      </c>
    </row>
    <row r="595" spans="1:22">
      <c r="A595" s="218"/>
      <c r="B595" s="76">
        <v>591</v>
      </c>
      <c r="C595" s="82" t="s">
        <v>469</v>
      </c>
      <c r="D595" s="83">
        <v>40</v>
      </c>
      <c r="E595" s="83"/>
      <c r="F595" s="84"/>
      <c r="G595" s="84">
        <v>2200.5</v>
      </c>
      <c r="H595" s="85">
        <v>12</v>
      </c>
      <c r="I595" s="85">
        <f>H595</f>
        <v>12</v>
      </c>
      <c r="J595" s="85">
        <v>6.4</v>
      </c>
      <c r="K595" s="85">
        <f>I595-N595</f>
        <v>7.5630000000000006</v>
      </c>
      <c r="L595" s="85">
        <f>I595-P595</f>
        <v>6.8235000000000001</v>
      </c>
      <c r="M595" s="84">
        <v>87</v>
      </c>
      <c r="N595" s="85">
        <f>M595*0.051</f>
        <v>4.4369999999999994</v>
      </c>
      <c r="O595" s="84">
        <v>101.5</v>
      </c>
      <c r="P595" s="85">
        <f>O595*0.051</f>
        <v>5.1764999999999999</v>
      </c>
      <c r="Q595" s="84">
        <f>J595*1000/D595</f>
        <v>160</v>
      </c>
      <c r="R595" s="84">
        <f>K595*1000/D595</f>
        <v>189.07500000000002</v>
      </c>
      <c r="S595" s="84">
        <f>L595*1000/D595</f>
        <v>170.58750000000001</v>
      </c>
      <c r="T595" s="85">
        <f>L595-J595</f>
        <v>0.42349999999999977</v>
      </c>
      <c r="U595" s="85">
        <f>N595-P595</f>
        <v>-0.73950000000000049</v>
      </c>
      <c r="V595" s="220">
        <f>O595-M595</f>
        <v>14.5</v>
      </c>
    </row>
    <row r="596" spans="1:22">
      <c r="A596" s="218"/>
      <c r="B596" s="76">
        <v>592</v>
      </c>
      <c r="C596" s="82" t="s">
        <v>470</v>
      </c>
      <c r="D596" s="83">
        <v>20</v>
      </c>
      <c r="E596" s="83">
        <v>1992</v>
      </c>
      <c r="F596" s="84"/>
      <c r="G596" s="84">
        <v>1101.98</v>
      </c>
      <c r="H596" s="85">
        <v>6</v>
      </c>
      <c r="I596" s="85">
        <f>H596</f>
        <v>6</v>
      </c>
      <c r="J596" s="85">
        <v>3.2</v>
      </c>
      <c r="K596" s="85">
        <f>I596-N596</f>
        <v>4.2149999999999999</v>
      </c>
      <c r="L596" s="85">
        <f>I596-P596</f>
        <v>3.7786440000000003</v>
      </c>
      <c r="M596" s="84">
        <v>35</v>
      </c>
      <c r="N596" s="85">
        <f>M596*0.051</f>
        <v>1.7849999999999999</v>
      </c>
      <c r="O596" s="84">
        <v>43.555999999999997</v>
      </c>
      <c r="P596" s="85">
        <f>O596*0.051</f>
        <v>2.2213559999999997</v>
      </c>
      <c r="Q596" s="84">
        <f>J596*1000/D596</f>
        <v>160</v>
      </c>
      <c r="R596" s="84">
        <f>K596*1000/D596</f>
        <v>210.75</v>
      </c>
      <c r="S596" s="84">
        <f>L596*1000/D596</f>
        <v>188.93220000000002</v>
      </c>
      <c r="T596" s="85">
        <f>L596-J596</f>
        <v>0.57864400000000016</v>
      </c>
      <c r="U596" s="85">
        <f>N596-P596</f>
        <v>-0.43635599999999974</v>
      </c>
      <c r="V596" s="220">
        <f>O596-M596</f>
        <v>8.5559999999999974</v>
      </c>
    </row>
    <row r="597" spans="1:22">
      <c r="A597" s="218"/>
      <c r="B597" s="76">
        <v>593</v>
      </c>
      <c r="C597" s="82" t="s">
        <v>476</v>
      </c>
      <c r="D597" s="83">
        <v>35</v>
      </c>
      <c r="E597" s="83"/>
      <c r="F597" s="84"/>
      <c r="G597" s="84">
        <v>1510.12</v>
      </c>
      <c r="H597" s="85">
        <v>10</v>
      </c>
      <c r="I597" s="85">
        <f>H597</f>
        <v>10</v>
      </c>
      <c r="J597" s="85">
        <v>5.6</v>
      </c>
      <c r="K597" s="85">
        <f>I597-N597</f>
        <v>6.8380000000000001</v>
      </c>
      <c r="L597" s="85">
        <f>I597-P597</f>
        <v>7.4065480000000008</v>
      </c>
      <c r="M597" s="84">
        <v>62</v>
      </c>
      <c r="N597" s="85">
        <f>M597*0.051</f>
        <v>3.1619999999999999</v>
      </c>
      <c r="O597" s="84">
        <v>50.851999999999997</v>
      </c>
      <c r="P597" s="85">
        <f>O597*0.051</f>
        <v>2.5934519999999996</v>
      </c>
      <c r="Q597" s="84">
        <f>J597*1000/D597</f>
        <v>160</v>
      </c>
      <c r="R597" s="84">
        <f>K597*1000/D597</f>
        <v>195.37142857142857</v>
      </c>
      <c r="S597" s="84">
        <f>L597*1000/D597</f>
        <v>211.61565714285717</v>
      </c>
      <c r="T597" s="85">
        <f>L597-J597</f>
        <v>1.8065480000000012</v>
      </c>
      <c r="U597" s="85">
        <f>N597-P597</f>
        <v>0.56854800000000028</v>
      </c>
      <c r="V597" s="220">
        <f>O597-M597</f>
        <v>-11.148000000000003</v>
      </c>
    </row>
    <row r="598" spans="1:22">
      <c r="A598" s="218"/>
      <c r="B598" s="76">
        <v>594</v>
      </c>
      <c r="C598" s="82" t="s">
        <v>477</v>
      </c>
      <c r="D598" s="83">
        <v>36</v>
      </c>
      <c r="E598" s="83"/>
      <c r="F598" s="84"/>
      <c r="G598" s="84">
        <v>1516.15</v>
      </c>
      <c r="H598" s="85">
        <v>11</v>
      </c>
      <c r="I598" s="85">
        <f>H598</f>
        <v>11</v>
      </c>
      <c r="J598" s="85">
        <v>5.76</v>
      </c>
      <c r="K598" s="85">
        <f>I598-N598</f>
        <v>7.5830000000000002</v>
      </c>
      <c r="L598" s="85">
        <f>I598-P598</f>
        <v>7.6193629999999999</v>
      </c>
      <c r="M598" s="84">
        <v>67</v>
      </c>
      <c r="N598" s="85">
        <f>M598*0.051</f>
        <v>3.4169999999999998</v>
      </c>
      <c r="O598" s="84">
        <v>66.287000000000006</v>
      </c>
      <c r="P598" s="85">
        <f>O598*0.051</f>
        <v>3.3806370000000001</v>
      </c>
      <c r="Q598" s="84">
        <f>J598*1000/D598</f>
        <v>160</v>
      </c>
      <c r="R598" s="84">
        <f>K598*1000/D598</f>
        <v>210.63888888888889</v>
      </c>
      <c r="S598" s="84">
        <f>L598*1000/D598</f>
        <v>211.64897222222223</v>
      </c>
      <c r="T598" s="85">
        <f>L598-J598</f>
        <v>1.8593630000000001</v>
      </c>
      <c r="U598" s="85">
        <f>N598-P598</f>
        <v>3.6362999999999701E-2</v>
      </c>
      <c r="V598" s="220">
        <f>O598-M598</f>
        <v>-0.71299999999999386</v>
      </c>
    </row>
    <row r="599" spans="1:22">
      <c r="A599" s="218"/>
      <c r="B599" s="76">
        <v>595</v>
      </c>
      <c r="C599" s="82" t="s">
        <v>478</v>
      </c>
      <c r="D599" s="83">
        <v>20</v>
      </c>
      <c r="E599" s="83"/>
      <c r="F599" s="84"/>
      <c r="G599" s="84">
        <v>1114.26</v>
      </c>
      <c r="H599" s="85">
        <v>6</v>
      </c>
      <c r="I599" s="85">
        <f>H599</f>
        <v>6</v>
      </c>
      <c r="J599" s="85">
        <v>3.2</v>
      </c>
      <c r="K599" s="85">
        <f>I599-N599</f>
        <v>4.4190000000000005</v>
      </c>
      <c r="L599" s="85">
        <f>I599-P599</f>
        <v>4.5209999999999999</v>
      </c>
      <c r="M599" s="84">
        <v>31</v>
      </c>
      <c r="N599" s="85">
        <f>M599*0.051</f>
        <v>1.581</v>
      </c>
      <c r="O599" s="84">
        <v>29</v>
      </c>
      <c r="P599" s="85">
        <f>O599*0.051</f>
        <v>1.4789999999999999</v>
      </c>
      <c r="Q599" s="84">
        <f>J599*1000/D599</f>
        <v>160</v>
      </c>
      <c r="R599" s="84">
        <f>K599*1000/D599</f>
        <v>220.95000000000005</v>
      </c>
      <c r="S599" s="84">
        <f>L599*1000/D599</f>
        <v>226.05</v>
      </c>
      <c r="T599" s="85">
        <f>L599-J599</f>
        <v>1.3209999999999997</v>
      </c>
      <c r="U599" s="85">
        <f>N599-P599</f>
        <v>0.10200000000000009</v>
      </c>
      <c r="V599" s="220">
        <f>O599-M599</f>
        <v>-2</v>
      </c>
    </row>
    <row r="600" spans="1:22">
      <c r="A600" s="218"/>
      <c r="B600" s="76">
        <v>596</v>
      </c>
      <c r="C600" s="82" t="s">
        <v>479</v>
      </c>
      <c r="D600" s="83">
        <v>40</v>
      </c>
      <c r="E600" s="83">
        <v>1992</v>
      </c>
      <c r="F600" s="84"/>
      <c r="G600" s="84">
        <v>2207.7600000000002</v>
      </c>
      <c r="H600" s="85">
        <v>14</v>
      </c>
      <c r="I600" s="85">
        <f>H600</f>
        <v>14</v>
      </c>
      <c r="J600" s="85">
        <v>6.4</v>
      </c>
      <c r="K600" s="85">
        <f>I600-N600</f>
        <v>10.226000000000001</v>
      </c>
      <c r="L600" s="85">
        <f>I600-P600</f>
        <v>9.8689999999999998</v>
      </c>
      <c r="M600" s="84">
        <v>74</v>
      </c>
      <c r="N600" s="85">
        <f>M600*0.051</f>
        <v>3.7739999999999996</v>
      </c>
      <c r="O600" s="84">
        <v>81</v>
      </c>
      <c r="P600" s="85">
        <f>O600*0.051</f>
        <v>4.1309999999999993</v>
      </c>
      <c r="Q600" s="84">
        <f>J600*1000/D600</f>
        <v>160</v>
      </c>
      <c r="R600" s="84">
        <f>K600*1000/D600</f>
        <v>255.65</v>
      </c>
      <c r="S600" s="84">
        <f>L600*1000/D600</f>
        <v>246.72499999999999</v>
      </c>
      <c r="T600" s="85">
        <f>L600-J600</f>
        <v>3.4689999999999994</v>
      </c>
      <c r="U600" s="85">
        <f>N600-P600</f>
        <v>-0.35699999999999976</v>
      </c>
      <c r="V600" s="220">
        <f>O600-M600</f>
        <v>7</v>
      </c>
    </row>
    <row r="601" spans="1:22">
      <c r="A601" s="218"/>
      <c r="B601" s="76">
        <v>597</v>
      </c>
      <c r="C601" s="82" t="s">
        <v>480</v>
      </c>
      <c r="D601" s="83">
        <v>24</v>
      </c>
      <c r="E601" s="83">
        <v>1986</v>
      </c>
      <c r="F601" s="84"/>
      <c r="G601" s="84">
        <v>1235.8599999999999</v>
      </c>
      <c r="H601" s="85">
        <v>7</v>
      </c>
      <c r="I601" s="85">
        <f>H601</f>
        <v>7</v>
      </c>
      <c r="J601" s="85">
        <v>3.84</v>
      </c>
      <c r="K601" s="85">
        <f>I601-N601</f>
        <v>5.1639999999999997</v>
      </c>
      <c r="L601" s="85">
        <f>I601-P601</f>
        <v>4.9090000000000007</v>
      </c>
      <c r="M601" s="84">
        <v>36</v>
      </c>
      <c r="N601" s="85">
        <f>M601*0.051</f>
        <v>1.8359999999999999</v>
      </c>
      <c r="O601" s="84">
        <v>41</v>
      </c>
      <c r="P601" s="85">
        <f>O601*0.051</f>
        <v>2.0909999999999997</v>
      </c>
      <c r="Q601" s="84">
        <f>J601*1000/D601</f>
        <v>160</v>
      </c>
      <c r="R601" s="84">
        <f>K601*1000/D601</f>
        <v>215.16666666666666</v>
      </c>
      <c r="S601" s="84">
        <f>L601*1000/D601</f>
        <v>204.54166666666671</v>
      </c>
      <c r="T601" s="85">
        <f>L601-J601</f>
        <v>1.0690000000000008</v>
      </c>
      <c r="U601" s="85">
        <f>N601-P601</f>
        <v>-0.25499999999999989</v>
      </c>
      <c r="V601" s="220">
        <f>O601-M601</f>
        <v>5</v>
      </c>
    </row>
    <row r="602" spans="1:22">
      <c r="A602" s="218"/>
      <c r="B602" s="76">
        <v>598</v>
      </c>
      <c r="C602" s="82" t="s">
        <v>481</v>
      </c>
      <c r="D602" s="83">
        <v>24</v>
      </c>
      <c r="E602" s="83">
        <v>1988</v>
      </c>
      <c r="F602" s="84"/>
      <c r="G602" s="84">
        <v>1235.3599999999999</v>
      </c>
      <c r="H602" s="85">
        <v>8</v>
      </c>
      <c r="I602" s="85">
        <f>H602</f>
        <v>8</v>
      </c>
      <c r="J602" s="85">
        <v>3.84</v>
      </c>
      <c r="K602" s="85">
        <f>I602-N602</f>
        <v>5.5519999999999996</v>
      </c>
      <c r="L602" s="85">
        <f>I602-P602</f>
        <v>5.6550200000000004</v>
      </c>
      <c r="M602" s="84">
        <v>48</v>
      </c>
      <c r="N602" s="85">
        <f>M602*0.051</f>
        <v>2.448</v>
      </c>
      <c r="O602" s="84">
        <v>45.98</v>
      </c>
      <c r="P602" s="85">
        <f>O602*0.051</f>
        <v>2.3449799999999996</v>
      </c>
      <c r="Q602" s="84">
        <f>J602*1000/D602</f>
        <v>160</v>
      </c>
      <c r="R602" s="84">
        <f>K602*1000/D602</f>
        <v>231.33333333333334</v>
      </c>
      <c r="S602" s="84">
        <f>L602*1000/D602</f>
        <v>235.62583333333336</v>
      </c>
      <c r="T602" s="85">
        <f>L602-J602</f>
        <v>1.8150200000000005</v>
      </c>
      <c r="U602" s="85">
        <f>N602-P602</f>
        <v>0.10302000000000033</v>
      </c>
      <c r="V602" s="220">
        <f>O602-M602</f>
        <v>-2.0200000000000031</v>
      </c>
    </row>
    <row r="603" spans="1:22">
      <c r="A603" s="218"/>
      <c r="B603" s="76">
        <v>599</v>
      </c>
      <c r="C603" s="81" t="s">
        <v>514</v>
      </c>
      <c r="D603" s="78">
        <v>22</v>
      </c>
      <c r="E603" s="78">
        <v>1981</v>
      </c>
      <c r="F603" s="79">
        <v>1167.51</v>
      </c>
      <c r="G603" s="79">
        <v>1167.51</v>
      </c>
      <c r="H603" s="80">
        <v>6.452</v>
      </c>
      <c r="I603" s="80">
        <f>H603</f>
        <v>6.452</v>
      </c>
      <c r="J603" s="80">
        <v>3.52</v>
      </c>
      <c r="K603" s="80">
        <f>I603-N603</f>
        <v>4.0549999999999997</v>
      </c>
      <c r="L603" s="80">
        <f>I603-P603</f>
        <v>5.1080480000000001</v>
      </c>
      <c r="M603" s="79">
        <v>47</v>
      </c>
      <c r="N603" s="80">
        <f>M603*0.051</f>
        <v>2.3969999999999998</v>
      </c>
      <c r="O603" s="79">
        <v>26.352</v>
      </c>
      <c r="P603" s="80">
        <f>O603*0.051</f>
        <v>1.343952</v>
      </c>
      <c r="Q603" s="79">
        <f>J603*1000/D603</f>
        <v>160</v>
      </c>
      <c r="R603" s="79">
        <f>K603*1000/D603</f>
        <v>184.31818181818178</v>
      </c>
      <c r="S603" s="79">
        <f>L603*1000/D603</f>
        <v>232.184</v>
      </c>
      <c r="T603" s="80">
        <f>L603-J603</f>
        <v>1.5880480000000001</v>
      </c>
      <c r="U603" s="80">
        <f>N603-P603</f>
        <v>1.0530479999999998</v>
      </c>
      <c r="V603" s="219">
        <f>O603-M603</f>
        <v>-20.648</v>
      </c>
    </row>
    <row r="604" spans="1:22">
      <c r="A604" s="218"/>
      <c r="B604" s="76">
        <v>600</v>
      </c>
      <c r="C604" s="104" t="s">
        <v>527</v>
      </c>
      <c r="D604" s="105">
        <v>40</v>
      </c>
      <c r="E604" s="105">
        <v>1986</v>
      </c>
      <c r="F604" s="87">
        <v>2240.67</v>
      </c>
      <c r="G604" s="87">
        <v>2240.67</v>
      </c>
      <c r="H604" s="86">
        <v>9.9670000000000005</v>
      </c>
      <c r="I604" s="86">
        <f>H604</f>
        <v>9.9670000000000005</v>
      </c>
      <c r="J604" s="86">
        <v>6.4</v>
      </c>
      <c r="K604" s="86">
        <f>I604-N604</f>
        <v>7.4680000000000009</v>
      </c>
      <c r="L604" s="86">
        <f>I604-P604</f>
        <v>7.7229490000000007</v>
      </c>
      <c r="M604" s="87">
        <v>49</v>
      </c>
      <c r="N604" s="86">
        <f>M604*0.051</f>
        <v>2.4989999999999997</v>
      </c>
      <c r="O604" s="87">
        <v>44.000999999999998</v>
      </c>
      <c r="P604" s="80">
        <f>O604*0.051</f>
        <v>2.2440509999999998</v>
      </c>
      <c r="Q604" s="79">
        <f>J604*1000/D604</f>
        <v>160</v>
      </c>
      <c r="R604" s="79">
        <f>K604*1000/D604</f>
        <v>186.70000000000002</v>
      </c>
      <c r="S604" s="79">
        <f>L604*1000/D604</f>
        <v>193.07372500000002</v>
      </c>
      <c r="T604" s="80">
        <f>L604-J604</f>
        <v>1.3229490000000004</v>
      </c>
      <c r="U604" s="80">
        <f>N604-P604</f>
        <v>0.25494899999999987</v>
      </c>
      <c r="V604" s="219">
        <f>O604-M604</f>
        <v>-4.9990000000000023</v>
      </c>
    </row>
    <row r="605" spans="1:22">
      <c r="A605" s="218"/>
      <c r="B605" s="76">
        <v>601</v>
      </c>
      <c r="C605" s="81" t="s">
        <v>529</v>
      </c>
      <c r="D605" s="78">
        <v>40</v>
      </c>
      <c r="E605" s="78">
        <v>1984</v>
      </c>
      <c r="F605" s="79">
        <v>2262.7800000000002</v>
      </c>
      <c r="G605" s="79">
        <v>2262.7800000000002</v>
      </c>
      <c r="H605" s="86">
        <v>9.8089999999999993</v>
      </c>
      <c r="I605" s="86">
        <f>H605</f>
        <v>9.8089999999999993</v>
      </c>
      <c r="J605" s="86">
        <v>6.4</v>
      </c>
      <c r="K605" s="86">
        <f>I605-N605</f>
        <v>6.9019999999999992</v>
      </c>
      <c r="L605" s="86">
        <f>I605-P605</f>
        <v>7.0401589999999992</v>
      </c>
      <c r="M605" s="87">
        <v>57</v>
      </c>
      <c r="N605" s="86">
        <f>M605*0.051</f>
        <v>2.907</v>
      </c>
      <c r="O605" s="87">
        <v>54.290999999999997</v>
      </c>
      <c r="P605" s="80">
        <f>O605*0.051</f>
        <v>2.7688409999999997</v>
      </c>
      <c r="Q605" s="79">
        <f>J605*1000/D605</f>
        <v>160</v>
      </c>
      <c r="R605" s="79">
        <f>K605*1000/D605</f>
        <v>172.54999999999998</v>
      </c>
      <c r="S605" s="79">
        <f>L605*1000/D605</f>
        <v>176.00397499999997</v>
      </c>
      <c r="T605" s="80">
        <f>L605-J605</f>
        <v>0.64015899999999881</v>
      </c>
      <c r="U605" s="80">
        <f>N605-P605</f>
        <v>0.13815900000000036</v>
      </c>
      <c r="V605" s="219">
        <f>O605-M605</f>
        <v>-2.7090000000000032</v>
      </c>
    </row>
    <row r="606" spans="1:22">
      <c r="A606" s="218"/>
      <c r="B606" s="76">
        <v>602</v>
      </c>
      <c r="C606" s="81" t="s">
        <v>533</v>
      </c>
      <c r="D606" s="78">
        <v>45</v>
      </c>
      <c r="E606" s="78">
        <v>1972</v>
      </c>
      <c r="F606" s="79">
        <v>1840.92</v>
      </c>
      <c r="G606" s="79">
        <v>1840.92</v>
      </c>
      <c r="H606" s="86">
        <v>10.85</v>
      </c>
      <c r="I606" s="86">
        <f>H606</f>
        <v>10.85</v>
      </c>
      <c r="J606" s="86">
        <v>7.2</v>
      </c>
      <c r="K606" s="86">
        <f>I606-N606</f>
        <v>8.1980000000000004</v>
      </c>
      <c r="L606" s="86">
        <f>I606-P606</f>
        <v>8.1958579999999994</v>
      </c>
      <c r="M606" s="87">
        <v>52</v>
      </c>
      <c r="N606" s="86">
        <f>M606*0.051</f>
        <v>2.6519999999999997</v>
      </c>
      <c r="O606" s="87">
        <v>52.042000000000002</v>
      </c>
      <c r="P606" s="80">
        <f>O606*0.051</f>
        <v>2.6541419999999998</v>
      </c>
      <c r="Q606" s="79">
        <f>J606*1000/D606</f>
        <v>160</v>
      </c>
      <c r="R606" s="79">
        <f>K606*1000/D606</f>
        <v>182.17777777777778</v>
      </c>
      <c r="S606" s="79">
        <f>L606*1000/D606</f>
        <v>182.13017777777779</v>
      </c>
      <c r="T606" s="80">
        <f>L606-J606</f>
        <v>0.99585799999999924</v>
      </c>
      <c r="U606" s="80">
        <f>N606-P606</f>
        <v>-2.1420000000000883E-3</v>
      </c>
      <c r="V606" s="219">
        <f>O606-M606</f>
        <v>4.2000000000001592E-2</v>
      </c>
    </row>
    <row r="607" spans="1:22">
      <c r="A607" s="218"/>
      <c r="B607" s="76">
        <v>603</v>
      </c>
      <c r="C607" s="81" t="s">
        <v>534</v>
      </c>
      <c r="D607" s="78">
        <v>20</v>
      </c>
      <c r="E607" s="78">
        <v>1978</v>
      </c>
      <c r="F607" s="79">
        <v>1050.01</v>
      </c>
      <c r="G607" s="79">
        <v>1050.01</v>
      </c>
      <c r="H607" s="86">
        <v>5.3029999999999999</v>
      </c>
      <c r="I607" s="86">
        <f>H607</f>
        <v>5.3029999999999999</v>
      </c>
      <c r="J607" s="86">
        <v>3.2</v>
      </c>
      <c r="K607" s="86">
        <f>I607-N607</f>
        <v>3.8239999999999998</v>
      </c>
      <c r="L607" s="86">
        <f>I607-P607</f>
        <v>3.9011630000000004</v>
      </c>
      <c r="M607" s="87">
        <v>29</v>
      </c>
      <c r="N607" s="86">
        <f>M607*0.051</f>
        <v>1.4789999999999999</v>
      </c>
      <c r="O607" s="87">
        <v>27.486999999999998</v>
      </c>
      <c r="P607" s="80">
        <f>O607*0.051</f>
        <v>1.4018369999999998</v>
      </c>
      <c r="Q607" s="79">
        <f>J607*1000/D607</f>
        <v>160</v>
      </c>
      <c r="R607" s="79">
        <f>K607*1000/D607</f>
        <v>191.2</v>
      </c>
      <c r="S607" s="79">
        <f>L607*1000/D607</f>
        <v>195.05815000000001</v>
      </c>
      <c r="T607" s="80">
        <f>L607-J607</f>
        <v>0.7011630000000002</v>
      </c>
      <c r="U607" s="80">
        <f>N607-P607</f>
        <v>7.7163000000000093E-2</v>
      </c>
      <c r="V607" s="219">
        <f>O607-M607</f>
        <v>-1.5130000000000017</v>
      </c>
    </row>
    <row r="608" spans="1:22">
      <c r="A608" s="218"/>
      <c r="B608" s="76">
        <v>604</v>
      </c>
      <c r="C608" s="81" t="s">
        <v>578</v>
      </c>
      <c r="D608" s="78">
        <v>24</v>
      </c>
      <c r="E608" s="78">
        <v>1969</v>
      </c>
      <c r="F608" s="79">
        <v>1020.69</v>
      </c>
      <c r="G608" s="79">
        <v>1020.69</v>
      </c>
      <c r="H608" s="86">
        <v>6.04</v>
      </c>
      <c r="I608" s="80">
        <f>H608</f>
        <v>6.04</v>
      </c>
      <c r="J608" s="80">
        <v>3.84</v>
      </c>
      <c r="K608" s="80">
        <f>I608-N608</f>
        <v>5.4279999999999999</v>
      </c>
      <c r="L608" s="80">
        <f>I608-P608</f>
        <v>5.1644319999999997</v>
      </c>
      <c r="M608" s="79">
        <v>12</v>
      </c>
      <c r="N608" s="80">
        <f>M608*0.051</f>
        <v>0.61199999999999999</v>
      </c>
      <c r="O608" s="79">
        <v>17.167999999999999</v>
      </c>
      <c r="P608" s="80">
        <f>O608*0.051</f>
        <v>0.8755679999999999</v>
      </c>
      <c r="Q608" s="79">
        <f>J608*1000/D608</f>
        <v>160</v>
      </c>
      <c r="R608" s="79">
        <f>K608*1000/D608</f>
        <v>226.16666666666666</v>
      </c>
      <c r="S608" s="79">
        <f>L608*1000/D608</f>
        <v>215.18466666666666</v>
      </c>
      <c r="T608" s="80">
        <f>L608-J608</f>
        <v>1.3244319999999998</v>
      </c>
      <c r="U608" s="80">
        <f>N608-P608</f>
        <v>-0.26356799999999991</v>
      </c>
      <c r="V608" s="219">
        <f>O608-M608</f>
        <v>5.1679999999999993</v>
      </c>
    </row>
    <row r="609" spans="1:22">
      <c r="A609" s="218"/>
      <c r="B609" s="76">
        <v>605</v>
      </c>
      <c r="C609" s="81" t="s">
        <v>579</v>
      </c>
      <c r="D609" s="78">
        <v>45</v>
      </c>
      <c r="E609" s="78">
        <v>1978</v>
      </c>
      <c r="F609" s="79">
        <v>2206.29</v>
      </c>
      <c r="G609" s="79">
        <v>2206.29</v>
      </c>
      <c r="H609" s="86">
        <v>10.718</v>
      </c>
      <c r="I609" s="80">
        <f>H609</f>
        <v>10.718</v>
      </c>
      <c r="J609" s="80">
        <v>7.2</v>
      </c>
      <c r="K609" s="80">
        <f>I609-N609</f>
        <v>8.27</v>
      </c>
      <c r="L609" s="80">
        <f>I609-P609</f>
        <v>7.6236770000000007</v>
      </c>
      <c r="M609" s="79">
        <v>48</v>
      </c>
      <c r="N609" s="80">
        <f>M609*0.051</f>
        <v>2.448</v>
      </c>
      <c r="O609" s="79">
        <v>60.673000000000002</v>
      </c>
      <c r="P609" s="80">
        <f>O609*0.051</f>
        <v>3.0943229999999997</v>
      </c>
      <c r="Q609" s="79">
        <f>J609*1000/D609</f>
        <v>160</v>
      </c>
      <c r="R609" s="79">
        <f>K609*1000/D609</f>
        <v>183.77777777777777</v>
      </c>
      <c r="S609" s="79">
        <f>L609*1000/D609</f>
        <v>169.41504444444445</v>
      </c>
      <c r="T609" s="80">
        <f>L609-J609</f>
        <v>0.42367700000000053</v>
      </c>
      <c r="U609" s="80">
        <f>N609-P609</f>
        <v>-0.64632299999999976</v>
      </c>
      <c r="V609" s="219">
        <f>O609-M609</f>
        <v>12.673000000000002</v>
      </c>
    </row>
    <row r="610" spans="1:22">
      <c r="A610" s="218"/>
      <c r="B610" s="76">
        <v>606</v>
      </c>
      <c r="C610" s="81" t="s">
        <v>621</v>
      </c>
      <c r="D610" s="78">
        <v>33</v>
      </c>
      <c r="E610" s="78">
        <v>1985</v>
      </c>
      <c r="F610" s="79">
        <v>2059.6</v>
      </c>
      <c r="G610" s="79">
        <v>2059.6</v>
      </c>
      <c r="H610" s="80">
        <v>10.91</v>
      </c>
      <c r="I610" s="80">
        <f>H610</f>
        <v>10.91</v>
      </c>
      <c r="J610" s="80">
        <v>5.28</v>
      </c>
      <c r="K610" s="80">
        <f>I610-N610</f>
        <v>10.91</v>
      </c>
      <c r="L610" s="80">
        <f>I610-P610</f>
        <v>7.143548</v>
      </c>
      <c r="M610" s="79">
        <v>0</v>
      </c>
      <c r="N610" s="80">
        <f>M610*0.051</f>
        <v>0</v>
      </c>
      <c r="O610" s="79">
        <v>73.852000000000004</v>
      </c>
      <c r="P610" s="80">
        <f>O610*0.051</f>
        <v>3.7664520000000001</v>
      </c>
      <c r="Q610" s="79">
        <f>J610*1000/D610</f>
        <v>160</v>
      </c>
      <c r="R610" s="79">
        <f>K610*1000/D610</f>
        <v>330.60606060606062</v>
      </c>
      <c r="S610" s="79">
        <f>L610*1000/D610</f>
        <v>216.47115151515152</v>
      </c>
      <c r="T610" s="80">
        <f>L610-J610</f>
        <v>1.8635479999999998</v>
      </c>
      <c r="U610" s="80">
        <f>N610-P610</f>
        <v>-3.7664520000000001</v>
      </c>
      <c r="V610" s="219">
        <f>O610-M610</f>
        <v>73.852000000000004</v>
      </c>
    </row>
    <row r="611" spans="1:22">
      <c r="A611" s="218"/>
      <c r="B611" s="76">
        <v>607</v>
      </c>
      <c r="C611" s="81" t="s">
        <v>622</v>
      </c>
      <c r="D611" s="78">
        <v>8</v>
      </c>
      <c r="E611" s="78">
        <v>1980</v>
      </c>
      <c r="F611" s="79">
        <v>627.78</v>
      </c>
      <c r="G611" s="79">
        <v>627.78</v>
      </c>
      <c r="H611" s="80">
        <v>2.9569999999999999</v>
      </c>
      <c r="I611" s="80">
        <f>H611</f>
        <v>2.9569999999999999</v>
      </c>
      <c r="J611" s="80">
        <v>1.28</v>
      </c>
      <c r="K611" s="80">
        <f>I611-N611</f>
        <v>2.9569999999999999</v>
      </c>
      <c r="L611" s="80">
        <f>I611-P611</f>
        <v>1.7329999999999999</v>
      </c>
      <c r="M611" s="79">
        <v>0</v>
      </c>
      <c r="N611" s="80">
        <f>M611*0.051</f>
        <v>0</v>
      </c>
      <c r="O611" s="79">
        <v>24</v>
      </c>
      <c r="P611" s="80">
        <f>O611*0.051</f>
        <v>1.224</v>
      </c>
      <c r="Q611" s="79">
        <f>J611*1000/D611</f>
        <v>160</v>
      </c>
      <c r="R611" s="79">
        <f>K611*1000/D611</f>
        <v>369.625</v>
      </c>
      <c r="S611" s="79">
        <f>L611*1000/D611</f>
        <v>216.62499999999997</v>
      </c>
      <c r="T611" s="80">
        <f>L611-J611</f>
        <v>0.45299999999999985</v>
      </c>
      <c r="U611" s="80">
        <f>N611-P611</f>
        <v>-1.224</v>
      </c>
      <c r="V611" s="219">
        <f>O611-M611</f>
        <v>24</v>
      </c>
    </row>
    <row r="612" spans="1:22">
      <c r="A612" s="218"/>
      <c r="B612" s="76">
        <v>608</v>
      </c>
      <c r="C612" s="81" t="s">
        <v>670</v>
      </c>
      <c r="D612" s="78">
        <v>6</v>
      </c>
      <c r="E612" s="78">
        <v>1959</v>
      </c>
      <c r="F612" s="79">
        <v>313.25</v>
      </c>
      <c r="G612" s="79">
        <v>313.25</v>
      </c>
      <c r="H612" s="86">
        <v>1.6180000000000001</v>
      </c>
      <c r="I612" s="86">
        <f>H612</f>
        <v>1.6180000000000001</v>
      </c>
      <c r="J612" s="86">
        <v>0.96</v>
      </c>
      <c r="K612" s="86">
        <f>I612-N612</f>
        <v>1.2100000000000002</v>
      </c>
      <c r="L612" s="86">
        <f>I612-P612</f>
        <v>1.2865000000000002</v>
      </c>
      <c r="M612" s="87">
        <v>8</v>
      </c>
      <c r="N612" s="86">
        <f>M612*0.051</f>
        <v>0.40799999999999997</v>
      </c>
      <c r="O612" s="87">
        <v>6.5</v>
      </c>
      <c r="P612" s="80">
        <f>O612*0.051</f>
        <v>0.33149999999999996</v>
      </c>
      <c r="Q612" s="79">
        <f>J612*1000/D612</f>
        <v>160</v>
      </c>
      <c r="R612" s="79">
        <f>K612*1000/D612</f>
        <v>201.66666666666671</v>
      </c>
      <c r="S612" s="79">
        <f>L612*1000/D612</f>
        <v>214.41666666666671</v>
      </c>
      <c r="T612" s="80">
        <f>L612-J612</f>
        <v>0.32650000000000023</v>
      </c>
      <c r="U612" s="80">
        <f>N612-P612</f>
        <v>7.6500000000000012E-2</v>
      </c>
      <c r="V612" s="219">
        <f>O612-M612</f>
        <v>-1.5</v>
      </c>
    </row>
    <row r="613" spans="1:22">
      <c r="A613" s="218"/>
      <c r="B613" s="76">
        <v>609</v>
      </c>
      <c r="C613" s="82" t="s">
        <v>286</v>
      </c>
      <c r="D613" s="83">
        <v>24</v>
      </c>
      <c r="E613" s="83" t="s">
        <v>159</v>
      </c>
      <c r="F613" s="84">
        <v>1242.07</v>
      </c>
      <c r="G613" s="91">
        <v>903.24</v>
      </c>
      <c r="H613" s="85">
        <v>6.7249999999999996</v>
      </c>
      <c r="I613" s="85">
        <f>H613</f>
        <v>6.7249999999999996</v>
      </c>
      <c r="J613" s="85">
        <v>3.92</v>
      </c>
      <c r="K613" s="85">
        <f>I613-N613</f>
        <v>5.2402699999999998</v>
      </c>
      <c r="L613" s="85">
        <f>I613-P613</f>
        <v>5.2650154999999996</v>
      </c>
      <c r="M613" s="84">
        <v>27</v>
      </c>
      <c r="N613" s="85">
        <f>M613*0.05499</f>
        <v>1.4847299999999999</v>
      </c>
      <c r="O613" s="84">
        <v>26.55</v>
      </c>
      <c r="P613" s="85">
        <f>O613*0.05499</f>
        <v>1.4599845</v>
      </c>
      <c r="Q613" s="84">
        <f>J613*1000/D613</f>
        <v>163.33333333333334</v>
      </c>
      <c r="R613" s="84">
        <f>K613*1000/D613</f>
        <v>218.3445833333333</v>
      </c>
      <c r="S613" s="84">
        <f>L613*1000/D613</f>
        <v>219.37564583333332</v>
      </c>
      <c r="T613" s="85">
        <f>L613-J613</f>
        <v>1.3450154999999997</v>
      </c>
      <c r="U613" s="85">
        <f>N613-P613</f>
        <v>2.4745499999999865E-2</v>
      </c>
      <c r="V613" s="220">
        <f>O613-M613</f>
        <v>-0.44999999999999929</v>
      </c>
    </row>
    <row r="614" spans="1:22">
      <c r="A614" s="218"/>
      <c r="B614" s="76">
        <v>610</v>
      </c>
      <c r="C614" s="81" t="s">
        <v>530</v>
      </c>
      <c r="D614" s="78">
        <v>35</v>
      </c>
      <c r="E614" s="78">
        <v>1972</v>
      </c>
      <c r="F614" s="79">
        <v>1516.82</v>
      </c>
      <c r="G614" s="79">
        <v>1516.82</v>
      </c>
      <c r="H614" s="86">
        <v>8.9559999999999995</v>
      </c>
      <c r="I614" s="86">
        <f>H614</f>
        <v>8.9559999999999995</v>
      </c>
      <c r="J614" s="86">
        <v>5.76</v>
      </c>
      <c r="K614" s="86">
        <f>I614-N614</f>
        <v>6.6099999999999994</v>
      </c>
      <c r="L614" s="86">
        <f>I614-P614</f>
        <v>6.80227</v>
      </c>
      <c r="M614" s="87">
        <v>46</v>
      </c>
      <c r="N614" s="86">
        <f>M614*0.051</f>
        <v>2.3459999999999996</v>
      </c>
      <c r="O614" s="87">
        <v>42.23</v>
      </c>
      <c r="P614" s="80">
        <f>O614*0.051</f>
        <v>2.1537299999999999</v>
      </c>
      <c r="Q614" s="79">
        <f>J614*1000/D614</f>
        <v>164.57142857142858</v>
      </c>
      <c r="R614" s="79">
        <f>K614*1000/D614</f>
        <v>188.85714285714283</v>
      </c>
      <c r="S614" s="79">
        <f>L614*1000/D614</f>
        <v>194.35057142857144</v>
      </c>
      <c r="T614" s="80">
        <f>L614-J614</f>
        <v>1.0422700000000003</v>
      </c>
      <c r="U614" s="80">
        <f>N614-P614</f>
        <v>0.19226999999999972</v>
      </c>
      <c r="V614" s="219">
        <f>O614-M614</f>
        <v>-3.7700000000000031</v>
      </c>
    </row>
    <row r="615" spans="1:22">
      <c r="A615" s="218"/>
      <c r="B615" s="76">
        <v>611</v>
      </c>
      <c r="C615" s="81" t="s">
        <v>535</v>
      </c>
      <c r="D615" s="78">
        <v>19</v>
      </c>
      <c r="E615" s="78">
        <v>1978</v>
      </c>
      <c r="F615" s="79">
        <v>1059.1500000000001</v>
      </c>
      <c r="G615" s="79">
        <v>1059.1500000000001</v>
      </c>
      <c r="H615" s="86">
        <v>4.5789999999999997</v>
      </c>
      <c r="I615" s="86">
        <f>H615</f>
        <v>4.5789999999999997</v>
      </c>
      <c r="J615" s="86">
        <v>3.2</v>
      </c>
      <c r="K615" s="86">
        <f>I615-N615</f>
        <v>3.4059999999999997</v>
      </c>
      <c r="L615" s="86">
        <f>I615-P615</f>
        <v>3.4580709999999999</v>
      </c>
      <c r="M615" s="87">
        <v>23</v>
      </c>
      <c r="N615" s="86">
        <f>M615*0.051</f>
        <v>1.1729999999999998</v>
      </c>
      <c r="O615" s="87">
        <v>21.978999999999999</v>
      </c>
      <c r="P615" s="80">
        <f>O615*0.051</f>
        <v>1.1209289999999998</v>
      </c>
      <c r="Q615" s="79">
        <f>J615*1000/D615</f>
        <v>168.42105263157896</v>
      </c>
      <c r="R615" s="79">
        <f>K615*1000/D615</f>
        <v>179.26315789473682</v>
      </c>
      <c r="S615" s="79">
        <f>L615*1000/D615</f>
        <v>182.00373684210527</v>
      </c>
      <c r="T615" s="80">
        <f>L615-J615</f>
        <v>0.25807099999999972</v>
      </c>
      <c r="U615" s="80">
        <f>N615-P615</f>
        <v>5.2070999999999978E-2</v>
      </c>
      <c r="V615" s="219">
        <f>O615-M615</f>
        <v>-1.0210000000000008</v>
      </c>
    </row>
    <row r="616" spans="1:22">
      <c r="A616" s="218"/>
      <c r="B616" s="76">
        <v>612</v>
      </c>
      <c r="C616" s="88" t="s">
        <v>70</v>
      </c>
      <c r="D616" s="83">
        <v>36</v>
      </c>
      <c r="E616" s="83">
        <v>1982</v>
      </c>
      <c r="F616" s="84">
        <v>2052.7600000000002</v>
      </c>
      <c r="G616" s="84">
        <v>2052.7600000000002</v>
      </c>
      <c r="H616" s="85">
        <v>12</v>
      </c>
      <c r="I616" s="85">
        <f>H616</f>
        <v>12</v>
      </c>
      <c r="J616" s="85">
        <v>6.1</v>
      </c>
      <c r="K616" s="85">
        <f>I616-N616</f>
        <v>12</v>
      </c>
      <c r="L616" s="85">
        <f>I616-P616</f>
        <v>6.5430000000000001</v>
      </c>
      <c r="M616" s="84"/>
      <c r="N616" s="85">
        <f>M616*0.051</f>
        <v>0</v>
      </c>
      <c r="O616" s="84">
        <v>107</v>
      </c>
      <c r="P616" s="85">
        <f>O616*0.051</f>
        <v>5.4569999999999999</v>
      </c>
      <c r="Q616" s="84">
        <f>J616*1000/D616</f>
        <v>169.44444444444446</v>
      </c>
      <c r="R616" s="84">
        <f>K616*1000/D616</f>
        <v>333.33333333333331</v>
      </c>
      <c r="S616" s="84">
        <f>L616*1000/D616</f>
        <v>181.75</v>
      </c>
      <c r="T616" s="85">
        <f>L616-J616</f>
        <v>0.4430000000000005</v>
      </c>
      <c r="U616" s="85">
        <f>N616-P616</f>
        <v>-5.4569999999999999</v>
      </c>
      <c r="V616" s="220">
        <f>O616-M616</f>
        <v>107</v>
      </c>
    </row>
    <row r="617" spans="1:22">
      <c r="A617" s="218"/>
      <c r="B617" s="76">
        <v>613</v>
      </c>
      <c r="C617" s="82" t="s">
        <v>47</v>
      </c>
      <c r="D617" s="83">
        <v>20</v>
      </c>
      <c r="E617" s="83">
        <v>1984</v>
      </c>
      <c r="F617" s="84">
        <v>1066.74</v>
      </c>
      <c r="G617" s="84">
        <v>1066.74</v>
      </c>
      <c r="H617" s="85">
        <v>5.6</v>
      </c>
      <c r="I617" s="85">
        <f>H617</f>
        <v>5.6</v>
      </c>
      <c r="J617" s="85">
        <v>3.4</v>
      </c>
      <c r="K617" s="85">
        <f>I617-N617</f>
        <v>5.6</v>
      </c>
      <c r="L617" s="85">
        <f>I617-P617</f>
        <v>3.6109999999999998</v>
      </c>
      <c r="M617" s="84"/>
      <c r="N617" s="85">
        <f>M617*0.051</f>
        <v>0</v>
      </c>
      <c r="O617" s="84">
        <v>39</v>
      </c>
      <c r="P617" s="85">
        <f>O617*0.051</f>
        <v>1.9889999999999999</v>
      </c>
      <c r="Q617" s="84">
        <f>J617*1000/D617</f>
        <v>170</v>
      </c>
      <c r="R617" s="84">
        <f>K617*1000/D617</f>
        <v>280</v>
      </c>
      <c r="S617" s="84">
        <f>L617*1000/D617</f>
        <v>180.54999999999998</v>
      </c>
      <c r="T617" s="85">
        <f>L617-J617</f>
        <v>0.21099999999999985</v>
      </c>
      <c r="U617" s="85">
        <f>N617-P617</f>
        <v>-1.9889999999999999</v>
      </c>
      <c r="V617" s="220">
        <f>O617-M617</f>
        <v>39</v>
      </c>
    </row>
    <row r="618" spans="1:22">
      <c r="A618" s="218"/>
      <c r="B618" s="76">
        <v>614</v>
      </c>
      <c r="C618" s="82" t="s">
        <v>76</v>
      </c>
      <c r="D618" s="83">
        <v>40</v>
      </c>
      <c r="E618" s="83">
        <v>1982</v>
      </c>
      <c r="F618" s="84">
        <v>1643.77</v>
      </c>
      <c r="G618" s="84">
        <v>1643.77</v>
      </c>
      <c r="H618" s="85">
        <v>9.8000000000000007</v>
      </c>
      <c r="I618" s="85">
        <f>H618</f>
        <v>9.8000000000000007</v>
      </c>
      <c r="J618" s="85">
        <v>6.9</v>
      </c>
      <c r="K618" s="85">
        <f>I618-N618</f>
        <v>9.8000000000000007</v>
      </c>
      <c r="L618" s="85">
        <f>I618-P618</f>
        <v>7.1480000000000015</v>
      </c>
      <c r="M618" s="84"/>
      <c r="N618" s="85">
        <f>M618*0.051</f>
        <v>0</v>
      </c>
      <c r="O618" s="84">
        <v>52</v>
      </c>
      <c r="P618" s="85">
        <f>O618*0.051</f>
        <v>2.6519999999999997</v>
      </c>
      <c r="Q618" s="84">
        <f>J618*1000/D618</f>
        <v>172.5</v>
      </c>
      <c r="R618" s="84">
        <f>K618*1000/D618</f>
        <v>245</v>
      </c>
      <c r="S618" s="84">
        <f>L618*1000/D618</f>
        <v>178.70000000000005</v>
      </c>
      <c r="T618" s="85">
        <f>L618-J618</f>
        <v>0.24800000000000111</v>
      </c>
      <c r="U618" s="85">
        <f>N618-P618</f>
        <v>-2.6519999999999997</v>
      </c>
      <c r="V618" s="220">
        <f>O618-M618</f>
        <v>52</v>
      </c>
    </row>
    <row r="619" spans="1:22">
      <c r="A619" s="218"/>
      <c r="B619" s="76">
        <v>615</v>
      </c>
      <c r="C619" s="82" t="s">
        <v>48</v>
      </c>
      <c r="D619" s="83">
        <v>50</v>
      </c>
      <c r="E619" s="83">
        <v>1971</v>
      </c>
      <c r="F619" s="84">
        <v>2563.1999999999998</v>
      </c>
      <c r="G619" s="84">
        <v>2563.1999999999998</v>
      </c>
      <c r="H619" s="85">
        <v>12.2</v>
      </c>
      <c r="I619" s="85">
        <f>H619</f>
        <v>12.2</v>
      </c>
      <c r="J619" s="85">
        <v>9</v>
      </c>
      <c r="K619" s="85">
        <f>I619-N619</f>
        <v>12.2</v>
      </c>
      <c r="L619" s="85">
        <f>I619-P619</f>
        <v>9.2929999999999993</v>
      </c>
      <c r="M619" s="84"/>
      <c r="N619" s="85">
        <f>M619*0.051</f>
        <v>0</v>
      </c>
      <c r="O619" s="84">
        <v>57</v>
      </c>
      <c r="P619" s="85">
        <f>O619*0.051</f>
        <v>2.907</v>
      </c>
      <c r="Q619" s="84">
        <f>J619*1000/D619</f>
        <v>180</v>
      </c>
      <c r="R619" s="84">
        <f>K619*1000/D619</f>
        <v>244</v>
      </c>
      <c r="S619" s="84">
        <f>L619*1000/D619</f>
        <v>185.86</v>
      </c>
      <c r="T619" s="85">
        <f>L619-J619</f>
        <v>0.29299999999999926</v>
      </c>
      <c r="U619" s="85">
        <f>N619-P619</f>
        <v>-2.907</v>
      </c>
      <c r="V619" s="220">
        <f>O619-M619</f>
        <v>57</v>
      </c>
    </row>
    <row r="620" spans="1:22">
      <c r="A620" s="218"/>
      <c r="B620" s="76">
        <v>616</v>
      </c>
      <c r="C620" s="82" t="s">
        <v>75</v>
      </c>
      <c r="D620" s="83">
        <v>30</v>
      </c>
      <c r="E620" s="83">
        <v>1972</v>
      </c>
      <c r="F620" s="84">
        <v>1727.6</v>
      </c>
      <c r="G620" s="84">
        <v>1727.6</v>
      </c>
      <c r="H620" s="85">
        <v>8.1999999999999993</v>
      </c>
      <c r="I620" s="85">
        <f>H620</f>
        <v>8.1999999999999993</v>
      </c>
      <c r="J620" s="85">
        <v>5.4</v>
      </c>
      <c r="K620" s="85">
        <f>I620-N620</f>
        <v>8.1999999999999993</v>
      </c>
      <c r="L620" s="85">
        <f>I620-P620</f>
        <v>5.548</v>
      </c>
      <c r="M620" s="84"/>
      <c r="N620" s="85">
        <f>M620*0.051</f>
        <v>0</v>
      </c>
      <c r="O620" s="84">
        <v>52</v>
      </c>
      <c r="P620" s="85">
        <f>O620*0.051</f>
        <v>2.6519999999999997</v>
      </c>
      <c r="Q620" s="84">
        <f>J620*1000/D620</f>
        <v>180</v>
      </c>
      <c r="R620" s="84">
        <f>K620*1000/D620</f>
        <v>273.33333333333331</v>
      </c>
      <c r="S620" s="84">
        <f>L620*1000/D620</f>
        <v>184.93333333333334</v>
      </c>
      <c r="T620" s="85">
        <f>L620-J620</f>
        <v>0.14799999999999969</v>
      </c>
      <c r="U620" s="85">
        <f>N620-P620</f>
        <v>-2.6519999999999997</v>
      </c>
      <c r="V620" s="220">
        <f>O620-M620</f>
        <v>52</v>
      </c>
    </row>
    <row r="621" spans="1:22">
      <c r="A621" s="218"/>
      <c r="B621" s="76">
        <v>617</v>
      </c>
      <c r="C621" s="82" t="s">
        <v>77</v>
      </c>
      <c r="D621" s="83">
        <v>60</v>
      </c>
      <c r="E621" s="83">
        <v>1969</v>
      </c>
      <c r="F621" s="84">
        <v>3133.15</v>
      </c>
      <c r="G621" s="84">
        <v>3133.15</v>
      </c>
      <c r="H621" s="85">
        <v>15.2</v>
      </c>
      <c r="I621" s="85">
        <f>H621</f>
        <v>15.2</v>
      </c>
      <c r="J621" s="85">
        <v>10.8</v>
      </c>
      <c r="K621" s="85">
        <f>I621-N621</f>
        <v>15.2</v>
      </c>
      <c r="L621" s="85">
        <f>I621-P621</f>
        <v>11.12</v>
      </c>
      <c r="M621" s="84"/>
      <c r="N621" s="85">
        <f>M621*0.051</f>
        <v>0</v>
      </c>
      <c r="O621" s="84">
        <v>80</v>
      </c>
      <c r="P621" s="85">
        <f>O621*0.051</f>
        <v>4.08</v>
      </c>
      <c r="Q621" s="84">
        <f>J621*1000/D621</f>
        <v>180</v>
      </c>
      <c r="R621" s="84">
        <f>K621*1000/D621</f>
        <v>253.33333333333334</v>
      </c>
      <c r="S621" s="84">
        <f>L621*1000/D621</f>
        <v>185.33333333333334</v>
      </c>
      <c r="T621" s="85">
        <f>L621-J621</f>
        <v>0.31999999999999851</v>
      </c>
      <c r="U621" s="85">
        <f>N621-P621</f>
        <v>-4.08</v>
      </c>
      <c r="V621" s="220">
        <f>O621-M621</f>
        <v>80</v>
      </c>
    </row>
    <row r="622" spans="1:22">
      <c r="A622" s="218"/>
      <c r="B622" s="76">
        <v>618</v>
      </c>
      <c r="C622" s="82" t="s">
        <v>72</v>
      </c>
      <c r="D622" s="83">
        <v>20</v>
      </c>
      <c r="E622" s="83">
        <v>1986</v>
      </c>
      <c r="F622" s="84">
        <v>3183.77</v>
      </c>
      <c r="G622" s="84">
        <v>3183.77</v>
      </c>
      <c r="H622" s="85">
        <v>5.2</v>
      </c>
      <c r="I622" s="85">
        <f>H622</f>
        <v>5.2</v>
      </c>
      <c r="J622" s="85">
        <v>3.7</v>
      </c>
      <c r="K622" s="85">
        <f>I622-N622</f>
        <v>5.2</v>
      </c>
      <c r="L622" s="85">
        <f>I622-P622</f>
        <v>3.6190000000000002</v>
      </c>
      <c r="M622" s="84"/>
      <c r="N622" s="85">
        <f>M622*0.051</f>
        <v>0</v>
      </c>
      <c r="O622" s="84">
        <v>31</v>
      </c>
      <c r="P622" s="85">
        <f>O622*0.051</f>
        <v>1.581</v>
      </c>
      <c r="Q622" s="84">
        <f>J622*1000/D622</f>
        <v>185</v>
      </c>
      <c r="R622" s="84">
        <f>K622*1000/D622</f>
        <v>260</v>
      </c>
      <c r="S622" s="84">
        <f>L622*1000/D622</f>
        <v>180.95</v>
      </c>
      <c r="T622" s="85">
        <f>L622-J622</f>
        <v>-8.0999999999999961E-2</v>
      </c>
      <c r="U622" s="85">
        <f>N622-P622</f>
        <v>-1.581</v>
      </c>
      <c r="V622" s="220">
        <f>O622-M622</f>
        <v>31</v>
      </c>
    </row>
    <row r="623" spans="1:22">
      <c r="A623" s="218"/>
      <c r="B623" s="76">
        <v>619</v>
      </c>
      <c r="C623" s="82" t="s">
        <v>49</v>
      </c>
      <c r="D623" s="83">
        <v>60</v>
      </c>
      <c r="E623" s="83">
        <v>1981</v>
      </c>
      <c r="F623" s="84">
        <v>3252.32</v>
      </c>
      <c r="G623" s="84">
        <v>3252.32</v>
      </c>
      <c r="H623" s="85">
        <v>16.2</v>
      </c>
      <c r="I623" s="85">
        <f>H623</f>
        <v>16.2</v>
      </c>
      <c r="J623" s="85">
        <v>11.2</v>
      </c>
      <c r="K623" s="85">
        <f>I623-N623</f>
        <v>16.2</v>
      </c>
      <c r="L623" s="85">
        <f>I623-P623</f>
        <v>11.558999999999999</v>
      </c>
      <c r="M623" s="84"/>
      <c r="N623" s="85">
        <f>M623*0.051</f>
        <v>0</v>
      </c>
      <c r="O623" s="84">
        <v>91</v>
      </c>
      <c r="P623" s="85">
        <f>O623*0.051</f>
        <v>4.641</v>
      </c>
      <c r="Q623" s="84">
        <f>J623*1000/D623</f>
        <v>186.66666666666666</v>
      </c>
      <c r="R623" s="84">
        <f>K623*1000/D623</f>
        <v>270</v>
      </c>
      <c r="S623" s="84">
        <f>L623*1000/D623</f>
        <v>192.65</v>
      </c>
      <c r="T623" s="85">
        <f>L623-J623</f>
        <v>0.35899999999999999</v>
      </c>
      <c r="U623" s="85">
        <f>N623-P623</f>
        <v>-4.641</v>
      </c>
      <c r="V623" s="220">
        <f>O623-M623</f>
        <v>91</v>
      </c>
    </row>
    <row r="624" spans="1:22">
      <c r="A624" s="218"/>
      <c r="B624" s="76">
        <v>620</v>
      </c>
      <c r="C624" s="82" t="s">
        <v>74</v>
      </c>
      <c r="D624" s="83">
        <v>20</v>
      </c>
      <c r="E624" s="83">
        <v>1981</v>
      </c>
      <c r="F624" s="84">
        <v>1038.74</v>
      </c>
      <c r="G624" s="84">
        <v>1038.74</v>
      </c>
      <c r="H624" s="85">
        <v>6.5</v>
      </c>
      <c r="I624" s="85">
        <f>H624</f>
        <v>6.5</v>
      </c>
      <c r="J624" s="85">
        <v>3.8</v>
      </c>
      <c r="K624" s="85">
        <f>I624-N624</f>
        <v>6.5</v>
      </c>
      <c r="L624" s="85">
        <f>I624-P624</f>
        <v>3.95</v>
      </c>
      <c r="M624" s="84"/>
      <c r="N624" s="85">
        <f>M624*0.051</f>
        <v>0</v>
      </c>
      <c r="O624" s="84">
        <v>50</v>
      </c>
      <c r="P624" s="85">
        <f>O624*0.051</f>
        <v>2.5499999999999998</v>
      </c>
      <c r="Q624" s="84">
        <f>J624*1000/D624</f>
        <v>190</v>
      </c>
      <c r="R624" s="84">
        <f>K624*1000/D624</f>
        <v>325</v>
      </c>
      <c r="S624" s="84">
        <f>L624*1000/D624</f>
        <v>197.5</v>
      </c>
      <c r="T624" s="85">
        <f>L624-J624</f>
        <v>0.15000000000000036</v>
      </c>
      <c r="U624" s="85">
        <f>N624-P624</f>
        <v>-2.5499999999999998</v>
      </c>
      <c r="V624" s="220">
        <f>O624-M624</f>
        <v>50</v>
      </c>
    </row>
    <row r="625" spans="1:22">
      <c r="A625" s="218"/>
      <c r="B625" s="76">
        <v>621</v>
      </c>
      <c r="C625" s="106" t="s">
        <v>526</v>
      </c>
      <c r="D625" s="78">
        <v>10</v>
      </c>
      <c r="E625" s="78">
        <v>1959</v>
      </c>
      <c r="F625" s="79">
        <v>543.35</v>
      </c>
      <c r="G625" s="79">
        <v>446.8</v>
      </c>
      <c r="H625" s="80">
        <v>3.4420000000000002</v>
      </c>
      <c r="I625" s="80">
        <f>H625</f>
        <v>3.4420000000000002</v>
      </c>
      <c r="J625" s="80">
        <v>1.92</v>
      </c>
      <c r="K625" s="80">
        <f>I625-N625</f>
        <v>2.4730000000000003</v>
      </c>
      <c r="L625" s="80">
        <f>I625-P625</f>
        <v>2.5539880000000004</v>
      </c>
      <c r="M625" s="79">
        <v>19</v>
      </c>
      <c r="N625" s="80">
        <f>M625*0.051</f>
        <v>0.96899999999999997</v>
      </c>
      <c r="O625" s="79">
        <v>17.411999999999999</v>
      </c>
      <c r="P625" s="80">
        <f>O625*0.051</f>
        <v>0.88801199999999991</v>
      </c>
      <c r="Q625" s="79">
        <f>J625*1000/D625</f>
        <v>192</v>
      </c>
      <c r="R625" s="79">
        <f>K625*1000/D625</f>
        <v>247.30000000000004</v>
      </c>
      <c r="S625" s="79">
        <f>L625*1000/D625</f>
        <v>255.39880000000002</v>
      </c>
      <c r="T625" s="80">
        <f>L625-J625</f>
        <v>0.63398800000000044</v>
      </c>
      <c r="U625" s="80">
        <f>N625-P625</f>
        <v>8.098800000000006E-2</v>
      </c>
      <c r="V625" s="219">
        <f>O625-M625</f>
        <v>-1.588000000000001</v>
      </c>
    </row>
    <row r="626" spans="1:22">
      <c r="A626" s="218"/>
      <c r="B626" s="76">
        <v>622</v>
      </c>
      <c r="C626" s="107" t="s">
        <v>537</v>
      </c>
      <c r="D626" s="105">
        <v>20</v>
      </c>
      <c r="E626" s="105">
        <v>1964</v>
      </c>
      <c r="F626" s="87">
        <v>1114.29</v>
      </c>
      <c r="G626" s="87">
        <v>900.28</v>
      </c>
      <c r="H626" s="86">
        <v>5.6909999999999998</v>
      </c>
      <c r="I626" s="86">
        <f>H626</f>
        <v>5.6909999999999998</v>
      </c>
      <c r="J626" s="86">
        <v>3.84</v>
      </c>
      <c r="K626" s="86">
        <f>I626-N626</f>
        <v>4.9260000000000002</v>
      </c>
      <c r="L626" s="86">
        <f>I626-P626</f>
        <v>4.9461959999999996</v>
      </c>
      <c r="M626" s="87">
        <v>15</v>
      </c>
      <c r="N626" s="86">
        <f>M626*0.051</f>
        <v>0.7649999999999999</v>
      </c>
      <c r="O626" s="87">
        <v>14.603999999999999</v>
      </c>
      <c r="P626" s="86">
        <f>O626*0.051</f>
        <v>0.74480399999999991</v>
      </c>
      <c r="Q626" s="79">
        <f>J626*1000/D626</f>
        <v>192</v>
      </c>
      <c r="R626" s="79">
        <f>K626*1000/D626</f>
        <v>246.3</v>
      </c>
      <c r="S626" s="79">
        <f>L626*1000/D626</f>
        <v>247.3098</v>
      </c>
      <c r="T626" s="80">
        <f>L626-J626</f>
        <v>1.1061959999999997</v>
      </c>
      <c r="U626" s="80">
        <f>N626-P626</f>
        <v>2.0195999999999992E-2</v>
      </c>
      <c r="V626" s="219">
        <f>O626-M626</f>
        <v>-0.3960000000000008</v>
      </c>
    </row>
    <row r="627" spans="1:22">
      <c r="A627" s="218"/>
      <c r="B627" s="76">
        <v>623</v>
      </c>
      <c r="C627" s="82" t="s">
        <v>73</v>
      </c>
      <c r="D627" s="83">
        <v>20</v>
      </c>
      <c r="E627" s="83">
        <v>1984</v>
      </c>
      <c r="F627" s="84">
        <v>1059.55</v>
      </c>
      <c r="G627" s="84">
        <v>1059.55</v>
      </c>
      <c r="H627" s="85">
        <v>5.9</v>
      </c>
      <c r="I627" s="85">
        <f>H627</f>
        <v>5.9</v>
      </c>
      <c r="J627" s="85">
        <v>3.9</v>
      </c>
      <c r="K627" s="85">
        <f>I627-N627</f>
        <v>5.9</v>
      </c>
      <c r="L627" s="85">
        <f>I627-P627</f>
        <v>4.0130000000000008</v>
      </c>
      <c r="M627" s="84"/>
      <c r="N627" s="85">
        <f>M627*0.051</f>
        <v>0</v>
      </c>
      <c r="O627" s="84">
        <v>37</v>
      </c>
      <c r="P627" s="85">
        <f>O627*0.051</f>
        <v>1.8869999999999998</v>
      </c>
      <c r="Q627" s="84">
        <f>J627*1000/D627</f>
        <v>195</v>
      </c>
      <c r="R627" s="84">
        <f>K627*1000/D627</f>
        <v>295</v>
      </c>
      <c r="S627" s="84">
        <f>L627*1000/D627</f>
        <v>200.65000000000003</v>
      </c>
      <c r="T627" s="85">
        <f>L627-J627</f>
        <v>0.11300000000000088</v>
      </c>
      <c r="U627" s="85">
        <f>N627-P627</f>
        <v>-1.8869999999999998</v>
      </c>
      <c r="V627" s="220">
        <f>O627-M627</f>
        <v>37</v>
      </c>
    </row>
    <row r="628" spans="1:22">
      <c r="A628" s="218"/>
      <c r="B628" s="76">
        <v>624</v>
      </c>
      <c r="C628" s="82" t="s">
        <v>46</v>
      </c>
      <c r="D628" s="83">
        <v>20</v>
      </c>
      <c r="E628" s="83">
        <v>1990</v>
      </c>
      <c r="F628" s="84">
        <v>1069.95</v>
      </c>
      <c r="G628" s="84">
        <v>1069.95</v>
      </c>
      <c r="H628" s="85">
        <v>6.2</v>
      </c>
      <c r="I628" s="85">
        <f>H628</f>
        <v>6.2</v>
      </c>
      <c r="J628" s="85">
        <v>3.9</v>
      </c>
      <c r="K628" s="85">
        <f>I628-N628</f>
        <v>6.2</v>
      </c>
      <c r="L628" s="85">
        <f>I628-P628</f>
        <v>4.109</v>
      </c>
      <c r="M628" s="84"/>
      <c r="N628" s="85">
        <f>M628*0.051</f>
        <v>0</v>
      </c>
      <c r="O628" s="84">
        <v>41</v>
      </c>
      <c r="P628" s="85">
        <f>O628*0.051</f>
        <v>2.0909999999999997</v>
      </c>
      <c r="Q628" s="84">
        <f>J628*1000/D628</f>
        <v>195</v>
      </c>
      <c r="R628" s="84">
        <f>K628*1000/D628</f>
        <v>310</v>
      </c>
      <c r="S628" s="84">
        <f>L628*1000/D628</f>
        <v>205.45</v>
      </c>
      <c r="T628" s="85">
        <f>L628-J628</f>
        <v>0.20900000000000007</v>
      </c>
      <c r="U628" s="85">
        <f>N628-P628</f>
        <v>-2.0909999999999997</v>
      </c>
      <c r="V628" s="220">
        <f>O628-M628</f>
        <v>41</v>
      </c>
    </row>
    <row r="629" spans="1:22">
      <c r="A629" s="218"/>
      <c r="B629" s="76">
        <v>625</v>
      </c>
      <c r="C629" s="106" t="s">
        <v>525</v>
      </c>
      <c r="D629" s="78">
        <v>9</v>
      </c>
      <c r="E629" s="78">
        <v>1960</v>
      </c>
      <c r="F629" s="79">
        <v>536.88</v>
      </c>
      <c r="G629" s="79">
        <v>400.83</v>
      </c>
      <c r="H629" s="80">
        <v>2.96</v>
      </c>
      <c r="I629" s="80">
        <f>H629</f>
        <v>2.96</v>
      </c>
      <c r="J629" s="80">
        <v>1.84</v>
      </c>
      <c r="K629" s="80">
        <f>I629-N629</f>
        <v>2.246</v>
      </c>
      <c r="L629" s="80">
        <f>I629-P629</f>
        <v>2.3257129999999999</v>
      </c>
      <c r="M629" s="79">
        <v>14</v>
      </c>
      <c r="N629" s="80">
        <f>M629*0.051</f>
        <v>0.71399999999999997</v>
      </c>
      <c r="O629" s="79">
        <v>12.436999999999999</v>
      </c>
      <c r="P629" s="80">
        <f>O629*0.051</f>
        <v>0.63428699999999993</v>
      </c>
      <c r="Q629" s="79">
        <f>J629*1000/D629</f>
        <v>204.44444444444446</v>
      </c>
      <c r="R629" s="79">
        <f>K629*1000/D629</f>
        <v>249.55555555555554</v>
      </c>
      <c r="S629" s="79">
        <f>L629*1000/D629</f>
        <v>258.41255555555551</v>
      </c>
      <c r="T629" s="80">
        <f>L629-J629</f>
        <v>0.48571299999999984</v>
      </c>
      <c r="U629" s="80">
        <f>N629-P629</f>
        <v>7.9713000000000034E-2</v>
      </c>
      <c r="V629" s="219">
        <f>O629-M629</f>
        <v>-1.5630000000000006</v>
      </c>
    </row>
    <row r="630" spans="1:22">
      <c r="A630" s="218"/>
      <c r="B630" s="76">
        <v>626</v>
      </c>
      <c r="C630" s="82" t="s">
        <v>83</v>
      </c>
      <c r="D630" s="83">
        <v>54</v>
      </c>
      <c r="E630" s="83">
        <v>1989</v>
      </c>
      <c r="F630" s="84">
        <v>2219.58</v>
      </c>
      <c r="G630" s="84">
        <v>2219.58</v>
      </c>
      <c r="H630" s="85">
        <v>14.4</v>
      </c>
      <c r="I630" s="85">
        <f>H630</f>
        <v>14.4</v>
      </c>
      <c r="J630" s="85">
        <v>11.1</v>
      </c>
      <c r="K630" s="85">
        <f>I630-N630</f>
        <v>14.4</v>
      </c>
      <c r="L630" s="85">
        <f>I630-P630</f>
        <v>11.34</v>
      </c>
      <c r="M630" s="84"/>
      <c r="N630" s="85">
        <f>M630*0.051</f>
        <v>0</v>
      </c>
      <c r="O630" s="84">
        <v>60</v>
      </c>
      <c r="P630" s="85">
        <f>O630*0.051</f>
        <v>3.0599999999999996</v>
      </c>
      <c r="Q630" s="84">
        <f>J630*1000/D630</f>
        <v>205.55555555555554</v>
      </c>
      <c r="R630" s="84">
        <f>K630*1000/D630</f>
        <v>266.66666666666669</v>
      </c>
      <c r="S630" s="84">
        <f>L630*1000/D630</f>
        <v>210</v>
      </c>
      <c r="T630" s="85">
        <f>L630-J630</f>
        <v>0.24000000000000021</v>
      </c>
      <c r="U630" s="85">
        <f>N630-P630</f>
        <v>-3.0599999999999996</v>
      </c>
      <c r="V630" s="220">
        <f>O630-M630</f>
        <v>60</v>
      </c>
    </row>
    <row r="631" spans="1:22">
      <c r="A631" s="218"/>
      <c r="B631" s="76">
        <v>627</v>
      </c>
      <c r="C631" s="82" t="s">
        <v>50</v>
      </c>
      <c r="D631" s="83">
        <v>20</v>
      </c>
      <c r="E631" s="83">
        <v>1983</v>
      </c>
      <c r="F631" s="84">
        <v>1063.0999999999999</v>
      </c>
      <c r="G631" s="84">
        <v>1063.0999999999999</v>
      </c>
      <c r="H631" s="85">
        <v>5.9</v>
      </c>
      <c r="I631" s="85">
        <f>H631</f>
        <v>5.9</v>
      </c>
      <c r="J631" s="85">
        <v>4.2</v>
      </c>
      <c r="K631" s="85">
        <f>I631-N631</f>
        <v>5.9</v>
      </c>
      <c r="L631" s="85">
        <f>I631-P631</f>
        <v>4.2680000000000007</v>
      </c>
      <c r="M631" s="84"/>
      <c r="N631" s="85">
        <f>M631*0.051</f>
        <v>0</v>
      </c>
      <c r="O631" s="84">
        <v>32</v>
      </c>
      <c r="P631" s="85">
        <f>O631*0.051</f>
        <v>1.6319999999999999</v>
      </c>
      <c r="Q631" s="84">
        <f>J631*1000/D631</f>
        <v>210</v>
      </c>
      <c r="R631" s="84">
        <f>K631*1000/D631</f>
        <v>295</v>
      </c>
      <c r="S631" s="84">
        <f>L631*1000/D631</f>
        <v>213.40000000000003</v>
      </c>
      <c r="T631" s="85">
        <f>L631-J631</f>
        <v>6.8000000000000504E-2</v>
      </c>
      <c r="U631" s="85">
        <f>N631-P631</f>
        <v>-1.6319999999999999</v>
      </c>
      <c r="V631" s="220">
        <f>O631-M631</f>
        <v>32</v>
      </c>
    </row>
    <row r="632" spans="1:22">
      <c r="A632" s="218"/>
      <c r="B632" s="76">
        <v>628</v>
      </c>
      <c r="C632" s="88" t="s">
        <v>84</v>
      </c>
      <c r="D632" s="83">
        <v>20</v>
      </c>
      <c r="E632" s="83">
        <v>1984</v>
      </c>
      <c r="F632" s="84">
        <v>1039.19</v>
      </c>
      <c r="G632" s="84">
        <v>1039.19</v>
      </c>
      <c r="H632" s="85">
        <v>5.9</v>
      </c>
      <c r="I632" s="85">
        <f>H632</f>
        <v>5.9</v>
      </c>
      <c r="J632" s="85">
        <v>4.2</v>
      </c>
      <c r="K632" s="85">
        <f>I632-N632</f>
        <v>5.9</v>
      </c>
      <c r="L632" s="85">
        <f>I632-P632</f>
        <v>4.2680000000000007</v>
      </c>
      <c r="M632" s="84"/>
      <c r="N632" s="85">
        <f>M632*0.051</f>
        <v>0</v>
      </c>
      <c r="O632" s="84">
        <v>32</v>
      </c>
      <c r="P632" s="85">
        <f>O632*0.051</f>
        <v>1.6319999999999999</v>
      </c>
      <c r="Q632" s="84">
        <f>J632*1000/D632</f>
        <v>210</v>
      </c>
      <c r="R632" s="84">
        <f>K632*1000/D632</f>
        <v>295</v>
      </c>
      <c r="S632" s="84">
        <f>L632*1000/D632</f>
        <v>213.40000000000003</v>
      </c>
      <c r="T632" s="85">
        <f>L632-J632</f>
        <v>6.8000000000000504E-2</v>
      </c>
      <c r="U632" s="85">
        <f>N632-P632</f>
        <v>-1.6319999999999999</v>
      </c>
      <c r="V632" s="220">
        <f>O632-M632</f>
        <v>32</v>
      </c>
    </row>
    <row r="633" spans="1:22">
      <c r="A633" s="218"/>
      <c r="B633" s="76">
        <v>629</v>
      </c>
      <c r="C633" s="82" t="s">
        <v>51</v>
      </c>
      <c r="D633" s="83">
        <v>40</v>
      </c>
      <c r="E633" s="83">
        <v>1982</v>
      </c>
      <c r="F633" s="84">
        <v>1644.35</v>
      </c>
      <c r="G633" s="84">
        <v>1644.35</v>
      </c>
      <c r="H633" s="85">
        <v>10.5</v>
      </c>
      <c r="I633" s="85">
        <f>H633</f>
        <v>10.5</v>
      </c>
      <c r="J633" s="85">
        <v>8.6</v>
      </c>
      <c r="K633" s="85">
        <f>I633-N633</f>
        <v>10.5</v>
      </c>
      <c r="L633" s="85">
        <f>I633-P633</f>
        <v>8.6639999999999997</v>
      </c>
      <c r="M633" s="84"/>
      <c r="N633" s="85">
        <f>M633*0.051</f>
        <v>0</v>
      </c>
      <c r="O633" s="84">
        <v>36</v>
      </c>
      <c r="P633" s="85">
        <f>O633*0.051</f>
        <v>1.8359999999999999</v>
      </c>
      <c r="Q633" s="84">
        <f>J633*1000/D633</f>
        <v>215</v>
      </c>
      <c r="R633" s="84">
        <f>K633*1000/D633</f>
        <v>262.5</v>
      </c>
      <c r="S633" s="84">
        <f>L633*1000/D633</f>
        <v>216.6</v>
      </c>
      <c r="T633" s="85">
        <f>L633-J633</f>
        <v>6.4000000000000057E-2</v>
      </c>
      <c r="U633" s="85">
        <f>N633-P633</f>
        <v>-1.8359999999999999</v>
      </c>
      <c r="V633" s="220">
        <f>O633-M633</f>
        <v>36</v>
      </c>
    </row>
    <row r="634" spans="1:22">
      <c r="A634" s="218"/>
      <c r="B634" s="76">
        <v>630</v>
      </c>
      <c r="C634" s="82" t="s">
        <v>80</v>
      </c>
      <c r="D634" s="83">
        <v>20</v>
      </c>
      <c r="E634" s="83">
        <v>1983</v>
      </c>
      <c r="F634" s="84">
        <v>1042.6500000000001</v>
      </c>
      <c r="G634" s="84">
        <v>1042.6500000000001</v>
      </c>
      <c r="H634" s="85">
        <v>6</v>
      </c>
      <c r="I634" s="85">
        <f>H634</f>
        <v>6</v>
      </c>
      <c r="J634" s="85">
        <v>4.5</v>
      </c>
      <c r="K634" s="85">
        <f>I634-N634</f>
        <v>6</v>
      </c>
      <c r="L634" s="85">
        <f>I634-P634</f>
        <v>4.5720000000000001</v>
      </c>
      <c r="M634" s="84"/>
      <c r="N634" s="85">
        <f>M634*0.051</f>
        <v>0</v>
      </c>
      <c r="O634" s="84">
        <v>28</v>
      </c>
      <c r="P634" s="85">
        <f>O634*0.051</f>
        <v>1.4279999999999999</v>
      </c>
      <c r="Q634" s="84">
        <f>J634*1000/D634</f>
        <v>225</v>
      </c>
      <c r="R634" s="84">
        <f>K634*1000/D634</f>
        <v>300</v>
      </c>
      <c r="S634" s="84">
        <f>L634*1000/D634</f>
        <v>228.6</v>
      </c>
      <c r="T634" s="85">
        <f>L634-J634</f>
        <v>7.2000000000000064E-2</v>
      </c>
      <c r="U634" s="85">
        <f>N634-P634</f>
        <v>-1.4279999999999999</v>
      </c>
      <c r="V634" s="220">
        <f>O634-M634</f>
        <v>28</v>
      </c>
    </row>
    <row r="635" spans="1:22">
      <c r="A635" s="218"/>
      <c r="B635" s="76">
        <v>631</v>
      </c>
      <c r="C635" s="82" t="s">
        <v>79</v>
      </c>
      <c r="D635" s="83">
        <v>20</v>
      </c>
      <c r="E635" s="83">
        <v>1984</v>
      </c>
      <c r="F635" s="84">
        <v>1058.05</v>
      </c>
      <c r="G635" s="84">
        <v>1058.05</v>
      </c>
      <c r="H635" s="85">
        <v>6.1</v>
      </c>
      <c r="I635" s="85">
        <f>H635</f>
        <v>6.1</v>
      </c>
      <c r="J635" s="85">
        <v>4.7</v>
      </c>
      <c r="K635" s="85">
        <f>I635-N635</f>
        <v>6.1</v>
      </c>
      <c r="L635" s="85">
        <f>I635-P635</f>
        <v>4.774</v>
      </c>
      <c r="M635" s="84"/>
      <c r="N635" s="85">
        <f>M635*0.051</f>
        <v>0</v>
      </c>
      <c r="O635" s="84">
        <v>26</v>
      </c>
      <c r="P635" s="85">
        <f>O635*0.051</f>
        <v>1.3259999999999998</v>
      </c>
      <c r="Q635" s="84">
        <f>J635*1000/D635</f>
        <v>235</v>
      </c>
      <c r="R635" s="84">
        <f>K635*1000/D635</f>
        <v>305</v>
      </c>
      <c r="S635" s="84">
        <f>L635*1000/D635</f>
        <v>238.7</v>
      </c>
      <c r="T635" s="85">
        <f>L635-J635</f>
        <v>7.3999999999999844E-2</v>
      </c>
      <c r="U635" s="85">
        <f>N635-P635</f>
        <v>-1.3259999999999998</v>
      </c>
      <c r="V635" s="220">
        <f>O635-M635</f>
        <v>26</v>
      </c>
    </row>
    <row r="636" spans="1:22">
      <c r="A636" s="218"/>
      <c r="B636" s="76">
        <v>632</v>
      </c>
      <c r="C636" s="89" t="s">
        <v>78</v>
      </c>
      <c r="D636" s="90">
        <v>20</v>
      </c>
      <c r="E636" s="90">
        <v>1990</v>
      </c>
      <c r="F636" s="91">
        <v>1098.73</v>
      </c>
      <c r="G636" s="91">
        <v>1098.73</v>
      </c>
      <c r="H636" s="85">
        <v>6.1340000000000003</v>
      </c>
      <c r="I636" s="85">
        <f>H636</f>
        <v>6.1340000000000003</v>
      </c>
      <c r="J636" s="92">
        <v>4.9000000000000004</v>
      </c>
      <c r="K636" s="85">
        <f>I636-N636</f>
        <v>6.1340000000000003</v>
      </c>
      <c r="L636" s="85">
        <f>I636-P636</f>
        <v>5.0120000000000005</v>
      </c>
      <c r="M636" s="84"/>
      <c r="N636" s="85">
        <f>M636*0.051</f>
        <v>0</v>
      </c>
      <c r="O636" s="84">
        <v>22</v>
      </c>
      <c r="P636" s="85">
        <f>O636*0.051</f>
        <v>1.1219999999999999</v>
      </c>
      <c r="Q636" s="84">
        <f>J636*1000/D636</f>
        <v>245</v>
      </c>
      <c r="R636" s="84">
        <f>K636*1000/D636</f>
        <v>306.7</v>
      </c>
      <c r="S636" s="84">
        <f>L636*1000/D636</f>
        <v>250.6</v>
      </c>
      <c r="T636" s="85">
        <f>L636-J636</f>
        <v>0.1120000000000001</v>
      </c>
      <c r="U636" s="85">
        <f>N636-P636</f>
        <v>-1.1219999999999999</v>
      </c>
      <c r="V636" s="220">
        <f>O636-M636</f>
        <v>22</v>
      </c>
    </row>
    <row r="637" spans="1:22">
      <c r="A637" s="218"/>
      <c r="B637" s="76">
        <v>633</v>
      </c>
      <c r="C637" s="82" t="s">
        <v>81</v>
      </c>
      <c r="D637" s="83">
        <v>20</v>
      </c>
      <c r="E637" s="83">
        <v>1983</v>
      </c>
      <c r="F637" s="84">
        <v>1036.97</v>
      </c>
      <c r="G637" s="84">
        <v>1036.97</v>
      </c>
      <c r="H637" s="85">
        <v>6.9</v>
      </c>
      <c r="I637" s="85">
        <f>H637</f>
        <v>6.9</v>
      </c>
      <c r="J637" s="85">
        <v>5.2</v>
      </c>
      <c r="K637" s="85">
        <f>I637-N637</f>
        <v>6.9</v>
      </c>
      <c r="L637" s="85">
        <f>I637-P637</f>
        <v>5.370000000000001</v>
      </c>
      <c r="M637" s="84"/>
      <c r="N637" s="85">
        <f>M637*0.051</f>
        <v>0</v>
      </c>
      <c r="O637" s="84">
        <v>30</v>
      </c>
      <c r="P637" s="85">
        <f>O637*0.051</f>
        <v>1.5299999999999998</v>
      </c>
      <c r="Q637" s="84">
        <f>J637*1000/D637</f>
        <v>260</v>
      </c>
      <c r="R637" s="84">
        <f>K637*1000/D637</f>
        <v>345</v>
      </c>
      <c r="S637" s="84">
        <f>L637*1000/D637</f>
        <v>268.50000000000006</v>
      </c>
      <c r="T637" s="85">
        <f>L637-J637</f>
        <v>0.17000000000000082</v>
      </c>
      <c r="U637" s="85">
        <f>N637-P637</f>
        <v>-1.5299999999999998</v>
      </c>
      <c r="V637" s="220">
        <f>O637-M637</f>
        <v>30</v>
      </c>
    </row>
    <row r="638" spans="1:22">
      <c r="A638" s="218"/>
      <c r="B638" s="76">
        <v>634</v>
      </c>
      <c r="C638" s="82" t="s">
        <v>82</v>
      </c>
      <c r="D638" s="83">
        <v>61</v>
      </c>
      <c r="E638" s="83">
        <v>1977</v>
      </c>
      <c r="F638" s="84">
        <v>3488.56</v>
      </c>
      <c r="G638" s="84">
        <v>3488.56</v>
      </c>
      <c r="H638" s="85">
        <v>22</v>
      </c>
      <c r="I638" s="85">
        <f>H638</f>
        <v>22</v>
      </c>
      <c r="J638" s="85">
        <v>16.5</v>
      </c>
      <c r="K638" s="85">
        <f>I638-N638</f>
        <v>22</v>
      </c>
      <c r="L638" s="85">
        <f>I638-P638</f>
        <v>16.899999999999999</v>
      </c>
      <c r="M638" s="84"/>
      <c r="N638" s="85">
        <f>M638*0.051</f>
        <v>0</v>
      </c>
      <c r="O638" s="84">
        <v>100</v>
      </c>
      <c r="P638" s="85">
        <f>O638*0.051</f>
        <v>5.0999999999999996</v>
      </c>
      <c r="Q638" s="84">
        <f>J638*1000/D638</f>
        <v>270.49180327868851</v>
      </c>
      <c r="R638" s="84">
        <f>K638*1000/D638</f>
        <v>360.65573770491801</v>
      </c>
      <c r="S638" s="84">
        <f>L638*1000/D638</f>
        <v>277.04918032786884</v>
      </c>
      <c r="T638" s="85">
        <f>L638-J638</f>
        <v>0.39999999999999858</v>
      </c>
      <c r="U638" s="85">
        <f>N638-P638</f>
        <v>-5.0999999999999996</v>
      </c>
      <c r="V638" s="220">
        <f>O638-M638</f>
        <v>100</v>
      </c>
    </row>
    <row r="639" spans="1:22" ht="13.5" thickBot="1">
      <c r="A639" s="221"/>
      <c r="B639" s="222">
        <v>635</v>
      </c>
      <c r="C639" s="223" t="s">
        <v>45</v>
      </c>
      <c r="D639" s="224">
        <v>20</v>
      </c>
      <c r="E639" s="224">
        <v>1981</v>
      </c>
      <c r="F639" s="225">
        <v>1034.8499999999999</v>
      </c>
      <c r="G639" s="225">
        <v>1034.8499999999999</v>
      </c>
      <c r="H639" s="226">
        <v>6.2</v>
      </c>
      <c r="I639" s="226">
        <f>H639</f>
        <v>6.2</v>
      </c>
      <c r="J639" s="226">
        <v>5.7</v>
      </c>
      <c r="K639" s="226">
        <f>I639-N639</f>
        <v>6.2</v>
      </c>
      <c r="L639" s="226">
        <f>I639-P639</f>
        <v>5.69</v>
      </c>
      <c r="M639" s="225"/>
      <c r="N639" s="226">
        <f>M639*0.051</f>
        <v>0</v>
      </c>
      <c r="O639" s="225">
        <v>10</v>
      </c>
      <c r="P639" s="226">
        <f>O639*0.051</f>
        <v>0.51</v>
      </c>
      <c r="Q639" s="225">
        <f>J639*1000/D639</f>
        <v>285</v>
      </c>
      <c r="R639" s="225">
        <f>K639*1000/D639</f>
        <v>310</v>
      </c>
      <c r="S639" s="225">
        <f>L639*1000/D639</f>
        <v>284.5</v>
      </c>
      <c r="T639" s="226">
        <f>L639-J639</f>
        <v>-9.9999999999997868E-3</v>
      </c>
      <c r="U639" s="226">
        <f>N639-P639</f>
        <v>-0.51</v>
      </c>
      <c r="V639" s="227">
        <f>O639-M639</f>
        <v>10</v>
      </c>
    </row>
  </sheetData>
  <sortState ref="C402:V639">
    <sortCondition ref="Q402:Q639"/>
  </sortState>
  <mergeCells count="19">
    <mergeCell ref="A227:A309"/>
    <mergeCell ref="A1:F1"/>
    <mergeCell ref="A2:F2"/>
    <mergeCell ref="A4:A6"/>
    <mergeCell ref="A3:V3"/>
    <mergeCell ref="V4:V5"/>
    <mergeCell ref="U4:U5"/>
    <mergeCell ref="T4:T5"/>
    <mergeCell ref="B4:B6"/>
    <mergeCell ref="C4:C6"/>
    <mergeCell ref="D4:D5"/>
    <mergeCell ref="E4:E5"/>
    <mergeCell ref="F4:F5"/>
    <mergeCell ref="G4:G5"/>
    <mergeCell ref="H4:P4"/>
    <mergeCell ref="Q4:S4"/>
    <mergeCell ref="A7:A226"/>
    <mergeCell ref="A402:A639"/>
    <mergeCell ref="A310:A401"/>
  </mergeCells>
  <phoneticPr fontId="9" type="noConversion"/>
  <pageMargins left="0.15748031496062992" right="0.15748031496062992" top="0.39370078740157483" bottom="0.39370078740157483"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2014_liepa</vt:lpstr>
    </vt:vector>
  </TitlesOfParts>
  <Company>LŠTA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Ramunė Kmieliauskaitė</dc:creator>
  <cp:lastModifiedBy>Nerijaus</cp:lastModifiedBy>
  <cp:lastPrinted>2014-06-12T11:35:37Z</cp:lastPrinted>
  <dcterms:created xsi:type="dcterms:W3CDTF">2007-12-03T08:09:16Z</dcterms:created>
  <dcterms:modified xsi:type="dcterms:W3CDTF">2014-08-26T10:17:24Z</dcterms:modified>
</cp:coreProperties>
</file>