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Šilumos suvartojimas 2010_05" sheetId="1" r:id="rId1"/>
  </sheets>
  <definedNames/>
  <calcPr fullCalcOnLoad="1"/>
</workbook>
</file>

<file path=xl/sharedStrings.xml><?xml version="1.0" encoding="utf-8"?>
<sst xmlns="http://schemas.openxmlformats.org/spreadsheetml/2006/main" count="706" uniqueCount="494">
  <si>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</si>
  <si>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</si>
  <si>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</si>
  <si>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</si>
  <si>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</si>
  <si>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</si>
  <si>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</si>
  <si>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</si>
  <si>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</si>
  <si>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</si>
  <si>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</si>
  <si>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</si>
  <si>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</si>
  <si>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</si>
  <si>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</si>
  <si>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</si>
  <si>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</si>
  <si>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 xml:space="preserve">t.sk. karštam vandeniui ruošti 
</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</si>
  <si>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</si>
  <si>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</si>
  <si>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</si>
  <si>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</si>
  <si>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r>
      <t xml:space="preserve">Šilumos kiekis k.v. temperatūros palaikymui, kiekis (kWh) 1 butui per mėn. </t>
    </r>
    <r>
      <rPr>
        <sz val="8"/>
        <color indexed="10"/>
        <rFont val="Arial"/>
        <family val="2"/>
      </rPr>
      <t xml:space="preserve"> (gyvatukas) pagal normas </t>
    </r>
  </si>
  <si>
    <r>
      <t xml:space="preserve">Šilumos kiekis k.v. temperatūros palaikymui, kiekis (kWh) 1 butui per mėn. </t>
    </r>
    <r>
      <rPr>
        <sz val="8"/>
        <color indexed="10"/>
        <rFont val="Arial"/>
        <family val="2"/>
      </rPr>
      <t xml:space="preserve"> (gyvatukas) priskaičiuotinas pagal L stulpelio poziciją</t>
    </r>
  </si>
  <si>
    <r>
      <t xml:space="preserve">Šilumos kiekis k.v. temperatūros palaikymui, kiekis (kWh) 1 butui per mėn. </t>
    </r>
    <r>
      <rPr>
        <sz val="8"/>
        <color indexed="10"/>
        <rFont val="Arial"/>
        <family val="2"/>
      </rPr>
      <t xml:space="preserve"> (gyvatukas) priskaičiuotinas pagal K stulpelio poziciją</t>
    </r>
  </si>
  <si>
    <t>Karšto vandens tiekėjo netektys dėl karšto vandens temperatūros palaikymo 
(L-J)</t>
  </si>
  <si>
    <t>Karšto vandens tiekėjo netektys dėl "nepaskirstytos" šilumos (N-P)</t>
  </si>
  <si>
    <t xml:space="preserve">Karšto vandens tiekėjo netektys dėl "nepaskirstyto geriamojo vandens (KV), (O-M)
</t>
  </si>
  <si>
    <t>Stadiono 6 3L.,Prienai</t>
  </si>
  <si>
    <t>iki 1992</t>
  </si>
  <si>
    <t>Stadiono 24 2L.Prienai</t>
  </si>
  <si>
    <t>Stadiono 16, Prienai</t>
  </si>
  <si>
    <t>Stadiono 6 1L.Prienai</t>
  </si>
  <si>
    <t>Vytauto 4a,Prienai</t>
  </si>
  <si>
    <t>Brundzos 11,Prienai</t>
  </si>
  <si>
    <t>Vytauto 32,Prienai</t>
  </si>
  <si>
    <t>Stadiono 10 2L.Prienai</t>
  </si>
  <si>
    <t>Kęstučio 71,Prienai</t>
  </si>
  <si>
    <t>Stadiono 12,Prienai</t>
  </si>
  <si>
    <t>Vytauto 23,Prienai</t>
  </si>
  <si>
    <t>Laisvės a.3/14,Prienai</t>
  </si>
  <si>
    <t>Janonio 3,Prienai</t>
  </si>
  <si>
    <t>Vytauto 14, Prienai</t>
  </si>
  <si>
    <t>Vytauto 27  2L.Prienai</t>
  </si>
  <si>
    <t>iki 1960</t>
  </si>
  <si>
    <t>Puškino 42 Akmenė</t>
  </si>
  <si>
    <t>V.Kudirkos 12,Naujoji Akmenė</t>
  </si>
  <si>
    <t>Klykolių 40 Akmenė</t>
  </si>
  <si>
    <t>V.kudirkos 1 Naujoji Akmenė</t>
  </si>
  <si>
    <t>Ramučių 36 Naujoji Akmenė</t>
  </si>
  <si>
    <t>Respublikos 19 Naujoji Akmenė</t>
  </si>
  <si>
    <t>Respublikos 12 Naujoji Akmenė</t>
  </si>
  <si>
    <t>Ramučių 11 Naujoji Akmenė</t>
  </si>
  <si>
    <t>Respublikos 21 Naujoji Akmenė</t>
  </si>
  <si>
    <t>žemaičių 41 Venta</t>
  </si>
  <si>
    <t>Žemaičių 43, venta</t>
  </si>
  <si>
    <t>Ramučių 35 Naujoji Akmenė</t>
  </si>
  <si>
    <t>Respublikos 23,Naujoji Akmenė</t>
  </si>
  <si>
    <t>Respublikos 16 Naujoji Akmenė</t>
  </si>
  <si>
    <t>V.Kudirkos 22,Naujioji Akmenė</t>
  </si>
  <si>
    <t>Respublikos 13 Naujoji Akmenė</t>
  </si>
  <si>
    <t>iki 1992 m.</t>
  </si>
  <si>
    <t>VYTAUTO 50a,TRAKAI</t>
  </si>
  <si>
    <t>IKI 1992</t>
  </si>
  <si>
    <t>VYTAUTO 54,TRAKAI</t>
  </si>
  <si>
    <t>VYTAUTO 40,TRAKAI</t>
  </si>
  <si>
    <t>VYTAUTO 44,TRAKAI</t>
  </si>
  <si>
    <t>EŽERO 8,LENTVARIS</t>
  </si>
  <si>
    <t>GELEŽINKELIO 28,LENTVARIS</t>
  </si>
  <si>
    <t>SODŲ 23A,LENTVARIS</t>
  </si>
  <si>
    <t>PAKALNĖS 26a, LENTVARIS</t>
  </si>
  <si>
    <t>PAKALNĖS 28,LENTVARIS</t>
  </si>
  <si>
    <t>PAKALNĖS 27,LENTVARIS</t>
  </si>
  <si>
    <t>BIRUTĖS 37,TRAKAI</t>
  </si>
  <si>
    <t>EŽERO 4,LENTVARIS</t>
  </si>
  <si>
    <t>PAKALNĖS 31, LENTVARIS</t>
  </si>
  <si>
    <t>VYTAUTO 8, LENTVARIS</t>
  </si>
  <si>
    <t>PAKALNĖS 44,LENTVARIS</t>
  </si>
  <si>
    <t>"</t>
  </si>
  <si>
    <r>
      <t>m</t>
    </r>
    <r>
      <rPr>
        <i/>
        <vertAlign val="superscript"/>
        <sz val="8"/>
        <rFont val="Arial"/>
        <family val="2"/>
      </rPr>
      <t>2</t>
    </r>
  </si>
  <si>
    <r>
      <t>m</t>
    </r>
    <r>
      <rPr>
        <i/>
        <vertAlign val="superscript"/>
        <sz val="8"/>
        <rFont val="Arial"/>
        <family val="2"/>
      </rPr>
      <t>3</t>
    </r>
  </si>
  <si>
    <t>Stadiono 7 Akmenė</t>
  </si>
  <si>
    <t>Stadiono 9, Akmenė</t>
  </si>
  <si>
    <t>Stadiono 13 Akmenė</t>
  </si>
  <si>
    <t>Ramučių 33 Naujoji Akmenė</t>
  </si>
  <si>
    <t>V.Kudirkos 17, Naujoji Akmenė</t>
  </si>
  <si>
    <t>Respublikos 6 Naujoji Akmenė</t>
  </si>
  <si>
    <t>Respublikos 8 Naujoji Akmenė</t>
  </si>
  <si>
    <t>V.Kudirkos 5,Naujoji Akmenė</t>
  </si>
  <si>
    <t>Kęstučio 2 Akmenė</t>
  </si>
  <si>
    <t>Kestučio 6 Akmenė</t>
  </si>
  <si>
    <t>Ventos 24 Venta</t>
  </si>
  <si>
    <t>Stadiono 19 Akmenė</t>
  </si>
  <si>
    <t>Ramučių 38 Naujoji Akmenė</t>
  </si>
  <si>
    <t>Ramučių 34 Naujoji Akmenė</t>
  </si>
  <si>
    <t>Žemaičių 31 venta</t>
  </si>
  <si>
    <t>Respublikos 5 Naujoji Akmenė</t>
  </si>
  <si>
    <t>Ramučių 3 Naujoji Akmenė</t>
  </si>
  <si>
    <t>Respublikos 15 Naujoji Akmenė</t>
  </si>
  <si>
    <t>V.kudirkos 24 Naujoji Akmenė</t>
  </si>
  <si>
    <t>Respublikos 14 Naujoji Akmenė</t>
  </si>
  <si>
    <t>Respublikos 25 Naujoji Akmenė</t>
  </si>
  <si>
    <t>Druskupio 4a, Birštonas</t>
  </si>
  <si>
    <t>Vytauto 1A, Birštonas</t>
  </si>
  <si>
    <t>Kęstučio  25  II, Birštonas</t>
  </si>
  <si>
    <t>Lelijų  17A, Birštonas</t>
  </si>
  <si>
    <t>Vytauto  2, Birštonas</t>
  </si>
  <si>
    <t>Basanavičiaus  12, Birštonas</t>
  </si>
  <si>
    <t>Pušyno 13, Birštonas</t>
  </si>
  <si>
    <t>Pušyno 15, Birštonas</t>
  </si>
  <si>
    <t>Jaunimo  21, Birštonas</t>
  </si>
  <si>
    <t>Sruogos  14, Birštonas</t>
  </si>
  <si>
    <t>Dar.ir Girėno  4, Birštonas</t>
  </si>
  <si>
    <t>Lelijų  7, Birštonas</t>
  </si>
  <si>
    <t>Vasario 16-osios g. 56, Ignalina</t>
  </si>
  <si>
    <t>Ateities g. 22, Ignalina</t>
  </si>
  <si>
    <t>Turistų g.  11a, Ignalina</t>
  </si>
  <si>
    <t>Ateities g. 11a, Ignalina</t>
  </si>
  <si>
    <t>Ateities g. 6, Ignalina</t>
  </si>
  <si>
    <t>Maironio g. 8, Kaišiadorys</t>
  </si>
  <si>
    <t>V Ruokio g. 5, Kaišiadorys</t>
  </si>
  <si>
    <t>Girelės g. 49, Kaišiadorys</t>
  </si>
  <si>
    <t>Gedimino g. 75, Kaišiadorys</t>
  </si>
  <si>
    <t>Gedimino g. 77, Kaišiadorys</t>
  </si>
  <si>
    <t>Gedimino g. 18, Kaišiadorys</t>
  </si>
  <si>
    <t>Gedimino g. 52, Kaišiadorys</t>
  </si>
  <si>
    <t>Gedimino g. 127, Kaišiadorys</t>
  </si>
  <si>
    <t>Gedimino g. 26, Kaišiadorys</t>
  </si>
  <si>
    <t>Gedimino g. 24, Kaišiadorys</t>
  </si>
  <si>
    <t>Gedimino g. 84, Kaišiadorys</t>
  </si>
  <si>
    <t>Gedimino g. 80, Kaišiadorys</t>
  </si>
  <si>
    <t>Gedimino g. 88, Kaišiadorys</t>
  </si>
  <si>
    <t>Girelės g. 37, Kaišiadorys</t>
  </si>
  <si>
    <t>Melioratorių g. 10, Kaišiadorys</t>
  </si>
  <si>
    <t>Gedimino g. 98, Kaišiadorys</t>
  </si>
  <si>
    <t>Gedimino g. 99, Kaišiadorys</t>
  </si>
  <si>
    <t>Gedimino g. 56, Kaišiadorys</t>
  </si>
  <si>
    <t>Birutės g. 4, Kaišiadorys</t>
  </si>
  <si>
    <t>Girelės g. 47, Kaišiadorys</t>
  </si>
  <si>
    <t>Gedimino g.  28, Kaišiadorys</t>
  </si>
  <si>
    <t>Partizanų 92, Kaunas</t>
  </si>
  <si>
    <t>Partizanų 222, Kaunas</t>
  </si>
  <si>
    <t>Krėvės pr. 109, Kaunas</t>
  </si>
  <si>
    <t>Birželio 23-ios 11, Kaunas</t>
  </si>
  <si>
    <t>Kovo 11-osios 118 (renov.), Kaunas</t>
  </si>
  <si>
    <t>Žuvinto 37, Kaunas</t>
  </si>
  <si>
    <t>Partizanų 16 C (II K), Kaunas</t>
  </si>
  <si>
    <t>Prancūzų 88, Kaunas</t>
  </si>
  <si>
    <t>Demokratų 43, Kaunas</t>
  </si>
  <si>
    <t>Sodų 98, Kaunas</t>
  </si>
  <si>
    <t>Partizanų 10 A, Kaunas</t>
  </si>
  <si>
    <t>Ramanau.-Vanago 3 (renov.), Kaunas</t>
  </si>
  <si>
    <t>Savanorių pr. 254, Kaunas</t>
  </si>
  <si>
    <t>Verkių 6 (bt.51-130), Kaunas</t>
  </si>
  <si>
    <t>Gimbutienės 6A, Kaunas</t>
  </si>
  <si>
    <t>Šiaurės pr. 19, Kaunas</t>
  </si>
  <si>
    <t>Draugystės pr. 5b, Kaunas</t>
  </si>
  <si>
    <t>Žukausko 24, Kaunas</t>
  </si>
  <si>
    <t>Savanorių pr. 281, Kaunas</t>
  </si>
  <si>
    <t>Prancūzų 6 (ŠP-1), Kaunas</t>
  </si>
  <si>
    <t>Žukausko 20, Kaunas</t>
  </si>
  <si>
    <t>Žukausko 16, Kaunas</t>
  </si>
  <si>
    <t>Žukausko 12, Kaunas</t>
  </si>
  <si>
    <t>Savanorių pr. 417, Kaunas</t>
  </si>
  <si>
    <t>Verkių 6 (bt.1-50), Kaunas</t>
  </si>
  <si>
    <t>Naujakurių 78, Kaunas</t>
  </si>
  <si>
    <t>Škirpos 7, Kaunas</t>
  </si>
  <si>
    <t>Savanorių pr. 382, Kaunas</t>
  </si>
  <si>
    <t>Grušo 21, Kaunas</t>
  </si>
  <si>
    <t>Savanorių pr. 415 (renov.), Kaunas</t>
  </si>
  <si>
    <t>Taikos pr. 82, Kaunas</t>
  </si>
  <si>
    <t>Sukilėlių 63, Kaunas</t>
  </si>
  <si>
    <t>Tvirtovės al. 88, Kaunas</t>
  </si>
  <si>
    <t>Baltų pr. 167, Kaunas</t>
  </si>
  <si>
    <t>Naujakurių 29, Kaunas</t>
  </si>
  <si>
    <t>Kalniečių 174, Kaunas</t>
  </si>
  <si>
    <t>Kalantos 133, Kaunas</t>
  </si>
  <si>
    <t>Šarkuvos 3, Kaunas</t>
  </si>
  <si>
    <t>Baltų pr. 5, Kaunas</t>
  </si>
  <si>
    <t>Vėtrungės 3, Kaunas</t>
  </si>
  <si>
    <t>Dainavos 13, Lazdijai</t>
  </si>
  <si>
    <t>Dzūkų 11, Lazdijai</t>
  </si>
  <si>
    <t>Dzūkų 17, Lazdijai</t>
  </si>
  <si>
    <t>Tiesos 8, Lazdijai</t>
  </si>
  <si>
    <t>Vilniaus 5, Lazdijai</t>
  </si>
  <si>
    <t>Ateities 5, Lazdijai</t>
  </si>
  <si>
    <t>Montvilos 18, Lazdijai</t>
  </si>
  <si>
    <t>Dainavos 11, Lazdijai</t>
  </si>
  <si>
    <t>Dainavos 12, Lazdijai</t>
  </si>
  <si>
    <t>Dzūkų 13, Lazdijai</t>
  </si>
  <si>
    <t>Dzūkų 15, Lazdijai</t>
  </si>
  <si>
    <t>Senamiesčio 9, Lazdijai</t>
  </si>
  <si>
    <t>Sodų 6, Lazdijai</t>
  </si>
  <si>
    <t>Montvilos 26-I, Lazdijai</t>
  </si>
  <si>
    <t>Dzūkų 9, Lazdijai</t>
  </si>
  <si>
    <t>Gustaičio 5, Lazdijai</t>
  </si>
  <si>
    <t>Vilniaus 3, Lazdijai</t>
  </si>
  <si>
    <t>Ateities 3-II, Lazdijai</t>
  </si>
  <si>
    <t>Kailinių 11, Lazdijai</t>
  </si>
  <si>
    <t>Kailinių 13, Lazdijai</t>
  </si>
  <si>
    <t>Montvilos 34-I, Lazdijai</t>
  </si>
  <si>
    <t>Dainavos 3, Lazdijai</t>
  </si>
  <si>
    <t>Kauno 3, Lazdijai</t>
  </si>
  <si>
    <t>Ateities 3-I, Lazdijai</t>
  </si>
  <si>
    <t>Kailinių 12, Lazdijai</t>
  </si>
  <si>
    <t>Montvilos 26-II, Lazdijai</t>
  </si>
  <si>
    <r>
      <t>Montvilos 28,</t>
    </r>
    <r>
      <rPr>
        <b/>
        <sz val="8"/>
        <rFont val="Arial"/>
        <family val="2"/>
      </rPr>
      <t xml:space="preserve"> </t>
    </r>
    <r>
      <rPr>
        <sz val="8"/>
        <rFont val="Arial"/>
        <family val="2"/>
      </rPr>
      <t>Lazdijai</t>
    </r>
  </si>
  <si>
    <t>Montvilos 30, Lazdijai</t>
  </si>
  <si>
    <t>Dariaus ir Girėno 30, Ukmergė</t>
  </si>
  <si>
    <t>VETERINARIJOS 6, Ukmergė</t>
  </si>
  <si>
    <t>Dariaus ir Girėno 4, Ukmergė</t>
  </si>
  <si>
    <t>DAUKANTO 65, Ukmergė</t>
  </si>
  <si>
    <t>Vilniaus 94a, Ukmergė</t>
  </si>
  <si>
    <t>MIŠKŲ 32, Ukmergė</t>
  </si>
  <si>
    <t>MIŠKŲ 34, Ukmergė</t>
  </si>
  <si>
    <t>Klaipėdos 7, Ukmergė</t>
  </si>
  <si>
    <t>Kudirkos sk. 25, Ukmergė</t>
  </si>
  <si>
    <t>Kudirkos sk. 17, Ukmergė</t>
  </si>
  <si>
    <t>Maironio 29a, Ukmergė</t>
  </si>
  <si>
    <t>Miškų 56, Ukmergė</t>
  </si>
  <si>
    <t>JAUNIMO  19, Ukmergė</t>
  </si>
  <si>
    <t>VAIŽGANTO 55, Ukmergė</t>
  </si>
  <si>
    <t>ALYVŲ 3, Ukmergė</t>
  </si>
  <si>
    <t>Jaunimo 46, Ukmergė</t>
  </si>
  <si>
    <t>Jaunimo 40, Ukmergė</t>
  </si>
  <si>
    <t>Žiedo 3a, Ukmergė</t>
  </si>
  <si>
    <t>Deltuvos 6, Ukmergė</t>
  </si>
  <si>
    <t>Deltuvos 18c, Ukmergė</t>
  </si>
  <si>
    <t>KUDIRKOS 3, Ukmergė</t>
  </si>
  <si>
    <t>Klaipėdos 9, Ukmergė</t>
  </si>
  <si>
    <t>ANYKŠČIŲ  7, Ukmergė</t>
  </si>
  <si>
    <t>JAUNIMO 17, Ukmergė</t>
  </si>
  <si>
    <t>JAUNIMO 62-64, Ukmergė</t>
  </si>
  <si>
    <t>Žiedo 3, Ukmergė</t>
  </si>
  <si>
    <t>ANYKŠČIŲ 9, Ukmergė</t>
  </si>
  <si>
    <t>VILNIAUS 98, Ukmergė</t>
  </si>
  <si>
    <t>Žiedo 5a, Ukmergė</t>
  </si>
  <si>
    <t>Kauno 41, Ukmergė</t>
  </si>
  <si>
    <t>MAIRONIO 2A,Ukmergė</t>
  </si>
  <si>
    <t>po 1992</t>
  </si>
  <si>
    <t>Molainių 26 (renov.), Panevėžys</t>
  </si>
  <si>
    <t>Tulpių 13   (renov.), Panevėžys</t>
  </si>
  <si>
    <t>Margirio 9, Panevėžys</t>
  </si>
  <si>
    <t>Dariaus ir Girėno 11  (renov.), Panevėžys</t>
  </si>
  <si>
    <t>Kranto   47  (renov.), Panevėžys</t>
  </si>
  <si>
    <t>Molainių 10     (renov.), Panevėžys</t>
  </si>
  <si>
    <t>Klaipėdos 98   (renov.), Panevėžys</t>
  </si>
  <si>
    <t>Molainių 8  (renov.), Panevėžys</t>
  </si>
  <si>
    <t>Aukštaičių 76    (renov.), Panevėžys</t>
  </si>
  <si>
    <t>Statybininkų 13   (renov.), Panevėžys</t>
  </si>
  <si>
    <t>Nevėžio 40\b, Panevėžys</t>
  </si>
  <si>
    <t>Beržų 17,  Panevėžys</t>
  </si>
  <si>
    <t>Smėlynės 57,  Panevėžys</t>
  </si>
  <si>
    <t>Klaipėdos 112,  Panevėžys</t>
  </si>
  <si>
    <t>Beržų 23,  Panevėžys</t>
  </si>
  <si>
    <t>Tulpių 3,  Panevėžys</t>
  </si>
  <si>
    <t>Parko 7,  Panevėžys</t>
  </si>
  <si>
    <r>
      <t xml:space="preserve">Statybininkų 11, </t>
    </r>
    <r>
      <rPr>
        <b/>
        <sz val="8"/>
        <rFont val="Arial"/>
        <family val="2"/>
      </rPr>
      <t xml:space="preserve"> </t>
    </r>
    <r>
      <rPr>
        <sz val="8"/>
        <rFont val="Arial"/>
        <family val="2"/>
      </rPr>
      <t>Panevėžys</t>
    </r>
  </si>
  <si>
    <t>Kosmonautų 11,  Panevėžys</t>
  </si>
  <si>
    <t>Vaitkaus 3,  Panevėžys</t>
  </si>
  <si>
    <t>Tulpių 7, Panevėžys</t>
  </si>
  <si>
    <t>Aukštaičių 66, Panevėžys</t>
  </si>
  <si>
    <t>Vilniaus 16, Panevėžys</t>
  </si>
  <si>
    <t>Nepriklausomybės 9, Panevėžys</t>
  </si>
  <si>
    <t>Žemaičių 20, Panevėžys</t>
  </si>
  <si>
    <t>Sodų 26, Panevėžys</t>
  </si>
  <si>
    <t>Ramygalos 48, Panevėžys</t>
  </si>
  <si>
    <t>Kranto 43, Panevėžys</t>
  </si>
  <si>
    <t>Margių 22, Panevėžys</t>
  </si>
  <si>
    <t>Liepų al.15, Panevėžys</t>
  </si>
  <si>
    <t>Marijonų 43, Panevėžys</t>
  </si>
  <si>
    <t>Vaižganto 13, Panevėžys</t>
  </si>
  <si>
    <t>Ramygalos 15, Panevėžys</t>
  </si>
  <si>
    <t>Laisvės a 4, Panevėžys</t>
  </si>
  <si>
    <t>Ukmergės 47, Panevėžys</t>
  </si>
  <si>
    <t>Nevėžio 24, Panevėžys</t>
  </si>
  <si>
    <t>Laisvės a 7, Panevėžys</t>
  </si>
  <si>
    <t>Kisino 5, Panevėžys</t>
  </si>
  <si>
    <t>Marijonų 39, Panevėžys</t>
  </si>
  <si>
    <t>Janonio 8+10, Panevėžys</t>
  </si>
  <si>
    <t>V.Mačernio 12(d.ren.), Plungė</t>
  </si>
  <si>
    <t>Vaišvilos 31 (renov.), Plungė</t>
  </si>
  <si>
    <t>Vaišvilos 23 (renov.), Plungė</t>
  </si>
  <si>
    <t>Vaižganto 96 (renov.), Plungė</t>
  </si>
  <si>
    <t>Jucio 20, Plungė</t>
  </si>
  <si>
    <t>Mačernio 47, Plungė</t>
  </si>
  <si>
    <t>Mačernio 51, Plungė</t>
  </si>
  <si>
    <t>Mačernio 10, Plungė</t>
  </si>
  <si>
    <t>Jucio 12, Plungė</t>
  </si>
  <si>
    <t>Jucio 40, Plungė</t>
  </si>
  <si>
    <t>Jucio 10, Plungė</t>
  </si>
  <si>
    <t>Mačernio 6, Plungė</t>
  </si>
  <si>
    <t>Mačernio 8, Plungė</t>
  </si>
  <si>
    <t>Jucio 28, Plungė</t>
  </si>
  <si>
    <t>Mačernio 16, Plungė</t>
  </si>
  <si>
    <t>Vaišvilos 27, Plungė</t>
  </si>
  <si>
    <t>Jucio 22, Plungė</t>
  </si>
  <si>
    <t>Vaižganto 85, Plungė</t>
  </si>
  <si>
    <t>Brundzos 8,Prienai</t>
  </si>
  <si>
    <t>Kęstučio 73,Prienai</t>
  </si>
  <si>
    <t>Stadiono 24 1L.,Prienai</t>
  </si>
  <si>
    <t>Stadiono 24A ,Prienai</t>
  </si>
  <si>
    <t>Statybininkų 19</t>
  </si>
  <si>
    <t>Vytauto 22,Prienai</t>
  </si>
  <si>
    <t>Vytauto 31,Prienai</t>
  </si>
  <si>
    <t>Vytauto 55,Prienai</t>
  </si>
  <si>
    <t>Basanavičiaus 19, Prienai</t>
  </si>
  <si>
    <t>Basanavičiaus 10, Prienai</t>
  </si>
  <si>
    <t>Statybininkų 5 1L., Prienai</t>
  </si>
  <si>
    <t>Statybininkų 3 1L., Prienai</t>
  </si>
  <si>
    <t>Statybininkų 3 2L., Prienai</t>
  </si>
  <si>
    <t>Statybininkų 5 2L., Prienai</t>
  </si>
  <si>
    <t>Basanavičiaus 26, Prienai</t>
  </si>
  <si>
    <r>
      <t xml:space="preserve">Stiklo 10 </t>
    </r>
    <r>
      <rPr>
        <sz val="8"/>
        <color indexed="10"/>
        <rFont val="Arial"/>
        <family val="2"/>
      </rPr>
      <t xml:space="preserve">(renovuotas), </t>
    </r>
    <r>
      <rPr>
        <sz val="8"/>
        <rFont val="Arial"/>
        <family val="2"/>
      </rPr>
      <t>Radviliškis</t>
    </r>
  </si>
  <si>
    <t>Povyliaus 10, Radviliškis</t>
  </si>
  <si>
    <r>
      <t xml:space="preserve">Jaunystės 35 </t>
    </r>
    <r>
      <rPr>
        <sz val="8"/>
        <color indexed="10"/>
        <rFont val="Arial"/>
        <family val="2"/>
      </rPr>
      <t xml:space="preserve">(renovuotas), </t>
    </r>
    <r>
      <rPr>
        <sz val="8"/>
        <rFont val="Arial"/>
        <family val="2"/>
      </rPr>
      <t>Radviliškis</t>
    </r>
  </si>
  <si>
    <t>Laisvės alėja 38, Radviliškis</t>
  </si>
  <si>
    <t>Kaštonų 6A, Radviliškis</t>
  </si>
  <si>
    <t>Naujoji 4, Radviliškis</t>
  </si>
  <si>
    <t>Radvilų 19, Radviliškis</t>
  </si>
  <si>
    <t>V. Kudirkos 1, Prienai</t>
  </si>
  <si>
    <t>Maironio 6, Prienai</t>
  </si>
  <si>
    <t>V. Kudirkos 7, Prienai</t>
  </si>
  <si>
    <t>Algirdo 25, Raseiniai</t>
  </si>
  <si>
    <t>Algirdo 27, Raseiniai</t>
  </si>
  <si>
    <t>Algirdo 29, Raseiniai</t>
  </si>
  <si>
    <t>Rytų 2, Raseiniai</t>
  </si>
  <si>
    <t>Rytų 4, Raseiniai</t>
  </si>
  <si>
    <t>Vaižganto 20B, Raseiniai</t>
  </si>
  <si>
    <t>Vaižganto 22-I, Raseiniai</t>
  </si>
  <si>
    <t>Vytauto Didžiojo 41, Raseiniai</t>
  </si>
  <si>
    <t>V.Grybo 4, Raseiniai</t>
  </si>
  <si>
    <t>Dubysos 1, Raseiniai</t>
  </si>
  <si>
    <t>Dubysos 14, Raseiniai</t>
  </si>
  <si>
    <t>Pieninės 5, Raseiniai</t>
  </si>
  <si>
    <t>Pieninės 7A, Raseiniai</t>
  </si>
  <si>
    <t>Jaunimo 15A, Raseiniai</t>
  </si>
  <si>
    <t>Jaunimo 17A, Raseiniai</t>
  </si>
  <si>
    <t>Vaižganto 25, Raseiniai</t>
  </si>
  <si>
    <t>Vaižganto 5A, Raseiniai</t>
  </si>
  <si>
    <t>Stonų 3, Raseiniai</t>
  </si>
  <si>
    <t>Dariaus ir Girėno 26, Raseiniai</t>
  </si>
  <si>
    <t>Vaižganto 1, Raseiniai</t>
  </si>
  <si>
    <t>V.Kudirkos 9, Raseiniai</t>
  </si>
  <si>
    <t>Maironio 10, Raseiniai</t>
  </si>
  <si>
    <t>Jaunimo 12, Raseiniai</t>
  </si>
  <si>
    <t>V. Kudirkos g. 47, Šakiai</t>
  </si>
  <si>
    <t>V. Kudirkos g. 82, Šakiai</t>
  </si>
  <si>
    <t>Jaunystės takas 6, Šakiai</t>
  </si>
  <si>
    <t>Kęstučio g. 4, Šakiai</t>
  </si>
  <si>
    <t>Bažnyčios g. 13, Šakiai</t>
  </si>
  <si>
    <t>S. Banaičio g. 3, Šakiai</t>
  </si>
  <si>
    <t>Šaulių g. 26, Šakiai</t>
  </si>
  <si>
    <t>Šaulių g. 12, Šakiai</t>
  </si>
  <si>
    <t>Šaulių g. 2, Šakiai</t>
  </si>
  <si>
    <t>V. Kudirkos g. 92, Šakiai</t>
  </si>
  <si>
    <t>Nepriklausomybės g. 6, Šakiai</t>
  </si>
  <si>
    <t>V, Kudirkos g. 102, Šakiai</t>
  </si>
  <si>
    <t>Šaulių g. 22, Šakiai</t>
  </si>
  <si>
    <t>Nepriklausomybės g. 3, Šakiai</t>
  </si>
  <si>
    <t>Tilžės g. 26 (renov.), Šiauliai</t>
  </si>
  <si>
    <t>Žeimių g. 6B, Šiauliai</t>
  </si>
  <si>
    <t>Vytauto g. 134 (d. renov.), Šiauliai</t>
  </si>
  <si>
    <t>Aido g. 3 (renov.), Šiauliai</t>
  </si>
  <si>
    <t>Vilniaus g. 202 (renov.), Šiauliai</t>
  </si>
  <si>
    <t>Vytauto g. 138 (renov.), Šiauliai</t>
  </si>
  <si>
    <t>Tilžės g. 29 (d. renov.), Šiauliai</t>
  </si>
  <si>
    <t>Kviečių g. 56 renov.), Šiauliai</t>
  </si>
  <si>
    <t>Vytauto g. 154 (renov.), Šiauliai</t>
  </si>
  <si>
    <t>Klevų g. 13 (renov.), Šiauliai</t>
  </si>
  <si>
    <t>Aido g. 5, Šiauliai</t>
  </si>
  <si>
    <t>Gytarių g. 39, Šiauliai</t>
  </si>
  <si>
    <t>Architektų g. 4, Šiauliai</t>
  </si>
  <si>
    <t>Dainų g. 6, Šiauliai</t>
  </si>
  <si>
    <t>P. Cvirkos g. 56, Šiauliai</t>
  </si>
  <si>
    <t>Krymo g. 44, Šiauliai</t>
  </si>
  <si>
    <t>Dvaro g. 100, Šiauliai</t>
  </si>
  <si>
    <t>P. Cvirkos g. 58, Šiauliai</t>
  </si>
  <si>
    <t>Lyros g. 28, Šiauliai</t>
  </si>
  <si>
    <t>P. Cvirkos g. 92, Šiauliai</t>
  </si>
  <si>
    <t>Aukštoji g. 20, Šiauliai</t>
  </si>
  <si>
    <t>Dvaro g. 74,Šiauliai</t>
  </si>
  <si>
    <t>Mickevičiaus g. 3, Šiauliai</t>
  </si>
  <si>
    <t>Spindulio g. 10B, Šiauliai</t>
  </si>
  <si>
    <t>Radviliškio g. 70, Šiauliai</t>
  </si>
  <si>
    <t>Vytauto g. 105, Šiauliai</t>
  </si>
  <si>
    <t>Mickevičiaus g. 19, Šiauliai</t>
  </si>
  <si>
    <t>Vilniaus g. 23, Šiauliai</t>
  </si>
  <si>
    <t>Valančiaus g. 4A, Šiauliai</t>
  </si>
  <si>
    <t>Ežero g. 31A, Šiauliai</t>
  </si>
  <si>
    <t>Vilniaus g. 179A, Šiauliai</t>
  </si>
  <si>
    <t>Žeimių g. 2, Šiauliai</t>
  </si>
  <si>
    <t>Vilniaus g. 38, Šiauliai</t>
  </si>
  <si>
    <t>S. Neries 16, Šiauliai</t>
  </si>
  <si>
    <t>Vilniaus g. 158, Šiauliai</t>
  </si>
  <si>
    <t>Energetikų g. 4, Šiauliai</t>
  </si>
  <si>
    <t>Vilniaus g. 179, Šiauliai</t>
  </si>
  <si>
    <t>Radviliškio g. 68, Šiauliai</t>
  </si>
  <si>
    <t>Pirties g. 11, Šiauliai</t>
  </si>
  <si>
    <t>Paukščių takas 9, Šiauliai</t>
  </si>
  <si>
    <t>VYTAUTO 48b,TRAKAI</t>
  </si>
  <si>
    <t>LAUKO 4,LENTVARIS</t>
  </si>
  <si>
    <t>BAŽNYČIOS 24,LENTVARIS</t>
  </si>
  <si>
    <t>VIENUOLYNO 39,TRAKAI</t>
  </si>
  <si>
    <t>VIENUOLYNO 7,TRAKAI</t>
  </si>
  <si>
    <t>KLEVŲ AL.30,LENTVARIS</t>
  </si>
  <si>
    <t>KLEVŲ AL.32,LENTVARIS</t>
  </si>
  <si>
    <t>renov.</t>
  </si>
  <si>
    <t>J.Basanavičiaus g. 7A, Varėna</t>
  </si>
  <si>
    <t>M.K.Čiurlionio g. 6, Varėna</t>
  </si>
  <si>
    <t>M.K.Čiurlionio g. 55, Varėna</t>
  </si>
  <si>
    <t>Savanorių g. 40, Varėna</t>
  </si>
  <si>
    <t>Sporto g. 4, Varėna</t>
  </si>
  <si>
    <t>Šiltnamių g. 1, Varėna</t>
  </si>
  <si>
    <t>Valkininkų gst 1, Varėna</t>
  </si>
  <si>
    <t>Valkininkų gst 2, Varėna</t>
  </si>
  <si>
    <t>Vasario 16 g. 15, Varėna</t>
  </si>
  <si>
    <t>Vytauto g. 56, Varėna</t>
  </si>
  <si>
    <t>Aušros g. 10, Varėna</t>
  </si>
  <si>
    <t>Dzūkų g. 15, Varėna</t>
  </si>
  <si>
    <t>Dzūkų g. 68, Varėna</t>
  </si>
  <si>
    <t>Kalno g. 7, Varėna</t>
  </si>
  <si>
    <t>Kalno g. 11, Varėna</t>
  </si>
  <si>
    <t>Kalno g. 19, Varėna</t>
  </si>
  <si>
    <t>Marcinkonių g. 6, Varėna</t>
  </si>
  <si>
    <t>M.K.Čiurlionio g. 10A, Varėna</t>
  </si>
  <si>
    <t>Sporto g. 14, Varėna</t>
  </si>
  <si>
    <t>Žalioji g. 21, Varėna</t>
  </si>
  <si>
    <t>Aušros g. 7, Varėna</t>
  </si>
  <si>
    <t>Dzūkų g. 3, Varėna</t>
  </si>
  <si>
    <t>Dzūkų g. 38, Varėna</t>
  </si>
  <si>
    <t>Dzūkų g. 66, Varėna</t>
  </si>
  <si>
    <t>J.Basanavičiaus g. 3, Varėna</t>
  </si>
  <si>
    <t>J.Basanavičiaus g. 15, Varėna</t>
  </si>
  <si>
    <t>Marcinkonių g. 4, Varėna</t>
  </si>
  <si>
    <t>M.K.Čiurlionio g. 8, Varėna</t>
  </si>
  <si>
    <t>M.K.Čiurlionio g. 11, Varėna</t>
  </si>
  <si>
    <t>Savanorių g. 20, Varėna</t>
  </si>
  <si>
    <t>Dzūkų g. 21, Varėna</t>
  </si>
  <si>
    <t>Dzūkų g. 21 A, Varėna</t>
  </si>
  <si>
    <t>Dzūkų g. 62, Varėna</t>
  </si>
  <si>
    <t>Kalno g. 9, Varėna</t>
  </si>
  <si>
    <t>Kalno g. 29, Varėna</t>
  </si>
  <si>
    <t>Marcinkonių g. 14, Varėna</t>
  </si>
  <si>
    <t>Vytauto g. 7, Varėna</t>
  </si>
  <si>
    <t>Vytauto g. 25, Varėna</t>
  </si>
  <si>
    <t>Vytauto g. 58, Varėna</t>
  </si>
  <si>
    <t>Žalioji 23, Varėna</t>
  </si>
  <si>
    <t>Sviliškių g. 4,6, Vilnius</t>
  </si>
  <si>
    <t>Fizikų 10, Vilnius</t>
  </si>
  <si>
    <t>Jonažolių 6, Vilnius</t>
  </si>
  <si>
    <t>Pajautos 13, Vilnius</t>
  </si>
  <si>
    <t>Gilužio 8, Vilnius</t>
  </si>
  <si>
    <t>Žirmūnų 3, Vilnius</t>
  </si>
  <si>
    <t>J. Kubiliaus 4, Vilnius</t>
  </si>
  <si>
    <t>S.Žukausko 34, Vilnius</t>
  </si>
  <si>
    <t>J.Franko 6, Vilnius</t>
  </si>
  <si>
    <t>Perkūnkiemio 11, Vilnius</t>
  </si>
  <si>
    <t>Karaliaučiaus 16C, Vilnius</t>
  </si>
  <si>
    <t>M.Mažvydo 13, Vilnius</t>
  </si>
  <si>
    <t>M.Marcinkevičiaus 29, Vilnius</t>
  </si>
  <si>
    <t>Bitėnų g. 2, Vilnius</t>
  </si>
  <si>
    <t>Šaltkalvių 66, Vilnius</t>
  </si>
  <si>
    <t>Ūmedžių 74, Vilnius</t>
  </si>
  <si>
    <t>Papilėnų 9, Vilnius</t>
  </si>
  <si>
    <t>Karaliaučiaus 16a, Vilnius</t>
  </si>
  <si>
    <t>Ūmėdžių 80, 82, Vilnius</t>
  </si>
  <si>
    <t>Laisvės pr. 91, Vilnius</t>
  </si>
  <si>
    <t>Parko 48, Vilnius</t>
  </si>
  <si>
    <t>Linksmoji 77, Vilnius</t>
  </si>
  <si>
    <t>Žėručio 10, Vilnius</t>
  </si>
  <si>
    <t>Statybininkų 4, Vilnius</t>
  </si>
  <si>
    <t>Naugarduko 50A, Vilnius</t>
  </si>
  <si>
    <t>Minties 1C, Vilnius</t>
  </si>
  <si>
    <t>Genių 17, Vilnius</t>
  </si>
  <si>
    <t>S.Stanevičiaus 8, Vilnius</t>
  </si>
  <si>
    <t>Ateities 5 ( bt. 23-52 ), Vilnius</t>
  </si>
  <si>
    <t>Tuskulėnų 3, Vilnius</t>
  </si>
  <si>
    <t>Taikos 126 124, Vilnius</t>
  </si>
  <si>
    <t>Klinikų 11, Vilnius</t>
  </si>
  <si>
    <t>A.Smetonos 6, Vilnius</t>
  </si>
  <si>
    <t>Parko 18, Vilnius</t>
  </si>
  <si>
    <t>Sėlių 43, Vilnius</t>
  </si>
  <si>
    <t>Vytenio 29, Vilnius</t>
  </si>
  <si>
    <t>Rinktinės g. 36, Vilnius</t>
  </si>
  <si>
    <t>Popieriaus 82, Vilnius</t>
  </si>
  <si>
    <t>J.Tiškevičiaus 6, Vilnius</t>
  </si>
  <si>
    <t>V.Grybo 24, Vilnius</t>
  </si>
  <si>
    <t>Žemaitės g. 8, Vilnius</t>
  </si>
  <si>
    <r>
      <t>I.</t>
    </r>
    <r>
      <rPr>
        <sz val="12"/>
        <rFont val="Arial"/>
        <family val="2"/>
      </rPr>
      <t xml:space="preserve"> Daugiabučiai namai, kuriuose suvartotas šilumos kiekis „cirkuliacijai“ yra mažesnis už norminį</t>
    </r>
  </si>
  <si>
    <r>
      <t>II.</t>
    </r>
    <r>
      <rPr>
        <sz val="12"/>
        <rFont val="Arial"/>
        <family val="2"/>
      </rPr>
      <t xml:space="preserve"> Daugiabučiai namai, kuriuose suvartotas šilumos kiekis „cirkuliacijai“ yra artimas norminiam</t>
    </r>
  </si>
  <si>
    <r>
      <t>III.</t>
    </r>
    <r>
      <rPr>
        <sz val="12"/>
        <rFont val="Arial"/>
        <family val="2"/>
      </rPr>
      <t xml:space="preserve">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r>
  </si>
  <si>
    <r>
      <t>IV.</t>
    </r>
    <r>
      <rPr>
        <sz val="12"/>
        <rFont val="Arial"/>
        <family val="2"/>
      </rPr>
      <t xml:space="preserve"> Daugiabučiai namai, kuriuose suvartotas šilumos kiekis „cirkuliacijai“ yra didesnis už norminį, kuomet šilumos kiekis suvartotas su karštu vandeniu paskaičiuojamas pagal įvadinio geriamojo vandens skaitiklio rodmenis</t>
    </r>
  </si>
  <si>
    <t xml:space="preserve">Šilumos suvartojimai daugiabučiuose gyvenamuosiuose namuose ne šildymo sezono metu (gegužės mėn.) šalto geriamojo vandens pašildymui iki higienos normomis nustatytos 
temperatūros (nuo +8 oC iki +52 oC) ir karšto vandens temperatūrai palaikyti bei vonios patalpų sanitarinėms sąlygoms užtikrinti („gyvatukui“) .  </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</si>
</sst>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0"/>
    <numFmt numFmtId="165" formatCode="0.000"/>
    <numFmt numFmtId="166" formatCode="0.0"/>
    <numFmt numFmtId="167" formatCode="0.00000"/>
    <numFmt numFmtId="168" formatCode="0.0%"/>
    <numFmt numFmtId="169" formatCode="0.000000"/>
  </numFmts>
  <fonts count="47">
    <font>
      <sz val="10"/>
      <name val="Arial"/>
      <family val="0"/>
    </font>
    <font>
      <sz val="8"/>
      <name val="Arial"/>
      <family val="2"/>
    </font>
    <font>
      <i/>
      <sz val="8"/>
      <name val="Arial"/>
      <family val="2"/>
    </font>
    <font>
      <b/>
      <i/>
      <sz val="8"/>
      <name val="Arial"/>
      <family val="2"/>
    </font>
    <font>
      <i/>
      <sz val="10"/>
      <name val="Arial"/>
      <family val="2"/>
    </font>
    <font>
      <b/>
      <sz val="10"/>
      <name val="Arial"/>
      <family val="2"/>
    </font>
    <font>
      <b/>
      <sz val="8"/>
      <name val="Arial"/>
      <family val="2"/>
    </font>
    <font>
      <i/>
      <sz val="10"/>
      <color indexed="10"/>
      <name val="Arial"/>
      <family val="2"/>
    </font>
    <font>
      <sz val="8"/>
      <color indexed="10"/>
      <name val="Arial"/>
      <family val="2"/>
    </font>
    <font>
      <sz val="8"/>
      <color indexed="8"/>
      <name val="Arial"/>
      <family val="2"/>
    </font>
    <font>
      <i/>
      <vertAlign val="superscrip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0"/>
        <bgColor indexed="64"/>
      </patternFill>
    </fill>
    <fill>
      <patternFill patternType="solid">
        <fgColor indexed="53"/>
        <bgColor indexed="64"/>
      </patternFill>
    </fill>
    <fill>
      <patternFill patternType="solid">
        <fgColor indexed="5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style="thin"/>
      <bottom>
        <color indexed="63"/>
      </bottom>
    </border>
    <border>
      <left style="thin"/>
      <right style="medium"/>
      <top style="medium"/>
      <bottom style="thin"/>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color indexed="63"/>
      </left>
      <right>
        <color indexed="63"/>
      </right>
      <top>
        <color indexed="63"/>
      </top>
      <bottom style="medium"/>
    </border>
    <border>
      <left style="thin"/>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style="thin"/>
      <top style="medium"/>
      <bottom style="thin"/>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5" borderId="10" xfId="0" applyFont="1" applyFill="1" applyBorder="1" applyAlignment="1">
      <alignment horizontal="center"/>
    </xf>
    <xf numFmtId="0" fontId="1" fillId="36" borderId="10" xfId="0" applyFont="1" applyFill="1" applyBorder="1" applyAlignment="1">
      <alignment horizontal="center"/>
    </xf>
    <xf numFmtId="0" fontId="1" fillId="36" borderId="11" xfId="0" applyFont="1" applyFill="1" applyBorder="1" applyAlignment="1">
      <alignment horizontal="center"/>
    </xf>
    <xf numFmtId="0" fontId="1" fillId="33" borderId="11" xfId="0" applyFont="1" applyFill="1" applyBorder="1" applyAlignment="1">
      <alignment horizontal="center"/>
    </xf>
    <xf numFmtId="0" fontId="1" fillId="34" borderId="11" xfId="0" applyFont="1" applyFill="1" applyBorder="1" applyAlignment="1">
      <alignment horizontal="center"/>
    </xf>
    <xf numFmtId="0" fontId="1" fillId="35" borderId="11" xfId="0" applyFon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2" fontId="1" fillId="34" borderId="10" xfId="0" applyNumberFormat="1" applyFont="1" applyFill="1" applyBorder="1" applyAlignment="1">
      <alignment horizontal="center"/>
    </xf>
    <xf numFmtId="165" fontId="1" fillId="34" borderId="10" xfId="0" applyNumberFormat="1" applyFont="1" applyFill="1" applyBorder="1" applyAlignment="1">
      <alignment horizontal="center"/>
    </xf>
    <xf numFmtId="165" fontId="1" fillId="35" borderId="10" xfId="0" applyNumberFormat="1" applyFont="1" applyFill="1" applyBorder="1" applyAlignment="1">
      <alignment horizontal="center"/>
    </xf>
    <xf numFmtId="2" fontId="1" fillId="35" borderId="10" xfId="0" applyNumberFormat="1" applyFont="1" applyFill="1" applyBorder="1" applyAlignment="1">
      <alignment horizontal="center"/>
    </xf>
    <xf numFmtId="166" fontId="1" fillId="34" borderId="10" xfId="0" applyNumberFormat="1" applyFont="1" applyFill="1" applyBorder="1" applyAlignment="1">
      <alignment horizontal="center"/>
    </xf>
    <xf numFmtId="166" fontId="1" fillId="35" borderId="10" xfId="0" applyNumberFormat="1" applyFont="1" applyFill="1" applyBorder="1" applyAlignment="1">
      <alignment horizontal="center"/>
    </xf>
    <xf numFmtId="166" fontId="1" fillId="36" borderId="10" xfId="0" applyNumberFormat="1" applyFont="1" applyFill="1" applyBorder="1" applyAlignment="1">
      <alignment horizontal="center"/>
    </xf>
    <xf numFmtId="165" fontId="1" fillId="36" borderId="10" xfId="0" applyNumberFormat="1" applyFont="1" applyFill="1" applyBorder="1" applyAlignment="1">
      <alignment horizontal="center"/>
    </xf>
    <xf numFmtId="2" fontId="1" fillId="33" borderId="10" xfId="0" applyNumberFormat="1" applyFont="1" applyFill="1" applyBorder="1" applyAlignment="1">
      <alignment horizontal="center"/>
    </xf>
    <xf numFmtId="166" fontId="1" fillId="33" borderId="10" xfId="0" applyNumberFormat="1" applyFont="1" applyFill="1" applyBorder="1" applyAlignment="1">
      <alignment horizontal="center"/>
    </xf>
    <xf numFmtId="0" fontId="1" fillId="35" borderId="12" xfId="0" applyFont="1" applyFill="1" applyBorder="1" applyAlignment="1">
      <alignment horizontal="center"/>
    </xf>
    <xf numFmtId="166" fontId="1" fillId="35" borderId="12" xfId="0" applyNumberFormat="1" applyFont="1" applyFill="1" applyBorder="1" applyAlignment="1">
      <alignment horizontal="center"/>
    </xf>
    <xf numFmtId="2" fontId="1" fillId="36" borderId="10" xfId="0" applyNumberFormat="1" applyFont="1" applyFill="1" applyBorder="1" applyAlignment="1">
      <alignment horizontal="center"/>
    </xf>
    <xf numFmtId="166" fontId="1" fillId="36" borderId="16" xfId="0" applyNumberFormat="1" applyFont="1" applyFill="1" applyBorder="1" applyAlignment="1">
      <alignment horizontal="center"/>
    </xf>
    <xf numFmtId="166" fontId="1" fillId="35" borderId="16" xfId="0" applyNumberFormat="1" applyFont="1" applyFill="1" applyBorder="1" applyAlignment="1">
      <alignment horizontal="center"/>
    </xf>
    <xf numFmtId="166" fontId="1" fillId="35" borderId="17" xfId="0" applyNumberFormat="1" applyFont="1" applyFill="1" applyBorder="1" applyAlignment="1">
      <alignment horizontal="center"/>
    </xf>
    <xf numFmtId="166" fontId="1" fillId="35" borderId="11" xfId="0" applyNumberFormat="1" applyFont="1" applyFill="1" applyBorder="1" applyAlignment="1">
      <alignment horizontal="center"/>
    </xf>
    <xf numFmtId="164" fontId="1" fillId="33" borderId="10" xfId="0" applyNumberFormat="1" applyFont="1" applyFill="1" applyBorder="1" applyAlignment="1">
      <alignment horizontal="center"/>
    </xf>
    <xf numFmtId="165" fontId="1" fillId="33" borderId="10" xfId="0" applyNumberFormat="1" applyFont="1" applyFill="1" applyBorder="1" applyAlignment="1">
      <alignment horizontal="center"/>
    </xf>
    <xf numFmtId="166" fontId="1" fillId="34" borderId="11" xfId="0" applyNumberFormat="1" applyFont="1" applyFill="1" applyBorder="1" applyAlignment="1">
      <alignment horizontal="center"/>
    </xf>
    <xf numFmtId="0" fontId="1" fillId="36" borderId="10" xfId="0" applyFont="1" applyFill="1" applyBorder="1" applyAlignment="1">
      <alignment horizontal="center" vertical="center"/>
    </xf>
    <xf numFmtId="166" fontId="1" fillId="33" borderId="16" xfId="0" applyNumberFormat="1" applyFont="1" applyFill="1" applyBorder="1" applyAlignment="1">
      <alignment horizontal="center"/>
    </xf>
    <xf numFmtId="166" fontId="1" fillId="33" borderId="11" xfId="0" applyNumberFormat="1" applyFont="1" applyFill="1" applyBorder="1" applyAlignment="1">
      <alignment horizontal="center"/>
    </xf>
    <xf numFmtId="166" fontId="1" fillId="34" borderId="12" xfId="0" applyNumberFormat="1" applyFont="1" applyFill="1" applyBorder="1" applyAlignment="1">
      <alignment horizontal="center"/>
    </xf>
    <xf numFmtId="166" fontId="1" fillId="34" borderId="16" xfId="0" applyNumberFormat="1" applyFont="1" applyFill="1" applyBorder="1" applyAlignment="1">
      <alignment horizontal="center"/>
    </xf>
    <xf numFmtId="165" fontId="1" fillId="34" borderId="12" xfId="0" applyNumberFormat="1" applyFont="1" applyFill="1" applyBorder="1" applyAlignment="1">
      <alignment horizontal="center"/>
    </xf>
    <xf numFmtId="166" fontId="9" fillId="35" borderId="10" xfId="0" applyNumberFormat="1" applyFont="1" applyFill="1" applyBorder="1" applyAlignment="1">
      <alignment horizontal="center"/>
    </xf>
    <xf numFmtId="166" fontId="1" fillId="36" borderId="12" xfId="0" applyNumberFormat="1" applyFont="1" applyFill="1" applyBorder="1" applyAlignment="1">
      <alignment horizontal="center"/>
    </xf>
    <xf numFmtId="165" fontId="1" fillId="36" borderId="10" xfId="0" applyNumberFormat="1" applyFont="1" applyFill="1" applyBorder="1" applyAlignment="1">
      <alignment horizontal="center"/>
    </xf>
    <xf numFmtId="0" fontId="1" fillId="37" borderId="10" xfId="0" applyFont="1" applyFill="1" applyBorder="1" applyAlignment="1">
      <alignment horizontal="center"/>
    </xf>
    <xf numFmtId="2" fontId="1" fillId="37" borderId="10" xfId="0" applyNumberFormat="1" applyFont="1" applyFill="1" applyBorder="1" applyAlignment="1">
      <alignment horizontal="center"/>
    </xf>
    <xf numFmtId="165" fontId="1" fillId="37" borderId="10" xfId="0" applyNumberFormat="1" applyFont="1" applyFill="1" applyBorder="1" applyAlignment="1">
      <alignment horizontal="center"/>
    </xf>
    <xf numFmtId="1" fontId="1" fillId="33" borderId="10" xfId="0" applyNumberFormat="1" applyFont="1" applyFill="1" applyBorder="1" applyAlignment="1">
      <alignment horizontal="center"/>
    </xf>
    <xf numFmtId="165" fontId="1" fillId="38" borderId="10" xfId="0" applyNumberFormat="1" applyFont="1" applyFill="1" applyBorder="1" applyAlignment="1">
      <alignment horizontal="center"/>
    </xf>
    <xf numFmtId="1" fontId="1" fillId="34" borderId="10" xfId="0" applyNumberFormat="1" applyFont="1" applyFill="1" applyBorder="1" applyAlignment="1">
      <alignment horizontal="center"/>
    </xf>
    <xf numFmtId="165" fontId="1" fillId="39" borderId="10" xfId="0" applyNumberFormat="1" applyFont="1" applyFill="1" applyBorder="1" applyAlignment="1">
      <alignment horizontal="center"/>
    </xf>
    <xf numFmtId="1" fontId="1" fillId="35" borderId="10" xfId="0" applyNumberFormat="1" applyFont="1" applyFill="1" applyBorder="1" applyAlignment="1">
      <alignment horizontal="center"/>
    </xf>
    <xf numFmtId="166" fontId="1" fillId="36" borderId="10" xfId="0" applyNumberFormat="1" applyFont="1" applyFill="1" applyBorder="1" applyAlignment="1">
      <alignment horizontal="center"/>
    </xf>
    <xf numFmtId="0" fontId="1" fillId="40" borderId="10" xfId="0" applyFont="1" applyFill="1" applyBorder="1" applyAlignment="1">
      <alignment horizontal="center"/>
    </xf>
    <xf numFmtId="165" fontId="1" fillId="41" borderId="10" xfId="0" applyNumberFormat="1" applyFont="1" applyFill="1" applyBorder="1" applyAlignment="1">
      <alignment horizontal="center"/>
    </xf>
    <xf numFmtId="1" fontId="1" fillId="36" borderId="10" xfId="0" applyNumberFormat="1" applyFont="1" applyFill="1" applyBorder="1" applyAlignment="1">
      <alignment horizontal="center"/>
    </xf>
    <xf numFmtId="2" fontId="1" fillId="40"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34" borderId="12" xfId="0" applyFont="1" applyFill="1" applyBorder="1" applyAlignment="1">
      <alignment horizontal="center"/>
    </xf>
    <xf numFmtId="166" fontId="1" fillId="34" borderId="17" xfId="0" applyNumberFormat="1" applyFont="1" applyFill="1" applyBorder="1" applyAlignment="1">
      <alignment horizontal="center"/>
    </xf>
    <xf numFmtId="0" fontId="1" fillId="33" borderId="18" xfId="0" applyFont="1" applyFill="1" applyBorder="1" applyAlignment="1">
      <alignment horizontal="center"/>
    </xf>
    <xf numFmtId="166" fontId="1" fillId="33" borderId="18" xfId="0" applyNumberFormat="1"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166" fontId="1" fillId="33" borderId="10" xfId="0" applyNumberFormat="1" applyFont="1" applyFill="1" applyBorder="1" applyAlignment="1">
      <alignment horizontal="center"/>
    </xf>
    <xf numFmtId="0" fontId="1" fillId="34" borderId="10" xfId="0" applyFont="1" applyFill="1" applyBorder="1" applyAlignment="1">
      <alignment/>
    </xf>
    <xf numFmtId="0" fontId="1" fillId="34" borderId="11" xfId="0" applyFont="1" applyFill="1" applyBorder="1" applyAlignment="1">
      <alignment/>
    </xf>
    <xf numFmtId="0" fontId="1" fillId="35" borderId="10" xfId="0" applyFont="1" applyFill="1" applyBorder="1" applyAlignment="1">
      <alignment/>
    </xf>
    <xf numFmtId="0" fontId="1" fillId="35" borderId="11" xfId="0" applyFont="1" applyFill="1" applyBorder="1" applyAlignment="1">
      <alignment/>
    </xf>
    <xf numFmtId="0" fontId="1" fillId="36" borderId="10" xfId="0" applyFont="1" applyFill="1" applyBorder="1" applyAlignment="1">
      <alignment/>
    </xf>
    <xf numFmtId="0" fontId="1" fillId="36" borderId="11" xfId="0" applyFont="1" applyFill="1" applyBorder="1" applyAlignment="1">
      <alignment/>
    </xf>
    <xf numFmtId="166" fontId="1" fillId="33" borderId="19" xfId="0" applyNumberFormat="1" applyFont="1" applyFill="1" applyBorder="1" applyAlignment="1">
      <alignment horizontal="center"/>
    </xf>
    <xf numFmtId="0" fontId="1" fillId="35" borderId="12" xfId="0" applyFont="1" applyFill="1" applyBorder="1" applyAlignment="1">
      <alignment/>
    </xf>
    <xf numFmtId="0" fontId="1" fillId="35" borderId="20" xfId="0" applyFont="1" applyFill="1" applyBorder="1" applyAlignment="1">
      <alignment horizontal="center"/>
    </xf>
    <xf numFmtId="166" fontId="1" fillId="36" borderId="11" xfId="0" applyNumberFormat="1" applyFont="1" applyFill="1" applyBorder="1" applyAlignment="1">
      <alignment horizontal="center"/>
    </xf>
    <xf numFmtId="0" fontId="1" fillId="33" borderId="11" xfId="0" applyFont="1" applyFill="1" applyBorder="1" applyAlignment="1">
      <alignment/>
    </xf>
    <xf numFmtId="166" fontId="1" fillId="36" borderId="17" xfId="0" applyNumberFormat="1" applyFont="1" applyFill="1" applyBorder="1" applyAlignment="1">
      <alignment horizontal="center"/>
    </xf>
    <xf numFmtId="166" fontId="1" fillId="33" borderId="21" xfId="0" applyNumberFormat="1" applyFont="1" applyFill="1" applyBorder="1" applyAlignment="1">
      <alignment horizontal="center"/>
    </xf>
    <xf numFmtId="0" fontId="1" fillId="34" borderId="12" xfId="0" applyFont="1" applyFill="1" applyBorder="1" applyAlignment="1">
      <alignment/>
    </xf>
    <xf numFmtId="0" fontId="1" fillId="42" borderId="10" xfId="0" applyFont="1" applyFill="1" applyBorder="1" applyAlignment="1">
      <alignment/>
    </xf>
    <xf numFmtId="0" fontId="1" fillId="42" borderId="10" xfId="0" applyFont="1" applyFill="1" applyBorder="1" applyAlignment="1">
      <alignment horizontal="center"/>
    </xf>
    <xf numFmtId="166" fontId="1" fillId="42" borderId="10" xfId="0" applyNumberFormat="1" applyFont="1" applyFill="1" applyBorder="1" applyAlignment="1">
      <alignment horizontal="center"/>
    </xf>
    <xf numFmtId="0" fontId="1" fillId="36" borderId="10" xfId="0" applyFont="1" applyFill="1" applyBorder="1" applyAlignment="1">
      <alignment vertical="center"/>
    </xf>
    <xf numFmtId="1" fontId="1" fillId="34" borderId="10" xfId="0" applyNumberFormat="1" applyFont="1" applyFill="1" applyBorder="1" applyAlignment="1">
      <alignment horizontal="left"/>
    </xf>
    <xf numFmtId="1" fontId="1" fillId="36" borderId="10" xfId="0" applyNumberFormat="1" applyFont="1" applyFill="1" applyBorder="1" applyAlignment="1">
      <alignment horizontal="left"/>
    </xf>
    <xf numFmtId="0" fontId="9" fillId="36" borderId="10" xfId="0" applyFont="1" applyFill="1" applyBorder="1" applyAlignment="1">
      <alignment horizontal="center"/>
    </xf>
    <xf numFmtId="166" fontId="9" fillId="33" borderId="10" xfId="0" applyNumberFormat="1" applyFont="1" applyFill="1" applyBorder="1" applyAlignment="1">
      <alignment horizontal="center"/>
    </xf>
    <xf numFmtId="166" fontId="9" fillId="34" borderId="10" xfId="0" applyNumberFormat="1" applyFont="1" applyFill="1" applyBorder="1" applyAlignment="1">
      <alignment horizontal="center"/>
    </xf>
    <xf numFmtId="166" fontId="1" fillId="35" borderId="20" xfId="0" applyNumberFormat="1" applyFont="1" applyFill="1" applyBorder="1" applyAlignment="1">
      <alignment horizontal="center"/>
    </xf>
    <xf numFmtId="0" fontId="1" fillId="37" borderId="10" xfId="0" applyFont="1" applyFill="1" applyBorder="1" applyAlignment="1">
      <alignment horizontal="left"/>
    </xf>
    <xf numFmtId="0" fontId="1" fillId="40" borderId="10" xfId="0" applyFont="1" applyFill="1" applyBorder="1" applyAlignment="1">
      <alignment horizontal="left"/>
    </xf>
    <xf numFmtId="166" fontId="1" fillId="42" borderId="16" xfId="0" applyNumberFormat="1" applyFont="1" applyFill="1" applyBorder="1" applyAlignment="1">
      <alignment horizontal="center"/>
    </xf>
    <xf numFmtId="166" fontId="1" fillId="35" borderId="22" xfId="0" applyNumberFormat="1" applyFont="1" applyFill="1" applyBorder="1" applyAlignment="1">
      <alignment horizontal="center"/>
    </xf>
    <xf numFmtId="166" fontId="1" fillId="36" borderId="22" xfId="0" applyNumberFormat="1" applyFont="1" applyFill="1" applyBorder="1" applyAlignment="1">
      <alignment horizontal="center"/>
    </xf>
    <xf numFmtId="0" fontId="1" fillId="33" borderId="20" xfId="0" applyFont="1" applyFill="1" applyBorder="1" applyAlignment="1">
      <alignment horizontal="center"/>
    </xf>
    <xf numFmtId="166" fontId="1" fillId="33" borderId="20" xfId="0" applyNumberFormat="1" applyFont="1" applyFill="1" applyBorder="1" applyAlignment="1">
      <alignment horizontal="center"/>
    </xf>
    <xf numFmtId="1" fontId="1" fillId="33" borderId="10" xfId="0" applyNumberFormat="1" applyFont="1" applyFill="1" applyBorder="1" applyAlignment="1">
      <alignment horizontal="left"/>
    </xf>
    <xf numFmtId="165" fontId="1" fillId="33" borderId="23" xfId="0" applyNumberFormat="1" applyFont="1" applyFill="1" applyBorder="1" applyAlignment="1">
      <alignment horizontal="center"/>
    </xf>
    <xf numFmtId="0" fontId="1" fillId="33" borderId="12" xfId="0" applyFont="1" applyFill="1" applyBorder="1" applyAlignment="1">
      <alignment horizontal="center"/>
    </xf>
    <xf numFmtId="166" fontId="1" fillId="33" borderId="12" xfId="0" applyNumberFormat="1" applyFont="1" applyFill="1" applyBorder="1" applyAlignment="1">
      <alignment horizontal="center"/>
    </xf>
    <xf numFmtId="165" fontId="1" fillId="33" borderId="10" xfId="0" applyNumberFormat="1" applyFont="1" applyFill="1" applyBorder="1" applyAlignment="1">
      <alignment horizontal="center"/>
    </xf>
    <xf numFmtId="0" fontId="1" fillId="38" borderId="10" xfId="0" applyFont="1" applyFill="1" applyBorder="1" applyAlignment="1">
      <alignment horizontal="left"/>
    </xf>
    <xf numFmtId="0" fontId="1" fillId="38" borderId="10" xfId="0" applyFont="1" applyFill="1" applyBorder="1" applyAlignment="1">
      <alignment horizontal="center"/>
    </xf>
    <xf numFmtId="2" fontId="1" fillId="34" borderId="12" xfId="0" applyNumberFormat="1" applyFont="1" applyFill="1" applyBorder="1" applyAlignment="1">
      <alignment horizontal="center"/>
    </xf>
    <xf numFmtId="165" fontId="1" fillId="34" borderId="10" xfId="0" applyNumberFormat="1" applyFont="1" applyFill="1" applyBorder="1" applyAlignment="1">
      <alignment horizontal="center"/>
    </xf>
    <xf numFmtId="0" fontId="1" fillId="39" borderId="10" xfId="0" applyFont="1" applyFill="1" applyBorder="1" applyAlignment="1">
      <alignment horizontal="left"/>
    </xf>
    <xf numFmtId="0" fontId="1" fillId="39" borderId="10" xfId="0" applyFont="1" applyFill="1" applyBorder="1" applyAlignment="1">
      <alignment horizontal="center"/>
    </xf>
    <xf numFmtId="2" fontId="1" fillId="39" borderId="10" xfId="0" applyNumberFormat="1" applyFont="1" applyFill="1" applyBorder="1" applyAlignment="1">
      <alignment horizontal="center"/>
    </xf>
    <xf numFmtId="0" fontId="1" fillId="41" borderId="10" xfId="0" applyFont="1" applyFill="1" applyBorder="1" applyAlignment="1">
      <alignment horizontal="left"/>
    </xf>
    <xf numFmtId="0" fontId="1" fillId="41" borderId="10" xfId="0" applyFont="1" applyFill="1" applyBorder="1" applyAlignment="1">
      <alignment horizontal="center"/>
    </xf>
    <xf numFmtId="2" fontId="1" fillId="41" borderId="10" xfId="0" applyNumberFormat="1" applyFont="1" applyFill="1" applyBorder="1" applyAlignment="1">
      <alignment horizontal="center"/>
    </xf>
    <xf numFmtId="0" fontId="1" fillId="43" borderId="10" xfId="0" applyFont="1" applyFill="1" applyBorder="1" applyAlignment="1">
      <alignment horizontal="left"/>
    </xf>
    <xf numFmtId="0" fontId="1" fillId="43" borderId="10" xfId="0" applyFont="1" applyFill="1" applyBorder="1" applyAlignment="1">
      <alignment horizontal="center"/>
    </xf>
    <xf numFmtId="2" fontId="1" fillId="43" borderId="10" xfId="0" applyNumberFormat="1" applyFont="1" applyFill="1" applyBorder="1" applyAlignment="1">
      <alignment horizontal="center"/>
    </xf>
    <xf numFmtId="165" fontId="1" fillId="43" borderId="10" xfId="0" applyNumberFormat="1" applyFont="1" applyFill="1" applyBorder="1" applyAlignment="1">
      <alignment horizontal="center"/>
    </xf>
    <xf numFmtId="165" fontId="1" fillId="36" borderId="23" xfId="0" applyNumberFormat="1" applyFont="1" applyFill="1" applyBorder="1" applyAlignment="1">
      <alignment horizontal="center"/>
    </xf>
    <xf numFmtId="0" fontId="1" fillId="36" borderId="12" xfId="0" applyFont="1" applyFill="1" applyBorder="1" applyAlignment="1">
      <alignment horizontal="center"/>
    </xf>
    <xf numFmtId="0" fontId="1" fillId="44" borderId="10" xfId="0" applyFont="1" applyFill="1" applyBorder="1" applyAlignment="1">
      <alignment horizontal="left"/>
    </xf>
    <xf numFmtId="0" fontId="1" fillId="44" borderId="10" xfId="0" applyFont="1" applyFill="1" applyBorder="1" applyAlignment="1">
      <alignment horizontal="center"/>
    </xf>
    <xf numFmtId="2" fontId="1" fillId="44" borderId="10" xfId="0" applyNumberFormat="1" applyFont="1" applyFill="1" applyBorder="1" applyAlignment="1">
      <alignment horizontal="center"/>
    </xf>
    <xf numFmtId="166" fontId="9" fillId="36" borderId="10" xfId="0" applyNumberFormat="1" applyFont="1" applyFill="1" applyBorder="1" applyAlignment="1">
      <alignment horizontal="center"/>
    </xf>
    <xf numFmtId="166" fontId="1" fillId="36" borderId="20" xfId="0" applyNumberFormat="1" applyFon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 fillId="33" borderId="12" xfId="0" applyFont="1" applyFill="1" applyBorder="1" applyAlignment="1">
      <alignment/>
    </xf>
    <xf numFmtId="0" fontId="0" fillId="0" borderId="11" xfId="0" applyBorder="1" applyAlignment="1">
      <alignment horizontal="center"/>
    </xf>
    <xf numFmtId="166" fontId="1" fillId="33" borderId="24" xfId="0" applyNumberFormat="1" applyFont="1" applyFill="1" applyBorder="1" applyAlignment="1">
      <alignment horizontal="center"/>
    </xf>
    <xf numFmtId="166" fontId="1" fillId="34" borderId="21" xfId="0" applyNumberFormat="1" applyFont="1" applyFill="1" applyBorder="1" applyAlignment="1">
      <alignment horizontal="center"/>
    </xf>
    <xf numFmtId="0" fontId="1" fillId="36" borderId="12" xfId="0" applyFont="1" applyFill="1" applyBorder="1" applyAlignment="1">
      <alignment/>
    </xf>
    <xf numFmtId="2" fontId="1" fillId="36" borderId="12" xfId="0" applyNumberFormat="1" applyFont="1" applyFill="1" applyBorder="1" applyAlignment="1">
      <alignment horizontal="center"/>
    </xf>
    <xf numFmtId="0" fontId="12" fillId="0" borderId="1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5" fillId="0" borderId="25"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1" fillId="33" borderId="27" xfId="0" applyFont="1" applyFill="1" applyBorder="1" applyAlignment="1">
      <alignment horizontal="center" vertical="center" textRotation="90"/>
    </xf>
    <xf numFmtId="0" fontId="12" fillId="33" borderId="28" xfId="0" applyFont="1" applyFill="1" applyBorder="1" applyAlignment="1">
      <alignment horizontal="center" vertical="center" textRotation="90"/>
    </xf>
    <xf numFmtId="0" fontId="12" fillId="33" borderId="29" xfId="0" applyFont="1" applyFill="1" applyBorder="1" applyAlignment="1">
      <alignment horizontal="center" vertical="center" textRotation="90"/>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34" xfId="0" applyFont="1" applyBorder="1" applyAlignment="1">
      <alignment horizontal="center" vertical="center"/>
    </xf>
    <xf numFmtId="0" fontId="1" fillId="0" borderId="11" xfId="0" applyFont="1" applyFill="1" applyBorder="1" applyAlignment="1">
      <alignment horizontal="center" vertical="center" wrapText="1"/>
    </xf>
    <xf numFmtId="0" fontId="11" fillId="34" borderId="27" xfId="0" applyFont="1" applyFill="1" applyBorder="1" applyAlignment="1">
      <alignment horizontal="center" vertical="center" textRotation="90"/>
    </xf>
    <xf numFmtId="0" fontId="12" fillId="34" borderId="28" xfId="0" applyFont="1" applyFill="1" applyBorder="1" applyAlignment="1">
      <alignment horizontal="center" vertical="center" textRotation="90"/>
    </xf>
    <xf numFmtId="0" fontId="12" fillId="34" borderId="29" xfId="0" applyFont="1" applyFill="1" applyBorder="1" applyAlignment="1">
      <alignment horizontal="center" vertical="center" textRotation="90"/>
    </xf>
    <xf numFmtId="0" fontId="11" fillId="35" borderId="35" xfId="0" applyFont="1" applyFill="1" applyBorder="1" applyAlignment="1">
      <alignment horizontal="center" vertical="center" textRotation="90" wrapText="1"/>
    </xf>
    <xf numFmtId="0" fontId="12" fillId="35" borderId="36" xfId="0" applyFont="1" applyFill="1" applyBorder="1" applyAlignment="1">
      <alignment horizontal="center" vertical="center" textRotation="90" wrapText="1"/>
    </xf>
    <xf numFmtId="0" fontId="12" fillId="35" borderId="37" xfId="0" applyFont="1" applyFill="1" applyBorder="1" applyAlignment="1">
      <alignment horizontal="center" vertical="center" textRotation="90" wrapText="1"/>
    </xf>
    <xf numFmtId="0" fontId="11" fillId="36" borderId="27" xfId="0" applyFont="1" applyFill="1" applyBorder="1" applyAlignment="1">
      <alignment horizontal="center" vertical="center" textRotation="90"/>
    </xf>
    <xf numFmtId="0" fontId="12" fillId="36" borderId="28" xfId="0" applyFont="1" applyFill="1" applyBorder="1" applyAlignment="1">
      <alignment horizontal="center" vertical="center" textRotation="90"/>
    </xf>
    <xf numFmtId="0" fontId="12" fillId="36" borderId="29" xfId="0" applyFont="1" applyFill="1" applyBorder="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57"/>
  <sheetViews>
    <sheetView tabSelected="1" zoomScalePageLayoutView="0" workbookViewId="0" topLeftCell="A1">
      <selection activeCell="E8" sqref="E8"/>
    </sheetView>
  </sheetViews>
  <sheetFormatPr defaultColWidth="9.140625" defaultRowHeight="12.75"/>
  <cols>
    <col min="1" max="1" width="12.7109375" style="0" customWidth="1"/>
    <col min="2" max="2" width="4.140625" style="0" customWidth="1"/>
    <col min="3" max="3" width="26.7109375" style="0" customWidth="1"/>
    <col min="5" max="5" width="11.28125" style="0" customWidth="1"/>
    <col min="6" max="6" width="9.421875" style="0" customWidth="1"/>
    <col min="7" max="7" width="11.8515625" style="0" customWidth="1"/>
    <col min="8" max="8" width="16.57421875" style="0" customWidth="1"/>
    <col min="9" max="9" width="8.8515625" style="0" customWidth="1"/>
    <col min="10" max="10" width="10.28125" style="0" customWidth="1"/>
    <col min="11" max="11" width="14.28125" style="0" customWidth="1"/>
    <col min="12" max="12" width="14.8515625" style="0" customWidth="1"/>
    <col min="13" max="13" width="14.421875" style="0" customWidth="1"/>
    <col min="14" max="14" width="12.8515625" style="0" customWidth="1"/>
    <col min="15" max="15" width="14.8515625" style="0" customWidth="1"/>
    <col min="16" max="16" width="11.8515625" style="0" customWidth="1"/>
    <col min="17" max="17" width="18.7109375" style="0" customWidth="1"/>
    <col min="18" max="18" width="20.57421875" style="0" customWidth="1"/>
    <col min="19" max="19" width="20.7109375" style="0" customWidth="1"/>
    <col min="20" max="20" width="10.7109375" style="0" customWidth="1"/>
    <col min="21" max="21" width="10.140625" style="0" customWidth="1"/>
    <col min="22" max="22" width="12.140625" style="0" customWidth="1"/>
  </cols>
  <sheetData>
    <row r="1" spans="1:22" ht="12.75">
      <c r="A1" s="134"/>
      <c r="B1" s="135"/>
      <c r="C1" s="135"/>
      <c r="D1" s="135"/>
      <c r="E1" s="135"/>
      <c r="F1" s="135"/>
      <c r="G1" s="135"/>
      <c r="H1" s="135"/>
      <c r="I1" s="1"/>
      <c r="J1" s="1"/>
      <c r="K1" s="1"/>
      <c r="L1" s="1"/>
      <c r="M1" s="1"/>
      <c r="N1" s="1"/>
      <c r="O1" s="1"/>
      <c r="P1" s="1"/>
      <c r="Q1" s="1"/>
      <c r="R1" s="1"/>
      <c r="S1" s="1"/>
      <c r="T1" s="1"/>
      <c r="U1" s="1"/>
      <c r="V1" s="1"/>
    </row>
    <row r="2" spans="1:22" ht="27" customHeight="1" thickBot="1">
      <c r="A2" s="136" t="s">
        <v>493</v>
      </c>
      <c r="B2" s="136"/>
      <c r="C2" s="136"/>
      <c r="D2" s="136"/>
      <c r="E2" s="136"/>
      <c r="F2" s="136"/>
      <c r="G2" s="136"/>
      <c r="H2" s="136"/>
      <c r="I2" s="136"/>
      <c r="J2" s="136"/>
      <c r="K2" s="136"/>
      <c r="L2" s="136"/>
      <c r="M2" s="136"/>
      <c r="N2" s="136"/>
      <c r="O2" s="136"/>
      <c r="P2" s="136"/>
      <c r="Q2" s="1"/>
      <c r="R2" s="1"/>
      <c r="S2" s="1"/>
      <c r="T2" s="1"/>
      <c r="U2" s="1"/>
      <c r="V2" s="1"/>
    </row>
    <row r="3" spans="1:22" ht="13.5" thickBot="1">
      <c r="A3" s="149" t="s">
        <v>1</v>
      </c>
      <c r="B3" s="152" t="s">
        <v>0</v>
      </c>
      <c r="C3" s="144" t="s">
        <v>2</v>
      </c>
      <c r="D3" s="144" t="s">
        <v>3</v>
      </c>
      <c r="E3" s="144" t="s">
        <v>4</v>
      </c>
      <c r="F3" s="144" t="s">
        <v>9</v>
      </c>
      <c r="G3" s="137" t="s">
        <v>5</v>
      </c>
      <c r="H3" s="146" t="s">
        <v>20</v>
      </c>
      <c r="I3" s="147"/>
      <c r="J3" s="147"/>
      <c r="K3" s="147"/>
      <c r="L3" s="147"/>
      <c r="M3" s="147"/>
      <c r="N3" s="147"/>
      <c r="O3" s="147"/>
      <c r="P3" s="148"/>
      <c r="Q3" s="13" t="s">
        <v>21</v>
      </c>
      <c r="R3" s="14"/>
      <c r="S3" s="15"/>
      <c r="T3" s="137" t="s">
        <v>25</v>
      </c>
      <c r="U3" s="137" t="s">
        <v>26</v>
      </c>
      <c r="V3" s="139" t="s">
        <v>27</v>
      </c>
    </row>
    <row r="4" spans="1:22" ht="147.75" customHeight="1">
      <c r="A4" s="150"/>
      <c r="B4" s="153"/>
      <c r="C4" s="145"/>
      <c r="D4" s="145"/>
      <c r="E4" s="145"/>
      <c r="F4" s="145"/>
      <c r="G4" s="138"/>
      <c r="H4" s="2" t="s">
        <v>18</v>
      </c>
      <c r="I4" s="2" t="s">
        <v>17</v>
      </c>
      <c r="J4" s="2" t="s">
        <v>16</v>
      </c>
      <c r="K4" s="2" t="s">
        <v>15</v>
      </c>
      <c r="L4" s="2" t="s">
        <v>14</v>
      </c>
      <c r="M4" s="12" t="s">
        <v>13</v>
      </c>
      <c r="N4" s="12" t="s">
        <v>12</v>
      </c>
      <c r="O4" s="12" t="s">
        <v>19</v>
      </c>
      <c r="P4" s="12" t="s">
        <v>11</v>
      </c>
      <c r="Q4" s="11" t="s">
        <v>22</v>
      </c>
      <c r="R4" s="11" t="s">
        <v>24</v>
      </c>
      <c r="S4" s="11" t="s">
        <v>23</v>
      </c>
      <c r="T4" s="138"/>
      <c r="U4" s="138"/>
      <c r="V4" s="140"/>
    </row>
    <row r="5" spans="1:22" ht="13.5" thickBot="1">
      <c r="A5" s="151"/>
      <c r="B5" s="154"/>
      <c r="C5" s="155"/>
      <c r="D5" s="58" t="s">
        <v>6</v>
      </c>
      <c r="E5" s="58" t="s">
        <v>7</v>
      </c>
      <c r="F5" s="58" t="s">
        <v>79</v>
      </c>
      <c r="G5" s="58" t="s">
        <v>79</v>
      </c>
      <c r="H5" s="58" t="s">
        <v>8</v>
      </c>
      <c r="I5" s="58" t="s">
        <v>8</v>
      </c>
      <c r="J5" s="58" t="s">
        <v>8</v>
      </c>
      <c r="K5" s="58" t="s">
        <v>8</v>
      </c>
      <c r="L5" s="58" t="s">
        <v>8</v>
      </c>
      <c r="M5" s="58" t="s">
        <v>80</v>
      </c>
      <c r="N5" s="58" t="s">
        <v>8</v>
      </c>
      <c r="O5" s="58" t="s">
        <v>80</v>
      </c>
      <c r="P5" s="58" t="s">
        <v>8</v>
      </c>
      <c r="Q5" s="58" t="s">
        <v>10</v>
      </c>
      <c r="R5" s="58" t="s">
        <v>10</v>
      </c>
      <c r="S5" s="58" t="s">
        <v>10</v>
      </c>
      <c r="T5" s="58" t="s">
        <v>8</v>
      </c>
      <c r="U5" s="58" t="s">
        <v>8</v>
      </c>
      <c r="V5" s="59" t="s">
        <v>80</v>
      </c>
    </row>
    <row r="6" spans="1:22" ht="12.75">
      <c r="A6" s="141" t="s">
        <v>489</v>
      </c>
      <c r="B6" s="126">
        <v>1</v>
      </c>
      <c r="C6" s="127" t="s">
        <v>81</v>
      </c>
      <c r="D6" s="62">
        <v>25</v>
      </c>
      <c r="E6" s="62" t="s">
        <v>29</v>
      </c>
      <c r="F6" s="62">
        <v>1312.39</v>
      </c>
      <c r="G6" s="62">
        <v>1312.39</v>
      </c>
      <c r="H6" s="63">
        <v>2.88</v>
      </c>
      <c r="I6" s="74">
        <f>H6</f>
        <v>2.88</v>
      </c>
      <c r="J6" s="74">
        <v>1.86</v>
      </c>
      <c r="K6" s="74">
        <f>I6-N6</f>
        <v>0.6920999999999999</v>
      </c>
      <c r="L6" s="74">
        <f>I6-P6</f>
        <v>1.6738499999999998</v>
      </c>
      <c r="M6" s="63">
        <v>39</v>
      </c>
      <c r="N6" s="63">
        <v>2.1879</v>
      </c>
      <c r="O6" s="63">
        <v>21.5</v>
      </c>
      <c r="P6" s="102">
        <v>1.20615</v>
      </c>
      <c r="Q6" s="102">
        <f>J6*1000/D6</f>
        <v>74.4</v>
      </c>
      <c r="R6" s="74">
        <f>K6*1000/D6</f>
        <v>27.683999999999997</v>
      </c>
      <c r="S6" s="74">
        <f>L6*1000/D6</f>
        <v>66.954</v>
      </c>
      <c r="T6" s="74">
        <f>L6-J6</f>
        <v>-0.18615000000000026</v>
      </c>
      <c r="U6" s="74">
        <f>N6-P6</f>
        <v>0.9817499999999999</v>
      </c>
      <c r="V6" s="80">
        <f aca="true" t="shared" si="0" ref="V6:V69">O6-M6</f>
        <v>-17.5</v>
      </c>
    </row>
    <row r="7" spans="1:22" ht="12.75">
      <c r="A7" s="142"/>
      <c r="B7" s="125">
        <v>2</v>
      </c>
      <c r="C7" s="64" t="s">
        <v>82</v>
      </c>
      <c r="D7" s="3">
        <v>25</v>
      </c>
      <c r="E7" s="3" t="s">
        <v>29</v>
      </c>
      <c r="F7" s="3">
        <v>1322.87</v>
      </c>
      <c r="G7" s="3">
        <v>1322.87</v>
      </c>
      <c r="H7" s="25">
        <v>4.7</v>
      </c>
      <c r="I7" s="25">
        <f aca="true" t="shared" si="1" ref="I7:I70">H7</f>
        <v>4.7</v>
      </c>
      <c r="J7" s="25">
        <v>4</v>
      </c>
      <c r="K7" s="25">
        <f>I7-N7</f>
        <v>2.9048000000000003</v>
      </c>
      <c r="L7" s="25">
        <f aca="true" t="shared" si="2" ref="L7:L70">I7-P7</f>
        <v>3.09554</v>
      </c>
      <c r="M7" s="25">
        <v>32</v>
      </c>
      <c r="N7" s="25">
        <v>1.7952</v>
      </c>
      <c r="O7" s="25">
        <v>28.6</v>
      </c>
      <c r="P7" s="25">
        <v>1.60446</v>
      </c>
      <c r="Q7" s="25">
        <f aca="true" t="shared" si="3" ref="Q7:Q70">J7*1000/D7</f>
        <v>160</v>
      </c>
      <c r="R7" s="25">
        <f aca="true" t="shared" si="4" ref="R7:R70">K7*1000/D7</f>
        <v>116.19200000000001</v>
      </c>
      <c r="S7" s="25">
        <f aca="true" t="shared" si="5" ref="S7:S70">L7*1000/D7</f>
        <v>123.8216</v>
      </c>
      <c r="T7" s="25">
        <f aca="true" t="shared" si="6" ref="T7:T70">L7-J7</f>
        <v>-0.9044599999999998</v>
      </c>
      <c r="U7" s="25">
        <f aca="true" t="shared" si="7" ref="U7:U70">N7-P7</f>
        <v>0.1907399999999999</v>
      </c>
      <c r="V7" s="37">
        <f t="shared" si="0"/>
        <v>-3.3999999999999986</v>
      </c>
    </row>
    <row r="8" spans="1:22" ht="12.75">
      <c r="A8" s="142"/>
      <c r="B8" s="125">
        <v>3</v>
      </c>
      <c r="C8" s="64" t="s">
        <v>83</v>
      </c>
      <c r="D8" s="3">
        <v>40</v>
      </c>
      <c r="E8" s="3" t="s">
        <v>29</v>
      </c>
      <c r="F8" s="3">
        <v>2233.8</v>
      </c>
      <c r="G8" s="3">
        <v>2233.8</v>
      </c>
      <c r="H8" s="25">
        <v>8.562</v>
      </c>
      <c r="I8" s="25">
        <f t="shared" si="1"/>
        <v>8.562</v>
      </c>
      <c r="J8" s="25">
        <v>6.17</v>
      </c>
      <c r="K8" s="25">
        <f aca="true" t="shared" si="8" ref="K8:K71">I8-N8</f>
        <v>4.917199999999999</v>
      </c>
      <c r="L8" s="25">
        <f t="shared" si="2"/>
        <v>4.8636</v>
      </c>
      <c r="M8" s="25">
        <v>68</v>
      </c>
      <c r="N8" s="25">
        <v>3.6448</v>
      </c>
      <c r="O8" s="25">
        <v>69</v>
      </c>
      <c r="P8" s="25">
        <v>3.6984</v>
      </c>
      <c r="Q8" s="25">
        <f t="shared" si="3"/>
        <v>154.25</v>
      </c>
      <c r="R8" s="25">
        <f t="shared" si="4"/>
        <v>122.92999999999998</v>
      </c>
      <c r="S8" s="25">
        <f t="shared" si="5"/>
        <v>121.59</v>
      </c>
      <c r="T8" s="25">
        <f t="shared" si="6"/>
        <v>-1.3064</v>
      </c>
      <c r="U8" s="25">
        <f t="shared" si="7"/>
        <v>-0.05359999999999987</v>
      </c>
      <c r="V8" s="37">
        <f t="shared" si="0"/>
        <v>1</v>
      </c>
    </row>
    <row r="9" spans="1:22" ht="12.75">
      <c r="A9" s="142"/>
      <c r="B9" s="125">
        <v>4</v>
      </c>
      <c r="C9" s="64" t="s">
        <v>84</v>
      </c>
      <c r="D9" s="3">
        <v>40</v>
      </c>
      <c r="E9" s="3" t="s">
        <v>29</v>
      </c>
      <c r="F9" s="3">
        <v>2370.01</v>
      </c>
      <c r="G9" s="3">
        <v>2370.01</v>
      </c>
      <c r="H9" s="25">
        <v>7.672</v>
      </c>
      <c r="I9" s="25">
        <f t="shared" si="1"/>
        <v>7.672</v>
      </c>
      <c r="J9" s="25">
        <v>6.32</v>
      </c>
      <c r="K9" s="25">
        <f t="shared" si="8"/>
        <v>4.134399999999999</v>
      </c>
      <c r="L9" s="25">
        <f t="shared" si="2"/>
        <v>4.16656</v>
      </c>
      <c r="M9" s="25">
        <v>66</v>
      </c>
      <c r="N9" s="25">
        <v>3.5376</v>
      </c>
      <c r="O9" s="25">
        <v>65.36</v>
      </c>
      <c r="P9" s="25">
        <v>3.50544</v>
      </c>
      <c r="Q9" s="25">
        <f t="shared" si="3"/>
        <v>158</v>
      </c>
      <c r="R9" s="25">
        <f t="shared" si="4"/>
        <v>103.35999999999999</v>
      </c>
      <c r="S9" s="25">
        <f t="shared" si="5"/>
        <v>104.16399999999999</v>
      </c>
      <c r="T9" s="25">
        <f t="shared" si="6"/>
        <v>-2.1534400000000007</v>
      </c>
      <c r="U9" s="25">
        <f t="shared" si="7"/>
        <v>0.032159999999999744</v>
      </c>
      <c r="V9" s="37">
        <f t="shared" si="0"/>
        <v>-0.6400000000000006</v>
      </c>
    </row>
    <row r="10" spans="1:22" ht="12.75">
      <c r="A10" s="142"/>
      <c r="B10" s="125">
        <v>5</v>
      </c>
      <c r="C10" s="64" t="s">
        <v>85</v>
      </c>
      <c r="D10" s="3">
        <v>50</v>
      </c>
      <c r="E10" s="3" t="s">
        <v>29</v>
      </c>
      <c r="F10" s="3">
        <v>2602.8</v>
      </c>
      <c r="G10" s="3">
        <v>2602.8</v>
      </c>
      <c r="H10" s="25">
        <v>8</v>
      </c>
      <c r="I10" s="25">
        <f t="shared" si="1"/>
        <v>8</v>
      </c>
      <c r="J10" s="25">
        <v>6.37</v>
      </c>
      <c r="K10" s="25">
        <f t="shared" si="8"/>
        <v>4.6901</v>
      </c>
      <c r="L10" s="25">
        <f t="shared" si="2"/>
        <v>3.82616</v>
      </c>
      <c r="M10" s="25">
        <v>59</v>
      </c>
      <c r="N10" s="25">
        <v>3.3099</v>
      </c>
      <c r="O10" s="25">
        <v>74.4</v>
      </c>
      <c r="P10" s="25">
        <v>4.17384</v>
      </c>
      <c r="Q10" s="25">
        <f t="shared" si="3"/>
        <v>127.4</v>
      </c>
      <c r="R10" s="25">
        <f t="shared" si="4"/>
        <v>93.802</v>
      </c>
      <c r="S10" s="25">
        <f t="shared" si="5"/>
        <v>76.5232</v>
      </c>
      <c r="T10" s="25">
        <f t="shared" si="6"/>
        <v>-2.5438400000000003</v>
      </c>
      <c r="U10" s="25">
        <f t="shared" si="7"/>
        <v>-0.8639400000000004</v>
      </c>
      <c r="V10" s="37">
        <f t="shared" si="0"/>
        <v>15.400000000000006</v>
      </c>
    </row>
    <row r="11" spans="1:22" ht="12.75">
      <c r="A11" s="142"/>
      <c r="B11" s="125">
        <v>6</v>
      </c>
      <c r="C11" s="65" t="s">
        <v>87</v>
      </c>
      <c r="D11" s="66">
        <v>44</v>
      </c>
      <c r="E11" s="66" t="s">
        <v>29</v>
      </c>
      <c r="F11" s="66">
        <v>1862.58</v>
      </c>
      <c r="G11" s="66">
        <v>1862.58</v>
      </c>
      <c r="H11" s="67">
        <v>6.2</v>
      </c>
      <c r="I11" s="25">
        <f t="shared" si="1"/>
        <v>6.2</v>
      </c>
      <c r="J11" s="67">
        <v>6.81</v>
      </c>
      <c r="K11" s="25">
        <f t="shared" si="8"/>
        <v>3.5633000000000004</v>
      </c>
      <c r="L11" s="25">
        <f t="shared" si="2"/>
        <v>2.9933240000000003</v>
      </c>
      <c r="M11" s="67">
        <v>47</v>
      </c>
      <c r="N11" s="67">
        <v>2.6367</v>
      </c>
      <c r="O11" s="67">
        <v>57.16</v>
      </c>
      <c r="P11" s="67">
        <v>3.206676</v>
      </c>
      <c r="Q11" s="25">
        <f t="shared" si="3"/>
        <v>154.77272727272728</v>
      </c>
      <c r="R11" s="25">
        <f t="shared" si="4"/>
        <v>80.98409090909091</v>
      </c>
      <c r="S11" s="25">
        <f t="shared" si="5"/>
        <v>68.03009090909092</v>
      </c>
      <c r="T11" s="25">
        <f t="shared" si="6"/>
        <v>-3.8166759999999993</v>
      </c>
      <c r="U11" s="25">
        <f t="shared" si="7"/>
        <v>-0.569976</v>
      </c>
      <c r="V11" s="37">
        <f t="shared" si="0"/>
        <v>10.159999999999997</v>
      </c>
    </row>
    <row r="12" spans="1:22" ht="12.75">
      <c r="A12" s="142"/>
      <c r="B12" s="125">
        <v>7</v>
      </c>
      <c r="C12" s="64" t="s">
        <v>104</v>
      </c>
      <c r="D12" s="3">
        <v>12</v>
      </c>
      <c r="E12" s="3">
        <v>1981</v>
      </c>
      <c r="F12" s="3">
        <v>558</v>
      </c>
      <c r="G12" s="3">
        <v>558</v>
      </c>
      <c r="H12" s="25">
        <v>2.4</v>
      </c>
      <c r="I12" s="25">
        <f t="shared" si="1"/>
        <v>2.4</v>
      </c>
      <c r="J12" s="24">
        <v>1.92</v>
      </c>
      <c r="K12" s="25">
        <f t="shared" si="8"/>
        <v>1.7399999999999998</v>
      </c>
      <c r="L12" s="25">
        <f t="shared" si="2"/>
        <v>1.64</v>
      </c>
      <c r="M12" s="25">
        <v>13</v>
      </c>
      <c r="N12" s="24">
        <v>0.66</v>
      </c>
      <c r="O12" s="25">
        <v>15</v>
      </c>
      <c r="P12" s="24">
        <v>0.76</v>
      </c>
      <c r="Q12" s="25">
        <f t="shared" si="3"/>
        <v>160</v>
      </c>
      <c r="R12" s="25">
        <f t="shared" si="4"/>
        <v>144.99999999999997</v>
      </c>
      <c r="S12" s="25">
        <f t="shared" si="5"/>
        <v>136.66666666666666</v>
      </c>
      <c r="T12" s="25">
        <f t="shared" si="6"/>
        <v>-0.28</v>
      </c>
      <c r="U12" s="25">
        <f t="shared" si="7"/>
        <v>-0.09999999999999998</v>
      </c>
      <c r="V12" s="37">
        <f t="shared" si="0"/>
        <v>2</v>
      </c>
    </row>
    <row r="13" spans="1:22" ht="12.75">
      <c r="A13" s="142"/>
      <c r="B13" s="125">
        <v>8</v>
      </c>
      <c r="C13" s="64" t="s">
        <v>142</v>
      </c>
      <c r="D13" s="3">
        <v>60</v>
      </c>
      <c r="E13" s="3"/>
      <c r="F13" s="3">
        <v>2726</v>
      </c>
      <c r="G13" s="3">
        <v>2726</v>
      </c>
      <c r="H13" s="24">
        <v>12.54</v>
      </c>
      <c r="I13" s="25">
        <f t="shared" si="1"/>
        <v>12.54</v>
      </c>
      <c r="J13" s="24">
        <v>9.06</v>
      </c>
      <c r="K13" s="25">
        <f t="shared" si="8"/>
        <v>6.827999999999999</v>
      </c>
      <c r="L13" s="25">
        <f t="shared" si="2"/>
        <v>7.799999999999999</v>
      </c>
      <c r="M13" s="25">
        <v>112</v>
      </c>
      <c r="N13" s="34">
        <f>M13*0.051</f>
        <v>5.712</v>
      </c>
      <c r="O13" s="25">
        <f>P13/0.051</f>
        <v>92.94117647058825</v>
      </c>
      <c r="P13" s="24">
        <v>4.74</v>
      </c>
      <c r="Q13" s="25">
        <f t="shared" si="3"/>
        <v>151</v>
      </c>
      <c r="R13" s="25">
        <f t="shared" si="4"/>
        <v>113.79999999999998</v>
      </c>
      <c r="S13" s="25">
        <f t="shared" si="5"/>
        <v>129.99999999999997</v>
      </c>
      <c r="T13" s="25">
        <f t="shared" si="6"/>
        <v>-1.2600000000000016</v>
      </c>
      <c r="U13" s="25">
        <f t="shared" si="7"/>
        <v>0.9719999999999995</v>
      </c>
      <c r="V13" s="37">
        <f t="shared" si="0"/>
        <v>-19.058823529411754</v>
      </c>
    </row>
    <row r="14" spans="1:22" ht="12.75">
      <c r="A14" s="142"/>
      <c r="B14" s="125">
        <v>9</v>
      </c>
      <c r="C14" s="64" t="s">
        <v>144</v>
      </c>
      <c r="D14" s="3">
        <v>60</v>
      </c>
      <c r="E14" s="3"/>
      <c r="F14" s="3">
        <v>2678</v>
      </c>
      <c r="G14" s="3">
        <v>2678</v>
      </c>
      <c r="H14" s="24">
        <v>12.81</v>
      </c>
      <c r="I14" s="25">
        <f t="shared" si="1"/>
        <v>12.81</v>
      </c>
      <c r="J14" s="24">
        <v>9.6</v>
      </c>
      <c r="K14" s="25">
        <f t="shared" si="8"/>
        <v>6.103500000000001</v>
      </c>
      <c r="L14" s="25">
        <f t="shared" si="2"/>
        <v>6.58</v>
      </c>
      <c r="M14" s="25">
        <v>131.5</v>
      </c>
      <c r="N14" s="34">
        <f>M14*0.051</f>
        <v>6.706499999999999</v>
      </c>
      <c r="O14" s="25">
        <f>P14/0.051</f>
        <v>122.15686274509805</v>
      </c>
      <c r="P14" s="24">
        <v>6.23</v>
      </c>
      <c r="Q14" s="25">
        <f t="shared" si="3"/>
        <v>160</v>
      </c>
      <c r="R14" s="25">
        <f t="shared" si="4"/>
        <v>101.72500000000001</v>
      </c>
      <c r="S14" s="25">
        <f t="shared" si="5"/>
        <v>109.66666666666667</v>
      </c>
      <c r="T14" s="25">
        <f t="shared" si="6"/>
        <v>-3.0199999999999996</v>
      </c>
      <c r="U14" s="25">
        <f t="shared" si="7"/>
        <v>0.4764999999999988</v>
      </c>
      <c r="V14" s="37">
        <f t="shared" si="0"/>
        <v>-9.343137254901947</v>
      </c>
    </row>
    <row r="15" spans="1:22" ht="12.75">
      <c r="A15" s="142"/>
      <c r="B15" s="125">
        <v>10</v>
      </c>
      <c r="C15" s="64" t="s">
        <v>146</v>
      </c>
      <c r="D15" s="3">
        <v>22</v>
      </c>
      <c r="E15" s="3"/>
      <c r="F15" s="3">
        <v>1203</v>
      </c>
      <c r="G15" s="3">
        <v>1203</v>
      </c>
      <c r="H15" s="24">
        <v>5.33</v>
      </c>
      <c r="I15" s="25">
        <f t="shared" si="1"/>
        <v>5.33</v>
      </c>
      <c r="J15" s="24">
        <v>3.52</v>
      </c>
      <c r="K15" s="25">
        <f t="shared" si="8"/>
        <v>2.5250000000000004</v>
      </c>
      <c r="L15" s="25">
        <f t="shared" si="2"/>
        <v>3.09</v>
      </c>
      <c r="M15" s="25">
        <v>55</v>
      </c>
      <c r="N15" s="34">
        <f>M15*0.051</f>
        <v>2.8049999999999997</v>
      </c>
      <c r="O15" s="25">
        <f>P15/0.051</f>
        <v>43.92156862745099</v>
      </c>
      <c r="P15" s="24">
        <v>2.24</v>
      </c>
      <c r="Q15" s="25">
        <f t="shared" si="3"/>
        <v>160</v>
      </c>
      <c r="R15" s="25">
        <f t="shared" si="4"/>
        <v>114.7727272727273</v>
      </c>
      <c r="S15" s="25">
        <f t="shared" si="5"/>
        <v>140.45454545454547</v>
      </c>
      <c r="T15" s="25">
        <f t="shared" si="6"/>
        <v>-0.43000000000000016</v>
      </c>
      <c r="U15" s="25">
        <f t="shared" si="7"/>
        <v>0.5649999999999995</v>
      </c>
      <c r="V15" s="37">
        <f t="shared" si="0"/>
        <v>-11.078431372549012</v>
      </c>
    </row>
    <row r="16" spans="1:22" ht="12.75">
      <c r="A16" s="142"/>
      <c r="B16" s="125">
        <v>11</v>
      </c>
      <c r="C16" s="64" t="s">
        <v>149</v>
      </c>
      <c r="D16" s="3">
        <v>70</v>
      </c>
      <c r="E16" s="3">
        <v>2008</v>
      </c>
      <c r="F16" s="3">
        <v>3087</v>
      </c>
      <c r="G16" s="3">
        <v>3087</v>
      </c>
      <c r="H16" s="24">
        <v>7.07</v>
      </c>
      <c r="I16" s="25">
        <f t="shared" si="1"/>
        <v>7.07</v>
      </c>
      <c r="J16" s="24">
        <v>4.8</v>
      </c>
      <c r="K16" s="25">
        <f t="shared" si="8"/>
        <v>1.3070000000000004</v>
      </c>
      <c r="L16" s="25">
        <f t="shared" si="2"/>
        <v>1.3100000000000005</v>
      </c>
      <c r="M16" s="25">
        <v>113</v>
      </c>
      <c r="N16" s="34">
        <f>M16*0.051</f>
        <v>5.763</v>
      </c>
      <c r="O16" s="25">
        <f>P16/0.051</f>
        <v>112.94117647058823</v>
      </c>
      <c r="P16" s="24">
        <v>5.76</v>
      </c>
      <c r="Q16" s="25">
        <f t="shared" si="3"/>
        <v>68.57142857142857</v>
      </c>
      <c r="R16" s="25">
        <f t="shared" si="4"/>
        <v>18.671428571428578</v>
      </c>
      <c r="S16" s="25">
        <f t="shared" si="5"/>
        <v>18.714285714285722</v>
      </c>
      <c r="T16" s="25">
        <f t="shared" si="6"/>
        <v>-3.4899999999999993</v>
      </c>
      <c r="U16" s="25">
        <f t="shared" si="7"/>
        <v>0.0030000000000001137</v>
      </c>
      <c r="V16" s="37">
        <f t="shared" si="0"/>
        <v>-0.05882352941176805</v>
      </c>
    </row>
    <row r="17" spans="1:22" ht="12.75">
      <c r="A17" s="142"/>
      <c r="B17" s="125">
        <v>12</v>
      </c>
      <c r="C17" s="92" t="s">
        <v>182</v>
      </c>
      <c r="D17" s="45">
        <v>40</v>
      </c>
      <c r="E17" s="45"/>
      <c r="F17" s="46">
        <v>2256.03</v>
      </c>
      <c r="G17" s="46">
        <v>2256.03</v>
      </c>
      <c r="H17" s="24">
        <v>9.19</v>
      </c>
      <c r="I17" s="25">
        <f t="shared" si="1"/>
        <v>9.19</v>
      </c>
      <c r="J17" s="47">
        <f>D17*160/1000</f>
        <v>6.4</v>
      </c>
      <c r="K17" s="25">
        <f t="shared" si="8"/>
        <v>5.058999999999999</v>
      </c>
      <c r="L17" s="25">
        <f t="shared" si="2"/>
        <v>4.9948</v>
      </c>
      <c r="M17" s="48">
        <v>81</v>
      </c>
      <c r="N17" s="34">
        <f>M17*51/1000</f>
        <v>4.131</v>
      </c>
      <c r="O17" s="25">
        <v>69</v>
      </c>
      <c r="P17" s="25">
        <f>O17*60.8/1000</f>
        <v>4.1952</v>
      </c>
      <c r="Q17" s="25">
        <f t="shared" si="3"/>
        <v>160</v>
      </c>
      <c r="R17" s="25">
        <f t="shared" si="4"/>
        <v>126.47499999999998</v>
      </c>
      <c r="S17" s="25">
        <f t="shared" si="5"/>
        <v>124.86999999999998</v>
      </c>
      <c r="T17" s="25">
        <f t="shared" si="6"/>
        <v>-1.4052000000000007</v>
      </c>
      <c r="U17" s="25">
        <f t="shared" si="7"/>
        <v>-0.06419999999999959</v>
      </c>
      <c r="V17" s="37">
        <f t="shared" si="0"/>
        <v>-12</v>
      </c>
    </row>
    <row r="18" spans="1:22" ht="12.75">
      <c r="A18" s="142"/>
      <c r="B18" s="125">
        <v>13</v>
      </c>
      <c r="C18" s="92" t="s">
        <v>184</v>
      </c>
      <c r="D18" s="45">
        <v>8</v>
      </c>
      <c r="E18" s="45"/>
      <c r="F18" s="45">
        <v>371.23</v>
      </c>
      <c r="G18" s="45">
        <v>371.23</v>
      </c>
      <c r="H18" s="24">
        <v>1.7</v>
      </c>
      <c r="I18" s="25">
        <f t="shared" si="1"/>
        <v>1.7</v>
      </c>
      <c r="J18" s="47">
        <f>D18*160/1000</f>
        <v>1.28</v>
      </c>
      <c r="K18" s="25">
        <f t="shared" si="8"/>
        <v>0.9349999999999999</v>
      </c>
      <c r="L18" s="25">
        <f t="shared" si="2"/>
        <v>0.9096</v>
      </c>
      <c r="M18" s="48">
        <v>15</v>
      </c>
      <c r="N18" s="34">
        <f>M18*51/1000</f>
        <v>0.765</v>
      </c>
      <c r="O18" s="25">
        <v>13</v>
      </c>
      <c r="P18" s="25">
        <f>O18*60.8/1000</f>
        <v>0.7904</v>
      </c>
      <c r="Q18" s="25">
        <f t="shared" si="3"/>
        <v>160</v>
      </c>
      <c r="R18" s="25">
        <f t="shared" si="4"/>
        <v>116.87499999999999</v>
      </c>
      <c r="S18" s="25">
        <f t="shared" si="5"/>
        <v>113.69999999999999</v>
      </c>
      <c r="T18" s="25">
        <f t="shared" si="6"/>
        <v>-0.37040000000000006</v>
      </c>
      <c r="U18" s="25">
        <f t="shared" si="7"/>
        <v>-0.025399999999999978</v>
      </c>
      <c r="V18" s="37">
        <f t="shared" si="0"/>
        <v>-2</v>
      </c>
    </row>
    <row r="19" spans="1:22" ht="12.75">
      <c r="A19" s="142"/>
      <c r="B19" s="125">
        <v>14</v>
      </c>
      <c r="C19" s="64" t="s">
        <v>208</v>
      </c>
      <c r="D19" s="3">
        <v>40</v>
      </c>
      <c r="E19" s="3">
        <v>2009</v>
      </c>
      <c r="F19" s="3">
        <v>2492.23</v>
      </c>
      <c r="G19" s="3">
        <v>2492.23</v>
      </c>
      <c r="H19" s="25">
        <v>5.32</v>
      </c>
      <c r="I19" s="25">
        <f t="shared" si="1"/>
        <v>5.32</v>
      </c>
      <c r="J19" s="25">
        <v>3.21</v>
      </c>
      <c r="K19" s="25">
        <f t="shared" si="8"/>
        <v>0.9005200000000002</v>
      </c>
      <c r="L19" s="25">
        <f t="shared" si="2"/>
        <v>1.01384</v>
      </c>
      <c r="M19" s="25">
        <v>78</v>
      </c>
      <c r="N19" s="25">
        <v>4.41948</v>
      </c>
      <c r="O19" s="25">
        <v>76</v>
      </c>
      <c r="P19" s="25">
        <v>4.30616</v>
      </c>
      <c r="Q19" s="25">
        <f t="shared" si="3"/>
        <v>80.25</v>
      </c>
      <c r="R19" s="25">
        <f t="shared" si="4"/>
        <v>22.513000000000005</v>
      </c>
      <c r="S19" s="25">
        <f t="shared" si="5"/>
        <v>25.346</v>
      </c>
      <c r="T19" s="25">
        <f t="shared" si="6"/>
        <v>-2.19616</v>
      </c>
      <c r="U19" s="25">
        <f t="shared" si="7"/>
        <v>0.11331999999999987</v>
      </c>
      <c r="V19" s="37">
        <f t="shared" si="0"/>
        <v>-2</v>
      </c>
    </row>
    <row r="20" spans="1:22" ht="12.75">
      <c r="A20" s="142"/>
      <c r="B20" s="125">
        <v>15</v>
      </c>
      <c r="C20" s="64" t="s">
        <v>240</v>
      </c>
      <c r="D20" s="3">
        <v>45</v>
      </c>
      <c r="E20" s="3" t="s">
        <v>29</v>
      </c>
      <c r="F20" s="3">
        <v>2339.15</v>
      </c>
      <c r="G20" s="3">
        <v>2339.15</v>
      </c>
      <c r="H20" s="25">
        <v>11.11</v>
      </c>
      <c r="I20" s="25">
        <f t="shared" si="1"/>
        <v>11.11</v>
      </c>
      <c r="J20" s="25">
        <v>7.2</v>
      </c>
      <c r="K20" s="25">
        <f t="shared" si="8"/>
        <v>6.622</v>
      </c>
      <c r="L20" s="25">
        <f t="shared" si="2"/>
        <v>6.815799999999999</v>
      </c>
      <c r="M20" s="25">
        <v>88</v>
      </c>
      <c r="N20" s="25">
        <f>SUM(M20*0.051)</f>
        <v>4.4879999999999995</v>
      </c>
      <c r="O20" s="89">
        <v>84.2</v>
      </c>
      <c r="P20" s="25">
        <f>SUM(O20*0.051)</f>
        <v>4.2942</v>
      </c>
      <c r="Q20" s="25">
        <f t="shared" si="3"/>
        <v>160</v>
      </c>
      <c r="R20" s="25">
        <f t="shared" si="4"/>
        <v>147.15555555555557</v>
      </c>
      <c r="S20" s="25">
        <f t="shared" si="5"/>
        <v>151.4622222222222</v>
      </c>
      <c r="T20" s="25">
        <f t="shared" si="6"/>
        <v>-0.38420000000000076</v>
      </c>
      <c r="U20" s="25">
        <f t="shared" si="7"/>
        <v>0.19379999999999953</v>
      </c>
      <c r="V20" s="37">
        <f t="shared" si="0"/>
        <v>-3.799999999999997</v>
      </c>
    </row>
    <row r="21" spans="1:22" ht="12.75">
      <c r="A21" s="142"/>
      <c r="B21" s="125">
        <v>16</v>
      </c>
      <c r="C21" s="64" t="s">
        <v>241</v>
      </c>
      <c r="D21" s="3">
        <v>100</v>
      </c>
      <c r="E21" s="3" t="s">
        <v>29</v>
      </c>
      <c r="F21" s="3">
        <v>4440.62</v>
      </c>
      <c r="G21" s="3">
        <v>4440.6</v>
      </c>
      <c r="H21" s="25">
        <v>24.69</v>
      </c>
      <c r="I21" s="25">
        <f t="shared" si="1"/>
        <v>24.69</v>
      </c>
      <c r="J21" s="25">
        <v>16</v>
      </c>
      <c r="K21" s="25">
        <f t="shared" si="8"/>
        <v>15.051000000000002</v>
      </c>
      <c r="L21" s="25">
        <f t="shared" si="2"/>
        <v>10.395516000000002</v>
      </c>
      <c r="M21" s="25">
        <v>189</v>
      </c>
      <c r="N21" s="25">
        <f>SUM(M21*0.051)</f>
        <v>9.639</v>
      </c>
      <c r="O21" s="89">
        <v>280.284</v>
      </c>
      <c r="P21" s="25">
        <f>SUM(O21*0.051)</f>
        <v>14.294483999999999</v>
      </c>
      <c r="Q21" s="25">
        <f t="shared" si="3"/>
        <v>160</v>
      </c>
      <c r="R21" s="25">
        <f t="shared" si="4"/>
        <v>150.51000000000002</v>
      </c>
      <c r="S21" s="25">
        <f t="shared" si="5"/>
        <v>103.95516000000003</v>
      </c>
      <c r="T21" s="25">
        <f t="shared" si="6"/>
        <v>-5.604483999999998</v>
      </c>
      <c r="U21" s="25">
        <f t="shared" si="7"/>
        <v>-4.6554839999999995</v>
      </c>
      <c r="V21" s="37">
        <f t="shared" si="0"/>
        <v>91.28399999999999</v>
      </c>
    </row>
    <row r="22" spans="1:22" ht="12.75">
      <c r="A22" s="142"/>
      <c r="B22" s="125">
        <v>17</v>
      </c>
      <c r="C22" s="64" t="s">
        <v>243</v>
      </c>
      <c r="D22" s="3">
        <v>45</v>
      </c>
      <c r="E22" s="3" t="s">
        <v>29</v>
      </c>
      <c r="F22" s="3">
        <v>2313.97</v>
      </c>
      <c r="G22" s="3">
        <v>2313.97</v>
      </c>
      <c r="H22" s="25">
        <v>9.9</v>
      </c>
      <c r="I22" s="25">
        <f t="shared" si="1"/>
        <v>9.9</v>
      </c>
      <c r="J22" s="25">
        <v>7.2</v>
      </c>
      <c r="K22" s="25">
        <f t="shared" si="8"/>
        <v>5.208000000000001</v>
      </c>
      <c r="L22" s="25">
        <f t="shared" si="2"/>
        <v>2.250000000000001</v>
      </c>
      <c r="M22" s="25">
        <v>92</v>
      </c>
      <c r="N22" s="25">
        <f aca="true" t="shared" si="9" ref="N22:N28">SUM(M22*0.051)</f>
        <v>4.691999999999999</v>
      </c>
      <c r="O22" s="89">
        <v>150</v>
      </c>
      <c r="P22" s="25">
        <f aca="true" t="shared" si="10" ref="P22:P28">SUM(O22*0.051)</f>
        <v>7.6499999999999995</v>
      </c>
      <c r="Q22" s="25">
        <f t="shared" si="3"/>
        <v>160</v>
      </c>
      <c r="R22" s="25">
        <f t="shared" si="4"/>
        <v>115.73333333333335</v>
      </c>
      <c r="S22" s="25">
        <f t="shared" si="5"/>
        <v>50.00000000000002</v>
      </c>
      <c r="T22" s="25">
        <f t="shared" si="6"/>
        <v>-4.949999999999999</v>
      </c>
      <c r="U22" s="25">
        <f t="shared" si="7"/>
        <v>-2.958</v>
      </c>
      <c r="V22" s="37">
        <f t="shared" si="0"/>
        <v>58</v>
      </c>
    </row>
    <row r="23" spans="1:22" ht="12.75">
      <c r="A23" s="142"/>
      <c r="B23" s="125">
        <v>18</v>
      </c>
      <c r="C23" s="64" t="s">
        <v>244</v>
      </c>
      <c r="D23" s="3">
        <v>20</v>
      </c>
      <c r="E23" s="3" t="s">
        <v>29</v>
      </c>
      <c r="F23" s="3">
        <v>899.93</v>
      </c>
      <c r="G23" s="3">
        <v>899.93</v>
      </c>
      <c r="H23" s="25">
        <v>2.94</v>
      </c>
      <c r="I23" s="25">
        <f t="shared" si="1"/>
        <v>2.94</v>
      </c>
      <c r="J23" s="25">
        <v>3.2</v>
      </c>
      <c r="K23" s="25">
        <f t="shared" si="8"/>
        <v>0.8999999999999999</v>
      </c>
      <c r="L23" s="25">
        <f t="shared" si="2"/>
        <v>1.0683</v>
      </c>
      <c r="M23" s="25">
        <v>40</v>
      </c>
      <c r="N23" s="25">
        <f t="shared" si="9"/>
        <v>2.04</v>
      </c>
      <c r="O23" s="89">
        <v>36.7</v>
      </c>
      <c r="P23" s="25">
        <f t="shared" si="10"/>
        <v>1.8717</v>
      </c>
      <c r="Q23" s="25">
        <f t="shared" si="3"/>
        <v>160</v>
      </c>
      <c r="R23" s="25">
        <f t="shared" si="4"/>
        <v>44.99999999999999</v>
      </c>
      <c r="S23" s="25">
        <f t="shared" si="5"/>
        <v>53.415</v>
      </c>
      <c r="T23" s="25">
        <f t="shared" si="6"/>
        <v>-2.1317000000000004</v>
      </c>
      <c r="U23" s="25">
        <f t="shared" si="7"/>
        <v>0.16830000000000012</v>
      </c>
      <c r="V23" s="37">
        <f t="shared" si="0"/>
        <v>-3.299999999999997</v>
      </c>
    </row>
    <row r="24" spans="1:22" ht="12.75">
      <c r="A24" s="142"/>
      <c r="B24" s="125">
        <v>19</v>
      </c>
      <c r="C24" s="64" t="s">
        <v>245</v>
      </c>
      <c r="D24" s="3">
        <v>30</v>
      </c>
      <c r="E24" s="3" t="s">
        <v>29</v>
      </c>
      <c r="F24" s="3">
        <v>1498.7</v>
      </c>
      <c r="G24" s="3">
        <v>1498.7</v>
      </c>
      <c r="H24" s="25">
        <v>6.5</v>
      </c>
      <c r="I24" s="25">
        <f t="shared" si="1"/>
        <v>6.5</v>
      </c>
      <c r="J24" s="25">
        <v>4.8</v>
      </c>
      <c r="K24" s="25">
        <f t="shared" si="8"/>
        <v>3.032</v>
      </c>
      <c r="L24" s="25">
        <f t="shared" si="2"/>
        <v>1.9100000000000001</v>
      </c>
      <c r="M24" s="25">
        <v>68</v>
      </c>
      <c r="N24" s="25">
        <f t="shared" si="9"/>
        <v>3.468</v>
      </c>
      <c r="O24" s="89">
        <v>90</v>
      </c>
      <c r="P24" s="25">
        <f t="shared" si="10"/>
        <v>4.59</v>
      </c>
      <c r="Q24" s="25">
        <f t="shared" si="3"/>
        <v>160</v>
      </c>
      <c r="R24" s="25">
        <f t="shared" si="4"/>
        <v>101.06666666666666</v>
      </c>
      <c r="S24" s="25">
        <f t="shared" si="5"/>
        <v>63.66666666666667</v>
      </c>
      <c r="T24" s="25">
        <f t="shared" si="6"/>
        <v>-2.8899999999999997</v>
      </c>
      <c r="U24" s="25">
        <f t="shared" si="7"/>
        <v>-1.1219999999999999</v>
      </c>
      <c r="V24" s="37">
        <f t="shared" si="0"/>
        <v>22</v>
      </c>
    </row>
    <row r="25" spans="1:22" ht="12.75">
      <c r="A25" s="142"/>
      <c r="B25" s="125">
        <v>20</v>
      </c>
      <c r="C25" s="64" t="s">
        <v>246</v>
      </c>
      <c r="D25" s="3">
        <v>60</v>
      </c>
      <c r="E25" s="3" t="s">
        <v>29</v>
      </c>
      <c r="F25" s="3">
        <v>2733.85</v>
      </c>
      <c r="G25" s="3">
        <v>2733.85</v>
      </c>
      <c r="H25" s="25">
        <v>11.16</v>
      </c>
      <c r="I25" s="25">
        <f t="shared" si="1"/>
        <v>11.16</v>
      </c>
      <c r="J25" s="25">
        <v>9.6</v>
      </c>
      <c r="K25" s="25">
        <f t="shared" si="8"/>
        <v>6.57</v>
      </c>
      <c r="L25" s="25">
        <f t="shared" si="2"/>
        <v>6.519</v>
      </c>
      <c r="M25" s="25">
        <v>90</v>
      </c>
      <c r="N25" s="25">
        <f t="shared" si="9"/>
        <v>4.59</v>
      </c>
      <c r="O25" s="89">
        <v>91</v>
      </c>
      <c r="P25" s="25">
        <f t="shared" si="10"/>
        <v>4.641</v>
      </c>
      <c r="Q25" s="25">
        <f t="shared" si="3"/>
        <v>160</v>
      </c>
      <c r="R25" s="25">
        <f t="shared" si="4"/>
        <v>109.5</v>
      </c>
      <c r="S25" s="25">
        <f t="shared" si="5"/>
        <v>108.65</v>
      </c>
      <c r="T25" s="25">
        <f t="shared" si="6"/>
        <v>-3.0809999999999995</v>
      </c>
      <c r="U25" s="25">
        <f t="shared" si="7"/>
        <v>-0.051000000000000156</v>
      </c>
      <c r="V25" s="37">
        <f t="shared" si="0"/>
        <v>1</v>
      </c>
    </row>
    <row r="26" spans="1:22" ht="12.75">
      <c r="A26" s="142"/>
      <c r="B26" s="125">
        <v>21</v>
      </c>
      <c r="C26" s="64" t="s">
        <v>247</v>
      </c>
      <c r="D26" s="3">
        <v>45</v>
      </c>
      <c r="E26" s="3" t="s">
        <v>29</v>
      </c>
      <c r="F26" s="3">
        <v>2317.01</v>
      </c>
      <c r="G26" s="3">
        <v>2317.01</v>
      </c>
      <c r="H26" s="25">
        <v>9.66</v>
      </c>
      <c r="I26" s="25">
        <f t="shared" si="1"/>
        <v>9.66</v>
      </c>
      <c r="J26" s="25">
        <v>7.2</v>
      </c>
      <c r="K26" s="25">
        <f t="shared" si="8"/>
        <v>5.121</v>
      </c>
      <c r="L26" s="25">
        <f t="shared" si="2"/>
        <v>4.101000000000001</v>
      </c>
      <c r="M26" s="25">
        <v>89</v>
      </c>
      <c r="N26" s="25">
        <f t="shared" si="9"/>
        <v>4.539</v>
      </c>
      <c r="O26" s="89">
        <v>109</v>
      </c>
      <c r="P26" s="25">
        <f t="shared" si="10"/>
        <v>5.558999999999999</v>
      </c>
      <c r="Q26" s="25">
        <f t="shared" si="3"/>
        <v>160</v>
      </c>
      <c r="R26" s="25">
        <f t="shared" si="4"/>
        <v>113.8</v>
      </c>
      <c r="S26" s="25">
        <f t="shared" si="5"/>
        <v>91.13333333333335</v>
      </c>
      <c r="T26" s="25">
        <f t="shared" si="6"/>
        <v>-3.0989999999999993</v>
      </c>
      <c r="U26" s="25">
        <f t="shared" si="7"/>
        <v>-1.0199999999999996</v>
      </c>
      <c r="V26" s="37">
        <f t="shared" si="0"/>
        <v>20</v>
      </c>
    </row>
    <row r="27" spans="1:22" ht="12.75">
      <c r="A27" s="142"/>
      <c r="B27" s="125">
        <v>22</v>
      </c>
      <c r="C27" s="64" t="s">
        <v>248</v>
      </c>
      <c r="D27" s="3">
        <v>55</v>
      </c>
      <c r="E27" s="3" t="s">
        <v>29</v>
      </c>
      <c r="F27" s="3">
        <v>2960.34</v>
      </c>
      <c r="G27" s="3">
        <v>2960.34</v>
      </c>
      <c r="H27" s="25">
        <v>14.55</v>
      </c>
      <c r="I27" s="25">
        <f t="shared" si="1"/>
        <v>14.55</v>
      </c>
      <c r="J27" s="25">
        <v>8.8</v>
      </c>
      <c r="K27" s="25">
        <f t="shared" si="8"/>
        <v>7.2570000000000014</v>
      </c>
      <c r="L27" s="25">
        <f t="shared" si="2"/>
        <v>7.379400000000001</v>
      </c>
      <c r="M27" s="25">
        <v>143</v>
      </c>
      <c r="N27" s="25">
        <f t="shared" si="9"/>
        <v>7.292999999999999</v>
      </c>
      <c r="O27" s="89">
        <v>140.6</v>
      </c>
      <c r="P27" s="25">
        <f t="shared" si="10"/>
        <v>7.170599999999999</v>
      </c>
      <c r="Q27" s="25">
        <f t="shared" si="3"/>
        <v>160</v>
      </c>
      <c r="R27" s="25">
        <f t="shared" si="4"/>
        <v>131.94545454545457</v>
      </c>
      <c r="S27" s="25">
        <f t="shared" si="5"/>
        <v>134.1709090909091</v>
      </c>
      <c r="T27" s="25">
        <f t="shared" si="6"/>
        <v>-1.4205999999999994</v>
      </c>
      <c r="U27" s="25">
        <f t="shared" si="7"/>
        <v>0.12239999999999984</v>
      </c>
      <c r="V27" s="37">
        <f t="shared" si="0"/>
        <v>-2.4000000000000057</v>
      </c>
    </row>
    <row r="28" spans="1:22" ht="12.75">
      <c r="A28" s="142"/>
      <c r="B28" s="125">
        <v>23</v>
      </c>
      <c r="C28" s="64" t="s">
        <v>249</v>
      </c>
      <c r="D28" s="3">
        <v>44</v>
      </c>
      <c r="E28" s="3" t="s">
        <v>29</v>
      </c>
      <c r="F28" s="3">
        <v>2249.75</v>
      </c>
      <c r="G28" s="3">
        <v>2249.75</v>
      </c>
      <c r="H28" s="25">
        <v>10.48</v>
      </c>
      <c r="I28" s="25">
        <f t="shared" si="1"/>
        <v>10.48</v>
      </c>
      <c r="J28" s="25">
        <v>7.04</v>
      </c>
      <c r="K28" s="25">
        <f t="shared" si="8"/>
        <v>5.992000000000001</v>
      </c>
      <c r="L28" s="25">
        <f t="shared" si="2"/>
        <v>5.915500000000001</v>
      </c>
      <c r="M28" s="25">
        <v>88</v>
      </c>
      <c r="N28" s="25">
        <f t="shared" si="9"/>
        <v>4.4879999999999995</v>
      </c>
      <c r="O28" s="89">
        <v>89.5</v>
      </c>
      <c r="P28" s="25">
        <f t="shared" si="10"/>
        <v>4.5645</v>
      </c>
      <c r="Q28" s="25">
        <f t="shared" si="3"/>
        <v>160</v>
      </c>
      <c r="R28" s="25">
        <f t="shared" si="4"/>
        <v>136.18181818181822</v>
      </c>
      <c r="S28" s="25">
        <f t="shared" si="5"/>
        <v>134.44318181818184</v>
      </c>
      <c r="T28" s="25">
        <f t="shared" si="6"/>
        <v>-1.1244999999999994</v>
      </c>
      <c r="U28" s="25">
        <f t="shared" si="7"/>
        <v>-0.07650000000000023</v>
      </c>
      <c r="V28" s="37">
        <f t="shared" si="0"/>
        <v>1.5</v>
      </c>
    </row>
    <row r="29" spans="1:22" ht="12.75">
      <c r="A29" s="142"/>
      <c r="B29" s="125">
        <v>24</v>
      </c>
      <c r="C29" s="64" t="s">
        <v>280</v>
      </c>
      <c r="D29" s="3">
        <v>60</v>
      </c>
      <c r="E29" s="3">
        <v>1968</v>
      </c>
      <c r="F29" s="24">
        <v>2731.74</v>
      </c>
      <c r="G29" s="24">
        <v>2731.74</v>
      </c>
      <c r="H29" s="25">
        <v>14.2</v>
      </c>
      <c r="I29" s="25">
        <f t="shared" si="1"/>
        <v>14.2</v>
      </c>
      <c r="J29" s="25">
        <v>9.6</v>
      </c>
      <c r="K29" s="25">
        <f t="shared" si="8"/>
        <v>7.366</v>
      </c>
      <c r="L29" s="25">
        <f t="shared" si="2"/>
        <v>8.998</v>
      </c>
      <c r="M29" s="25">
        <v>134</v>
      </c>
      <c r="N29" s="34">
        <v>6.834</v>
      </c>
      <c r="O29" s="25">
        <v>102</v>
      </c>
      <c r="P29" s="34">
        <v>5.202</v>
      </c>
      <c r="Q29" s="25">
        <f t="shared" si="3"/>
        <v>160</v>
      </c>
      <c r="R29" s="25">
        <f t="shared" si="4"/>
        <v>122.76666666666667</v>
      </c>
      <c r="S29" s="25">
        <f t="shared" si="5"/>
        <v>149.96666666666667</v>
      </c>
      <c r="T29" s="25">
        <f t="shared" si="6"/>
        <v>-0.6020000000000003</v>
      </c>
      <c r="U29" s="25">
        <f t="shared" si="7"/>
        <v>1.6319999999999997</v>
      </c>
      <c r="V29" s="37">
        <f t="shared" si="0"/>
        <v>-32</v>
      </c>
    </row>
    <row r="30" spans="1:22" ht="12.75">
      <c r="A30" s="142"/>
      <c r="B30" s="125">
        <v>25</v>
      </c>
      <c r="C30" s="64" t="s">
        <v>281</v>
      </c>
      <c r="D30" s="3">
        <v>55</v>
      </c>
      <c r="E30" s="3">
        <v>1966</v>
      </c>
      <c r="F30" s="24">
        <v>2564.02</v>
      </c>
      <c r="G30" s="24">
        <v>2564.02</v>
      </c>
      <c r="H30" s="25">
        <v>5.5</v>
      </c>
      <c r="I30" s="25">
        <f t="shared" si="1"/>
        <v>5.5</v>
      </c>
      <c r="J30" s="25">
        <v>8.8</v>
      </c>
      <c r="K30" s="25">
        <f t="shared" si="8"/>
        <v>1.2160000000000002</v>
      </c>
      <c r="L30" s="25">
        <f t="shared" si="2"/>
        <v>0.8394000000000004</v>
      </c>
      <c r="M30" s="25">
        <v>84</v>
      </c>
      <c r="N30" s="34">
        <v>4.284</v>
      </c>
      <c r="O30" s="34">
        <v>91.386</v>
      </c>
      <c r="P30" s="33">
        <v>4.6606</v>
      </c>
      <c r="Q30" s="25">
        <f t="shared" si="3"/>
        <v>160</v>
      </c>
      <c r="R30" s="25">
        <f t="shared" si="4"/>
        <v>22.109090909090913</v>
      </c>
      <c r="S30" s="25">
        <f t="shared" si="5"/>
        <v>15.261818181818187</v>
      </c>
      <c r="T30" s="25">
        <f t="shared" si="6"/>
        <v>-7.9606</v>
      </c>
      <c r="U30" s="25">
        <f t="shared" si="7"/>
        <v>-0.3765999999999998</v>
      </c>
      <c r="V30" s="37">
        <f t="shared" si="0"/>
        <v>7.385999999999996</v>
      </c>
    </row>
    <row r="31" spans="1:22" ht="12.75">
      <c r="A31" s="142"/>
      <c r="B31" s="125">
        <v>26</v>
      </c>
      <c r="C31" s="64" t="s">
        <v>282</v>
      </c>
      <c r="D31" s="3">
        <v>12</v>
      </c>
      <c r="E31" s="3">
        <v>1962</v>
      </c>
      <c r="F31" s="3">
        <v>533.7</v>
      </c>
      <c r="G31" s="3">
        <v>533.7</v>
      </c>
      <c r="H31" s="25">
        <v>1.4</v>
      </c>
      <c r="I31" s="25">
        <f t="shared" si="1"/>
        <v>1.4</v>
      </c>
      <c r="J31" s="24">
        <v>1.92</v>
      </c>
      <c r="K31" s="25">
        <f t="shared" si="8"/>
        <v>0.6859999999999999</v>
      </c>
      <c r="L31" s="25">
        <f t="shared" si="2"/>
        <v>0.6774999999999999</v>
      </c>
      <c r="M31" s="25">
        <v>14</v>
      </c>
      <c r="N31" s="34">
        <v>0.714</v>
      </c>
      <c r="O31" s="34">
        <v>14.166</v>
      </c>
      <c r="P31" s="33">
        <v>0.7225</v>
      </c>
      <c r="Q31" s="25">
        <f t="shared" si="3"/>
        <v>160</v>
      </c>
      <c r="R31" s="25">
        <f t="shared" si="4"/>
        <v>57.166666666666664</v>
      </c>
      <c r="S31" s="25">
        <f t="shared" si="5"/>
        <v>56.45833333333332</v>
      </c>
      <c r="T31" s="25">
        <f t="shared" si="6"/>
        <v>-1.2425000000000002</v>
      </c>
      <c r="U31" s="25">
        <f t="shared" si="7"/>
        <v>-0.008500000000000063</v>
      </c>
      <c r="V31" s="37">
        <f t="shared" si="0"/>
        <v>0.16600000000000037</v>
      </c>
    </row>
    <row r="32" spans="1:22" ht="12.75">
      <c r="A32" s="142"/>
      <c r="B32" s="125">
        <v>27</v>
      </c>
      <c r="C32" s="64" t="s">
        <v>283</v>
      </c>
      <c r="D32" s="3">
        <v>24</v>
      </c>
      <c r="E32" s="3">
        <v>1991</v>
      </c>
      <c r="F32" s="3">
        <v>1120.8</v>
      </c>
      <c r="G32" s="3">
        <v>1120.8</v>
      </c>
      <c r="H32" s="25">
        <v>5.3</v>
      </c>
      <c r="I32" s="25">
        <f t="shared" si="1"/>
        <v>5.3</v>
      </c>
      <c r="J32" s="24">
        <v>3.84</v>
      </c>
      <c r="K32" s="25">
        <f t="shared" si="8"/>
        <v>2.699</v>
      </c>
      <c r="L32" s="25">
        <f t="shared" si="2"/>
        <v>2.799</v>
      </c>
      <c r="M32" s="25">
        <v>51</v>
      </c>
      <c r="N32" s="34">
        <v>2.601</v>
      </c>
      <c r="O32" s="34">
        <v>49.041</v>
      </c>
      <c r="P32" s="34">
        <v>2.501</v>
      </c>
      <c r="Q32" s="25">
        <f t="shared" si="3"/>
        <v>160</v>
      </c>
      <c r="R32" s="25">
        <f t="shared" si="4"/>
        <v>112.45833333333333</v>
      </c>
      <c r="S32" s="25">
        <f t="shared" si="5"/>
        <v>116.625</v>
      </c>
      <c r="T32" s="25">
        <f t="shared" si="6"/>
        <v>-1.041</v>
      </c>
      <c r="U32" s="25">
        <f t="shared" si="7"/>
        <v>0.10000000000000009</v>
      </c>
      <c r="V32" s="37">
        <f t="shared" si="0"/>
        <v>-1.9590000000000032</v>
      </c>
    </row>
    <row r="33" spans="1:22" ht="12.75">
      <c r="A33" s="142"/>
      <c r="B33" s="125">
        <v>28</v>
      </c>
      <c r="C33" s="64" t="s">
        <v>313</v>
      </c>
      <c r="D33" s="3">
        <v>55</v>
      </c>
      <c r="E33" s="3">
        <v>1983</v>
      </c>
      <c r="F33" s="3">
        <v>2959.47</v>
      </c>
      <c r="G33" s="3">
        <v>2959.47</v>
      </c>
      <c r="H33" s="25">
        <v>8.66</v>
      </c>
      <c r="I33" s="25">
        <f t="shared" si="1"/>
        <v>8.66</v>
      </c>
      <c r="J33" s="25">
        <v>8.573</v>
      </c>
      <c r="K33" s="25">
        <f t="shared" si="8"/>
        <v>2.7440000000000007</v>
      </c>
      <c r="L33" s="25">
        <f t="shared" si="2"/>
        <v>2.7440000000000007</v>
      </c>
      <c r="M33" s="25">
        <v>116</v>
      </c>
      <c r="N33" s="25">
        <f>M33*0.051</f>
        <v>5.9159999999999995</v>
      </c>
      <c r="O33" s="25">
        <v>116</v>
      </c>
      <c r="P33" s="25">
        <f>O33*0.051</f>
        <v>5.9159999999999995</v>
      </c>
      <c r="Q33" s="25">
        <f t="shared" si="3"/>
        <v>155.87272727272727</v>
      </c>
      <c r="R33" s="25">
        <f t="shared" si="4"/>
        <v>49.8909090909091</v>
      </c>
      <c r="S33" s="25">
        <f t="shared" si="5"/>
        <v>49.8909090909091</v>
      </c>
      <c r="T33" s="25">
        <f t="shared" si="6"/>
        <v>-5.829</v>
      </c>
      <c r="U33" s="25">
        <f t="shared" si="7"/>
        <v>0</v>
      </c>
      <c r="V33" s="37">
        <f t="shared" si="0"/>
        <v>0</v>
      </c>
    </row>
    <row r="34" spans="1:22" ht="12.75">
      <c r="A34" s="142"/>
      <c r="B34" s="125">
        <v>29</v>
      </c>
      <c r="C34" s="64" t="s">
        <v>314</v>
      </c>
      <c r="D34" s="3">
        <v>45</v>
      </c>
      <c r="E34" s="3">
        <v>1988</v>
      </c>
      <c r="F34" s="3">
        <v>2339.39</v>
      </c>
      <c r="G34" s="3">
        <v>2339.39</v>
      </c>
      <c r="H34" s="25">
        <v>6.866</v>
      </c>
      <c r="I34" s="25">
        <f t="shared" si="1"/>
        <v>6.866</v>
      </c>
      <c r="J34" s="25">
        <v>7.2</v>
      </c>
      <c r="K34" s="25">
        <f t="shared" si="8"/>
        <v>2.8012999999999995</v>
      </c>
      <c r="L34" s="25">
        <f t="shared" si="2"/>
        <v>2.8012999999999995</v>
      </c>
      <c r="M34" s="25">
        <v>79.7</v>
      </c>
      <c r="N34" s="25">
        <f>M34*0.051</f>
        <v>4.0647</v>
      </c>
      <c r="O34" s="25">
        <v>79.7</v>
      </c>
      <c r="P34" s="25">
        <f>O34*0.051</f>
        <v>4.0647</v>
      </c>
      <c r="Q34" s="25">
        <f t="shared" si="3"/>
        <v>160</v>
      </c>
      <c r="R34" s="25">
        <f t="shared" si="4"/>
        <v>62.25111111111109</v>
      </c>
      <c r="S34" s="25">
        <f t="shared" si="5"/>
        <v>62.25111111111109</v>
      </c>
      <c r="T34" s="25">
        <f t="shared" si="6"/>
        <v>-4.398700000000001</v>
      </c>
      <c r="U34" s="25">
        <f t="shared" si="7"/>
        <v>0</v>
      </c>
      <c r="V34" s="37">
        <f t="shared" si="0"/>
        <v>0</v>
      </c>
    </row>
    <row r="35" spans="1:22" ht="12.75">
      <c r="A35" s="142"/>
      <c r="B35" s="125">
        <v>30</v>
      </c>
      <c r="C35" s="64" t="s">
        <v>315</v>
      </c>
      <c r="D35" s="3">
        <v>45</v>
      </c>
      <c r="E35" s="3">
        <v>1990</v>
      </c>
      <c r="F35" s="3">
        <v>2333.7</v>
      </c>
      <c r="G35" s="3">
        <v>2333.7</v>
      </c>
      <c r="H35" s="25">
        <v>6.313</v>
      </c>
      <c r="I35" s="25">
        <f t="shared" si="1"/>
        <v>6.313</v>
      </c>
      <c r="J35" s="25">
        <v>7.2</v>
      </c>
      <c r="K35" s="25">
        <f t="shared" si="8"/>
        <v>2.9979999999999998</v>
      </c>
      <c r="L35" s="25">
        <f t="shared" si="2"/>
        <v>2.8705</v>
      </c>
      <c r="M35" s="25">
        <v>65</v>
      </c>
      <c r="N35" s="25">
        <f>M35*0.051</f>
        <v>3.315</v>
      </c>
      <c r="O35" s="25">
        <v>67.5</v>
      </c>
      <c r="P35" s="25">
        <f>O35*0.051</f>
        <v>3.4425</v>
      </c>
      <c r="Q35" s="25">
        <f t="shared" si="3"/>
        <v>160</v>
      </c>
      <c r="R35" s="25">
        <f t="shared" si="4"/>
        <v>66.62222222222222</v>
      </c>
      <c r="S35" s="25">
        <f t="shared" si="5"/>
        <v>63.78888888888889</v>
      </c>
      <c r="T35" s="25">
        <f t="shared" si="6"/>
        <v>-4.3295</v>
      </c>
      <c r="U35" s="25">
        <f t="shared" si="7"/>
        <v>-0.12749999999999995</v>
      </c>
      <c r="V35" s="37">
        <f t="shared" si="0"/>
        <v>2.5</v>
      </c>
    </row>
    <row r="36" spans="1:22" ht="12.75">
      <c r="A36" s="142"/>
      <c r="B36" s="125">
        <v>31</v>
      </c>
      <c r="C36" s="64" t="s">
        <v>360</v>
      </c>
      <c r="D36" s="3">
        <v>48</v>
      </c>
      <c r="E36" s="3">
        <v>1972</v>
      </c>
      <c r="F36" s="3">
        <v>2979.03</v>
      </c>
      <c r="G36" s="3">
        <v>2922.88</v>
      </c>
      <c r="H36" s="34">
        <v>9.9</v>
      </c>
      <c r="I36" s="25">
        <f t="shared" si="1"/>
        <v>9.9</v>
      </c>
      <c r="J36" s="34">
        <v>6.772</v>
      </c>
      <c r="K36" s="25">
        <f t="shared" si="8"/>
        <v>4.902</v>
      </c>
      <c r="L36" s="25">
        <f t="shared" si="2"/>
        <v>4.918830000000001</v>
      </c>
      <c r="M36" s="24">
        <v>98</v>
      </c>
      <c r="N36" s="34">
        <f>(M36*51/1000)</f>
        <v>4.998</v>
      </c>
      <c r="O36" s="24">
        <v>97.67</v>
      </c>
      <c r="P36" s="34">
        <f>(O36*51/1000)</f>
        <v>4.98117</v>
      </c>
      <c r="Q36" s="25">
        <f t="shared" si="3"/>
        <v>141.08333333333334</v>
      </c>
      <c r="R36" s="25">
        <f t="shared" si="4"/>
        <v>102.125</v>
      </c>
      <c r="S36" s="25">
        <f t="shared" si="5"/>
        <v>102.47562500000002</v>
      </c>
      <c r="T36" s="25">
        <f t="shared" si="6"/>
        <v>-1.8531699999999995</v>
      </c>
      <c r="U36" s="25">
        <f t="shared" si="7"/>
        <v>0.016830000000000567</v>
      </c>
      <c r="V36" s="37">
        <f t="shared" si="0"/>
        <v>-0.3299999999999983</v>
      </c>
    </row>
    <row r="37" spans="1:22" ht="12.75">
      <c r="A37" s="142"/>
      <c r="B37" s="125">
        <v>32</v>
      </c>
      <c r="C37" s="64" t="s">
        <v>361</v>
      </c>
      <c r="D37" s="3">
        <v>68</v>
      </c>
      <c r="E37" s="3">
        <v>2008</v>
      </c>
      <c r="F37" s="24">
        <v>3907.34</v>
      </c>
      <c r="G37" s="24">
        <v>3907.34</v>
      </c>
      <c r="H37" s="34">
        <v>3.292</v>
      </c>
      <c r="I37" s="25">
        <f t="shared" si="1"/>
        <v>3.292</v>
      </c>
      <c r="J37" s="34">
        <v>5.44</v>
      </c>
      <c r="K37" s="25">
        <f t="shared" si="8"/>
        <v>1.4049999999999998</v>
      </c>
      <c r="L37" s="25">
        <f t="shared" si="2"/>
        <v>1.2545499999999996</v>
      </c>
      <c r="M37" s="24">
        <v>37</v>
      </c>
      <c r="N37" s="34">
        <f aca="true" t="shared" si="11" ref="N37:N43">(M37*51/1000)</f>
        <v>1.887</v>
      </c>
      <c r="O37" s="24">
        <v>39.95</v>
      </c>
      <c r="P37" s="34">
        <f aca="true" t="shared" si="12" ref="P37:P43">(O37*51/1000)</f>
        <v>2.03745</v>
      </c>
      <c r="Q37" s="25">
        <f t="shared" si="3"/>
        <v>80</v>
      </c>
      <c r="R37" s="25">
        <f t="shared" si="4"/>
        <v>20.661764705882348</v>
      </c>
      <c r="S37" s="25">
        <f t="shared" si="5"/>
        <v>18.449264705882346</v>
      </c>
      <c r="T37" s="25">
        <f t="shared" si="6"/>
        <v>-4.185450000000001</v>
      </c>
      <c r="U37" s="25">
        <f t="shared" si="7"/>
        <v>-0.1504500000000002</v>
      </c>
      <c r="V37" s="37">
        <f t="shared" si="0"/>
        <v>2.950000000000003</v>
      </c>
    </row>
    <row r="38" spans="1:22" ht="12.75">
      <c r="A38" s="142"/>
      <c r="B38" s="125">
        <v>33</v>
      </c>
      <c r="C38" s="64" t="s">
        <v>362</v>
      </c>
      <c r="D38" s="3">
        <v>38</v>
      </c>
      <c r="E38" s="3">
        <v>1988</v>
      </c>
      <c r="F38" s="3">
        <v>2045.95</v>
      </c>
      <c r="G38" s="3">
        <v>1972.26</v>
      </c>
      <c r="H38" s="34">
        <v>7.4</v>
      </c>
      <c r="I38" s="25">
        <f t="shared" si="1"/>
        <v>7.4</v>
      </c>
      <c r="J38" s="34">
        <v>5.361</v>
      </c>
      <c r="K38" s="25">
        <f t="shared" si="8"/>
        <v>4.493</v>
      </c>
      <c r="L38" s="25">
        <f t="shared" si="2"/>
        <v>4.89998</v>
      </c>
      <c r="M38" s="24">
        <v>57</v>
      </c>
      <c r="N38" s="34">
        <f t="shared" si="11"/>
        <v>2.907</v>
      </c>
      <c r="O38" s="24">
        <v>49.02</v>
      </c>
      <c r="P38" s="34">
        <f t="shared" si="12"/>
        <v>2.50002</v>
      </c>
      <c r="Q38" s="25">
        <f t="shared" si="3"/>
        <v>141.07894736842104</v>
      </c>
      <c r="R38" s="25">
        <f t="shared" si="4"/>
        <v>118.23684210526316</v>
      </c>
      <c r="S38" s="25">
        <f t="shared" si="5"/>
        <v>128.94684210526316</v>
      </c>
      <c r="T38" s="25">
        <f t="shared" si="6"/>
        <v>-0.46101999999999954</v>
      </c>
      <c r="U38" s="25">
        <f t="shared" si="7"/>
        <v>0.4069799999999999</v>
      </c>
      <c r="V38" s="37">
        <f t="shared" si="0"/>
        <v>-7.979999999999997</v>
      </c>
    </row>
    <row r="39" spans="1:22" ht="12.75">
      <c r="A39" s="142"/>
      <c r="B39" s="125">
        <v>34</v>
      </c>
      <c r="C39" s="64" t="s">
        <v>363</v>
      </c>
      <c r="D39" s="3">
        <v>107</v>
      </c>
      <c r="E39" s="3">
        <v>1980</v>
      </c>
      <c r="F39" s="3">
        <v>6161.32</v>
      </c>
      <c r="G39" s="3">
        <v>6161.32</v>
      </c>
      <c r="H39" s="34">
        <v>19.44</v>
      </c>
      <c r="I39" s="25">
        <f t="shared" si="1"/>
        <v>19.44</v>
      </c>
      <c r="J39" s="34">
        <v>15.094</v>
      </c>
      <c r="K39" s="25">
        <f t="shared" si="8"/>
        <v>7.098000000000001</v>
      </c>
      <c r="L39" s="25">
        <f t="shared" si="2"/>
        <v>7.648290000000001</v>
      </c>
      <c r="M39" s="24">
        <v>242</v>
      </c>
      <c r="N39" s="34">
        <f t="shared" si="11"/>
        <v>12.342</v>
      </c>
      <c r="O39" s="24">
        <v>231.21</v>
      </c>
      <c r="P39" s="34">
        <f t="shared" si="12"/>
        <v>11.79171</v>
      </c>
      <c r="Q39" s="25">
        <f t="shared" si="3"/>
        <v>141.06542056074767</v>
      </c>
      <c r="R39" s="25">
        <f t="shared" si="4"/>
        <v>66.33644859813084</v>
      </c>
      <c r="S39" s="25">
        <f t="shared" si="5"/>
        <v>71.47934579439253</v>
      </c>
      <c r="T39" s="25">
        <f t="shared" si="6"/>
        <v>-7.445709999999998</v>
      </c>
      <c r="U39" s="25">
        <f t="shared" si="7"/>
        <v>0.5502900000000004</v>
      </c>
      <c r="V39" s="37">
        <f t="shared" si="0"/>
        <v>-10.789999999999992</v>
      </c>
    </row>
    <row r="40" spans="1:22" ht="12.75">
      <c r="A40" s="142"/>
      <c r="B40" s="125">
        <v>35</v>
      </c>
      <c r="C40" s="64" t="s">
        <v>364</v>
      </c>
      <c r="D40" s="3">
        <v>24</v>
      </c>
      <c r="E40" s="3">
        <v>1969</v>
      </c>
      <c r="F40" s="3">
        <v>1532.63</v>
      </c>
      <c r="G40" s="3">
        <v>1218.79</v>
      </c>
      <c r="H40" s="34">
        <v>3.276</v>
      </c>
      <c r="I40" s="25">
        <f t="shared" si="1"/>
        <v>3.276</v>
      </c>
      <c r="J40" s="34">
        <v>3.386</v>
      </c>
      <c r="K40" s="25">
        <f t="shared" si="8"/>
        <v>1.2359999999999998</v>
      </c>
      <c r="L40" s="25">
        <f t="shared" si="2"/>
        <v>1.6898999999999997</v>
      </c>
      <c r="M40" s="24">
        <v>40</v>
      </c>
      <c r="N40" s="34">
        <f t="shared" si="11"/>
        <v>2.04</v>
      </c>
      <c r="O40" s="24">
        <v>31.1</v>
      </c>
      <c r="P40" s="34">
        <f t="shared" si="12"/>
        <v>1.5861</v>
      </c>
      <c r="Q40" s="25">
        <f t="shared" si="3"/>
        <v>141.08333333333334</v>
      </c>
      <c r="R40" s="25">
        <f t="shared" si="4"/>
        <v>51.49999999999999</v>
      </c>
      <c r="S40" s="25">
        <f t="shared" si="5"/>
        <v>70.41249999999998</v>
      </c>
      <c r="T40" s="25">
        <f t="shared" si="6"/>
        <v>-1.6961000000000004</v>
      </c>
      <c r="U40" s="25">
        <f t="shared" si="7"/>
        <v>0.45389999999999997</v>
      </c>
      <c r="V40" s="37">
        <f t="shared" si="0"/>
        <v>-8.899999999999999</v>
      </c>
    </row>
    <row r="41" spans="1:22" ht="12.75">
      <c r="A41" s="142"/>
      <c r="B41" s="125">
        <v>36</v>
      </c>
      <c r="C41" s="64" t="s">
        <v>365</v>
      </c>
      <c r="D41" s="3">
        <v>22</v>
      </c>
      <c r="E41" s="3">
        <v>1989</v>
      </c>
      <c r="F41" s="3">
        <v>1188.82</v>
      </c>
      <c r="G41" s="3">
        <v>1188.82</v>
      </c>
      <c r="H41" s="34">
        <v>4.66</v>
      </c>
      <c r="I41" s="25">
        <f t="shared" si="1"/>
        <v>4.66</v>
      </c>
      <c r="J41" s="34">
        <v>3.1035</v>
      </c>
      <c r="K41" s="25">
        <f t="shared" si="8"/>
        <v>2.926</v>
      </c>
      <c r="L41" s="25">
        <f t="shared" si="2"/>
        <v>2.9463999999999997</v>
      </c>
      <c r="M41" s="24">
        <v>34</v>
      </c>
      <c r="N41" s="34">
        <f t="shared" si="11"/>
        <v>1.734</v>
      </c>
      <c r="O41" s="24">
        <v>33.6</v>
      </c>
      <c r="P41" s="34">
        <f t="shared" si="12"/>
        <v>1.7136000000000002</v>
      </c>
      <c r="Q41" s="25">
        <f t="shared" si="3"/>
        <v>141.0681818181818</v>
      </c>
      <c r="R41" s="25">
        <f t="shared" si="4"/>
        <v>133</v>
      </c>
      <c r="S41" s="25">
        <f t="shared" si="5"/>
        <v>133.9272727272727</v>
      </c>
      <c r="T41" s="25">
        <f t="shared" si="6"/>
        <v>-0.15710000000000024</v>
      </c>
      <c r="U41" s="25">
        <f t="shared" si="7"/>
        <v>0.02039999999999975</v>
      </c>
      <c r="V41" s="37">
        <f t="shared" si="0"/>
        <v>-0.3999999999999986</v>
      </c>
    </row>
    <row r="42" spans="1:22" ht="12.75">
      <c r="A42" s="142"/>
      <c r="B42" s="125">
        <v>37</v>
      </c>
      <c r="C42" s="64" t="s">
        <v>366</v>
      </c>
      <c r="D42" s="3">
        <v>22</v>
      </c>
      <c r="E42" s="3">
        <v>1988</v>
      </c>
      <c r="F42" s="3">
        <v>1170.78</v>
      </c>
      <c r="G42" s="3">
        <v>1170.78</v>
      </c>
      <c r="H42" s="34">
        <v>5.619</v>
      </c>
      <c r="I42" s="25">
        <f t="shared" si="1"/>
        <v>5.619</v>
      </c>
      <c r="J42" s="34">
        <v>3.1035</v>
      </c>
      <c r="K42" s="25">
        <f t="shared" si="8"/>
        <v>2.9669999999999996</v>
      </c>
      <c r="L42" s="25">
        <f t="shared" si="2"/>
        <v>2.79309</v>
      </c>
      <c r="M42" s="24">
        <v>52</v>
      </c>
      <c r="N42" s="34">
        <f t="shared" si="11"/>
        <v>2.652</v>
      </c>
      <c r="O42" s="24">
        <v>55.41</v>
      </c>
      <c r="P42" s="34">
        <f t="shared" si="12"/>
        <v>2.82591</v>
      </c>
      <c r="Q42" s="25">
        <f t="shared" si="3"/>
        <v>141.0681818181818</v>
      </c>
      <c r="R42" s="25">
        <f t="shared" si="4"/>
        <v>134.86363636363635</v>
      </c>
      <c r="S42" s="25">
        <f t="shared" si="5"/>
        <v>126.95863636363634</v>
      </c>
      <c r="T42" s="25">
        <f t="shared" si="6"/>
        <v>-0.3104100000000001</v>
      </c>
      <c r="U42" s="25">
        <f t="shared" si="7"/>
        <v>-0.1739099999999998</v>
      </c>
      <c r="V42" s="37">
        <f t="shared" si="0"/>
        <v>3.4099999999999966</v>
      </c>
    </row>
    <row r="43" spans="1:22" ht="12.75">
      <c r="A43" s="142"/>
      <c r="B43" s="125">
        <v>38</v>
      </c>
      <c r="C43" s="64" t="s">
        <v>367</v>
      </c>
      <c r="D43" s="3">
        <v>29</v>
      </c>
      <c r="E43" s="3">
        <v>1991</v>
      </c>
      <c r="F43" s="3">
        <v>1509.64</v>
      </c>
      <c r="G43" s="3">
        <v>1509.64</v>
      </c>
      <c r="H43" s="34">
        <v>5.45</v>
      </c>
      <c r="I43" s="25">
        <f t="shared" si="1"/>
        <v>5.45</v>
      </c>
      <c r="J43" s="34">
        <v>4.091</v>
      </c>
      <c r="K43" s="25">
        <f t="shared" si="8"/>
        <v>1.778</v>
      </c>
      <c r="L43" s="25">
        <f t="shared" si="2"/>
        <v>1.6464200000000004</v>
      </c>
      <c r="M43" s="24">
        <v>72</v>
      </c>
      <c r="N43" s="34">
        <f t="shared" si="11"/>
        <v>3.672</v>
      </c>
      <c r="O43" s="24">
        <v>74.58</v>
      </c>
      <c r="P43" s="34">
        <f t="shared" si="12"/>
        <v>3.8035799999999997</v>
      </c>
      <c r="Q43" s="25">
        <f t="shared" si="3"/>
        <v>141.06896551724137</v>
      </c>
      <c r="R43" s="25">
        <f t="shared" si="4"/>
        <v>61.310344827586206</v>
      </c>
      <c r="S43" s="25">
        <f t="shared" si="5"/>
        <v>56.77310344827588</v>
      </c>
      <c r="T43" s="25">
        <f t="shared" si="6"/>
        <v>-2.4445799999999998</v>
      </c>
      <c r="U43" s="25">
        <f t="shared" si="7"/>
        <v>-0.1315799999999996</v>
      </c>
      <c r="V43" s="37">
        <f t="shared" si="0"/>
        <v>2.5799999999999983</v>
      </c>
    </row>
    <row r="44" spans="1:22" ht="12.75">
      <c r="A44" s="142"/>
      <c r="B44" s="125">
        <v>39</v>
      </c>
      <c r="C44" s="64" t="s">
        <v>409</v>
      </c>
      <c r="D44" s="3">
        <v>40</v>
      </c>
      <c r="E44" s="3"/>
      <c r="F44" s="3">
        <v>2267.52</v>
      </c>
      <c r="G44" s="3">
        <v>2267.52</v>
      </c>
      <c r="H44" s="25">
        <v>11.1</v>
      </c>
      <c r="I44" s="25">
        <f t="shared" si="1"/>
        <v>11.1</v>
      </c>
      <c r="J44" s="25">
        <v>6.4</v>
      </c>
      <c r="K44" s="25">
        <f t="shared" si="8"/>
        <v>5.235</v>
      </c>
      <c r="L44" s="25">
        <f t="shared" si="2"/>
        <v>5.2935479999999995</v>
      </c>
      <c r="M44" s="25">
        <v>115</v>
      </c>
      <c r="N44" s="25">
        <f>SUM(M44*0.051)</f>
        <v>5.864999999999999</v>
      </c>
      <c r="O44" s="25">
        <v>113.852</v>
      </c>
      <c r="P44" s="25">
        <f>SUM(O44*0.051)</f>
        <v>5.806452</v>
      </c>
      <c r="Q44" s="25">
        <f t="shared" si="3"/>
        <v>160</v>
      </c>
      <c r="R44" s="25">
        <f t="shared" si="4"/>
        <v>130.875</v>
      </c>
      <c r="S44" s="25">
        <f t="shared" si="5"/>
        <v>132.3387</v>
      </c>
      <c r="T44" s="25">
        <f t="shared" si="6"/>
        <v>-1.1064520000000009</v>
      </c>
      <c r="U44" s="25">
        <f t="shared" si="7"/>
        <v>0.058547999999999156</v>
      </c>
      <c r="V44" s="37">
        <f t="shared" si="0"/>
        <v>-1.1479999999999961</v>
      </c>
    </row>
    <row r="45" spans="1:22" ht="12.75">
      <c r="A45" s="142"/>
      <c r="B45" s="125">
        <v>40</v>
      </c>
      <c r="C45" s="64" t="s">
        <v>412</v>
      </c>
      <c r="D45" s="3">
        <v>40</v>
      </c>
      <c r="E45" s="3"/>
      <c r="F45" s="3">
        <v>2250.2</v>
      </c>
      <c r="G45" s="3">
        <v>2162.29</v>
      </c>
      <c r="H45" s="25">
        <v>10.5</v>
      </c>
      <c r="I45" s="25">
        <f t="shared" si="1"/>
        <v>10.5</v>
      </c>
      <c r="J45" s="25">
        <v>6.25</v>
      </c>
      <c r="K45" s="25">
        <f t="shared" si="8"/>
        <v>5.247000000000001</v>
      </c>
      <c r="L45" s="25">
        <f t="shared" si="2"/>
        <v>5.757000000000001</v>
      </c>
      <c r="M45" s="25">
        <v>103</v>
      </c>
      <c r="N45" s="25">
        <f>SUM(M45*0.051)</f>
        <v>5.252999999999999</v>
      </c>
      <c r="O45" s="25">
        <v>93</v>
      </c>
      <c r="P45" s="25">
        <f>SUM(O45*0.051)</f>
        <v>4.742999999999999</v>
      </c>
      <c r="Q45" s="25">
        <f t="shared" si="3"/>
        <v>156.25</v>
      </c>
      <c r="R45" s="25">
        <f t="shared" si="4"/>
        <v>131.175</v>
      </c>
      <c r="S45" s="25">
        <f t="shared" si="5"/>
        <v>143.925</v>
      </c>
      <c r="T45" s="25">
        <f t="shared" si="6"/>
        <v>-0.49299999999999944</v>
      </c>
      <c r="U45" s="25">
        <f t="shared" si="7"/>
        <v>0.5099999999999998</v>
      </c>
      <c r="V45" s="37">
        <f t="shared" si="0"/>
        <v>-10</v>
      </c>
    </row>
    <row r="46" spans="1:22" ht="12.75">
      <c r="A46" s="142"/>
      <c r="B46" s="125">
        <v>41</v>
      </c>
      <c r="C46" s="64" t="s">
        <v>414</v>
      </c>
      <c r="D46" s="3">
        <v>48</v>
      </c>
      <c r="E46" s="3" t="s">
        <v>407</v>
      </c>
      <c r="F46" s="3">
        <v>2591.49</v>
      </c>
      <c r="G46" s="3">
        <v>2435.24</v>
      </c>
      <c r="H46" s="25">
        <v>9.4</v>
      </c>
      <c r="I46" s="25">
        <f t="shared" si="1"/>
        <v>9.4</v>
      </c>
      <c r="J46" s="25">
        <v>7.28</v>
      </c>
      <c r="K46" s="25">
        <f t="shared" si="8"/>
        <v>5.6770000000000005</v>
      </c>
      <c r="L46" s="25">
        <f t="shared" si="2"/>
        <v>6.5440000000000005</v>
      </c>
      <c r="M46" s="25">
        <v>73</v>
      </c>
      <c r="N46" s="25">
        <f>SUM(M46*0.051)</f>
        <v>3.723</v>
      </c>
      <c r="O46" s="25">
        <v>56</v>
      </c>
      <c r="P46" s="25">
        <f>SUM(O46*0.051)</f>
        <v>2.856</v>
      </c>
      <c r="Q46" s="25">
        <f t="shared" si="3"/>
        <v>151.66666666666666</v>
      </c>
      <c r="R46" s="25">
        <f t="shared" si="4"/>
        <v>118.27083333333336</v>
      </c>
      <c r="S46" s="25">
        <f t="shared" si="5"/>
        <v>136.33333333333334</v>
      </c>
      <c r="T46" s="25">
        <f t="shared" si="6"/>
        <v>-0.7359999999999998</v>
      </c>
      <c r="U46" s="25">
        <f t="shared" si="7"/>
        <v>0.867</v>
      </c>
      <c r="V46" s="37">
        <f t="shared" si="0"/>
        <v>-17</v>
      </c>
    </row>
    <row r="47" spans="1:22" ht="12.75">
      <c r="A47" s="142"/>
      <c r="B47" s="125">
        <v>42</v>
      </c>
      <c r="C47" s="64" t="s">
        <v>415</v>
      </c>
      <c r="D47" s="3">
        <v>50</v>
      </c>
      <c r="E47" s="3" t="s">
        <v>407</v>
      </c>
      <c r="F47" s="3">
        <v>2586.98</v>
      </c>
      <c r="G47" s="3">
        <v>2586.98</v>
      </c>
      <c r="H47" s="25">
        <v>9.5</v>
      </c>
      <c r="I47" s="25">
        <f t="shared" si="1"/>
        <v>9.5</v>
      </c>
      <c r="J47" s="25">
        <v>7.84</v>
      </c>
      <c r="K47" s="25">
        <f t="shared" si="8"/>
        <v>5.777</v>
      </c>
      <c r="L47" s="25">
        <f t="shared" si="2"/>
        <v>5.32565</v>
      </c>
      <c r="M47" s="25">
        <v>73</v>
      </c>
      <c r="N47" s="25">
        <f>SUM(M47*0.051)</f>
        <v>3.723</v>
      </c>
      <c r="O47" s="25">
        <v>81.85</v>
      </c>
      <c r="P47" s="25">
        <f>SUM(O47*0.051)</f>
        <v>4.17435</v>
      </c>
      <c r="Q47" s="25">
        <f t="shared" si="3"/>
        <v>156.8</v>
      </c>
      <c r="R47" s="25">
        <f t="shared" si="4"/>
        <v>115.54</v>
      </c>
      <c r="S47" s="25">
        <f t="shared" si="5"/>
        <v>106.513</v>
      </c>
      <c r="T47" s="25">
        <f t="shared" si="6"/>
        <v>-2.5143499999999994</v>
      </c>
      <c r="U47" s="25">
        <f t="shared" si="7"/>
        <v>-0.4513499999999997</v>
      </c>
      <c r="V47" s="37">
        <f t="shared" si="0"/>
        <v>8.849999999999994</v>
      </c>
    </row>
    <row r="48" spans="1:22" ht="12.75">
      <c r="A48" s="142"/>
      <c r="B48" s="125">
        <v>43</v>
      </c>
      <c r="C48" s="64" t="s">
        <v>416</v>
      </c>
      <c r="D48" s="3">
        <v>8</v>
      </c>
      <c r="E48" s="3">
        <v>1960</v>
      </c>
      <c r="F48" s="3">
        <v>358.81</v>
      </c>
      <c r="G48" s="3">
        <v>316.82</v>
      </c>
      <c r="H48" s="25">
        <v>1.8</v>
      </c>
      <c r="I48" s="25">
        <f t="shared" si="1"/>
        <v>1.8</v>
      </c>
      <c r="J48" s="25">
        <v>1.28</v>
      </c>
      <c r="K48" s="25">
        <f t="shared" si="8"/>
        <v>1.239</v>
      </c>
      <c r="L48" s="25">
        <f t="shared" si="2"/>
        <v>1.1880000000000002</v>
      </c>
      <c r="M48" s="25">
        <v>11</v>
      </c>
      <c r="N48" s="25">
        <f>SUM(M48*0.051)</f>
        <v>0.5609999999999999</v>
      </c>
      <c r="O48" s="25">
        <v>12</v>
      </c>
      <c r="P48" s="25">
        <f>SUM(O48*0.051)</f>
        <v>0.612</v>
      </c>
      <c r="Q48" s="25">
        <f t="shared" si="3"/>
        <v>160</v>
      </c>
      <c r="R48" s="25">
        <f t="shared" si="4"/>
        <v>154.875</v>
      </c>
      <c r="S48" s="25">
        <f t="shared" si="5"/>
        <v>148.50000000000003</v>
      </c>
      <c r="T48" s="25">
        <f t="shared" si="6"/>
        <v>-0.09199999999999986</v>
      </c>
      <c r="U48" s="25">
        <f t="shared" si="7"/>
        <v>-0.051000000000000045</v>
      </c>
      <c r="V48" s="37">
        <f t="shared" si="0"/>
        <v>1</v>
      </c>
    </row>
    <row r="49" spans="1:22" ht="12.75">
      <c r="A49" s="142"/>
      <c r="B49" s="125">
        <v>44</v>
      </c>
      <c r="C49" s="64" t="s">
        <v>448</v>
      </c>
      <c r="D49" s="3">
        <v>116</v>
      </c>
      <c r="E49" s="3">
        <v>2007</v>
      </c>
      <c r="F49" s="3">
        <v>7057.27</v>
      </c>
      <c r="G49" s="3">
        <v>7057.27</v>
      </c>
      <c r="H49" s="25">
        <v>20.834</v>
      </c>
      <c r="I49" s="25">
        <f t="shared" si="1"/>
        <v>20.834</v>
      </c>
      <c r="J49" s="25">
        <v>9.28</v>
      </c>
      <c r="K49" s="25">
        <f t="shared" si="8"/>
        <v>3.850999999999999</v>
      </c>
      <c r="L49" s="25">
        <f t="shared" si="2"/>
        <v>3.9838479999999983</v>
      </c>
      <c r="M49" s="25">
        <v>333</v>
      </c>
      <c r="N49" s="25">
        <v>16.983</v>
      </c>
      <c r="O49" s="25">
        <v>313.9</v>
      </c>
      <c r="P49" s="25">
        <v>16.850152</v>
      </c>
      <c r="Q49" s="25">
        <f t="shared" si="3"/>
        <v>80</v>
      </c>
      <c r="R49" s="25">
        <f t="shared" si="4"/>
        <v>33.19827586206896</v>
      </c>
      <c r="S49" s="25">
        <f t="shared" si="5"/>
        <v>34.343517241379296</v>
      </c>
      <c r="T49" s="25">
        <f t="shared" si="6"/>
        <v>-5.296152000000001</v>
      </c>
      <c r="U49" s="25">
        <f t="shared" si="7"/>
        <v>0.1328479999999992</v>
      </c>
      <c r="V49" s="37">
        <f t="shared" si="0"/>
        <v>-19.100000000000023</v>
      </c>
    </row>
    <row r="50" spans="1:22" ht="12.75">
      <c r="A50" s="142"/>
      <c r="B50" s="125">
        <v>45</v>
      </c>
      <c r="C50" s="64" t="s">
        <v>449</v>
      </c>
      <c r="D50" s="3">
        <v>88</v>
      </c>
      <c r="E50" s="3">
        <v>2008</v>
      </c>
      <c r="F50" s="3">
        <v>4761.21</v>
      </c>
      <c r="G50" s="3">
        <v>4697.68</v>
      </c>
      <c r="H50" s="25">
        <v>14.693</v>
      </c>
      <c r="I50" s="25">
        <f t="shared" si="1"/>
        <v>14.693</v>
      </c>
      <c r="J50" s="25">
        <v>7.04</v>
      </c>
      <c r="K50" s="25">
        <f t="shared" si="8"/>
        <v>0.8719999999999999</v>
      </c>
      <c r="L50" s="25">
        <f t="shared" si="2"/>
        <v>-0.6028470000000006</v>
      </c>
      <c r="M50" s="25">
        <v>271</v>
      </c>
      <c r="N50" s="25">
        <v>13.821</v>
      </c>
      <c r="O50" s="25">
        <v>284.945</v>
      </c>
      <c r="P50" s="25">
        <v>15.295847</v>
      </c>
      <c r="Q50" s="25">
        <f t="shared" si="3"/>
        <v>80</v>
      </c>
      <c r="R50" s="25">
        <f t="shared" si="4"/>
        <v>9.909090909090908</v>
      </c>
      <c r="S50" s="25">
        <f t="shared" si="5"/>
        <v>-6.850534090909097</v>
      </c>
      <c r="T50" s="25">
        <f t="shared" si="6"/>
        <v>-7.642847000000001</v>
      </c>
      <c r="U50" s="25">
        <f t="shared" si="7"/>
        <v>-1.4748470000000005</v>
      </c>
      <c r="V50" s="37">
        <f t="shared" si="0"/>
        <v>13.944999999999993</v>
      </c>
    </row>
    <row r="51" spans="1:22" ht="12.75">
      <c r="A51" s="142"/>
      <c r="B51" s="125">
        <v>46</v>
      </c>
      <c r="C51" s="64" t="s">
        <v>452</v>
      </c>
      <c r="D51" s="3">
        <v>68</v>
      </c>
      <c r="E51" s="3">
        <v>2005</v>
      </c>
      <c r="F51" s="3">
        <v>3949.73</v>
      </c>
      <c r="G51" s="3">
        <v>3949.73</v>
      </c>
      <c r="H51" s="25">
        <v>21.349</v>
      </c>
      <c r="I51" s="25">
        <f t="shared" si="1"/>
        <v>21.349</v>
      </c>
      <c r="J51" s="25">
        <v>10.8</v>
      </c>
      <c r="K51" s="25">
        <f t="shared" si="8"/>
        <v>10.231000000000002</v>
      </c>
      <c r="L51" s="25">
        <f t="shared" si="2"/>
        <v>6.8017199999999995</v>
      </c>
      <c r="M51" s="25">
        <v>218</v>
      </c>
      <c r="N51" s="25">
        <v>11.117999999999999</v>
      </c>
      <c r="O51" s="25">
        <v>271</v>
      </c>
      <c r="P51" s="25">
        <v>14.54728</v>
      </c>
      <c r="Q51" s="25">
        <f t="shared" si="3"/>
        <v>158.8235294117647</v>
      </c>
      <c r="R51" s="25">
        <f t="shared" si="4"/>
        <v>150.45588235294122</v>
      </c>
      <c r="S51" s="25">
        <f t="shared" si="5"/>
        <v>100.02529411764705</v>
      </c>
      <c r="T51" s="25">
        <f t="shared" si="6"/>
        <v>-3.998280000000001</v>
      </c>
      <c r="U51" s="25">
        <f t="shared" si="7"/>
        <v>-3.429280000000002</v>
      </c>
      <c r="V51" s="37">
        <f t="shared" si="0"/>
        <v>53</v>
      </c>
    </row>
    <row r="52" spans="1:22" ht="12.75">
      <c r="A52" s="142"/>
      <c r="B52" s="125">
        <v>47</v>
      </c>
      <c r="C52" s="82" t="s">
        <v>453</v>
      </c>
      <c r="D52" s="83">
        <v>61</v>
      </c>
      <c r="E52" s="83" t="s">
        <v>29</v>
      </c>
      <c r="F52" s="83">
        <v>2700.04</v>
      </c>
      <c r="G52" s="83">
        <v>2700.04</v>
      </c>
      <c r="H52" s="84">
        <v>15.538</v>
      </c>
      <c r="I52" s="84">
        <f t="shared" si="1"/>
        <v>15.538</v>
      </c>
      <c r="J52" s="84">
        <v>9.6</v>
      </c>
      <c r="K52" s="84">
        <f t="shared" si="8"/>
        <v>6.715000000000002</v>
      </c>
      <c r="L52" s="84">
        <f t="shared" si="2"/>
        <v>7.816025000000001</v>
      </c>
      <c r="M52" s="84">
        <v>173</v>
      </c>
      <c r="N52" s="84">
        <v>8.822999999999999</v>
      </c>
      <c r="O52" s="84">
        <v>143.852</v>
      </c>
      <c r="P52" s="84">
        <v>7.721975</v>
      </c>
      <c r="Q52" s="84">
        <f t="shared" si="3"/>
        <v>157.37704918032787</v>
      </c>
      <c r="R52" s="84">
        <f t="shared" si="4"/>
        <v>110.08196721311478</v>
      </c>
      <c r="S52" s="84">
        <f t="shared" si="5"/>
        <v>128.13155737704918</v>
      </c>
      <c r="T52" s="84">
        <f t="shared" si="6"/>
        <v>-1.783974999999999</v>
      </c>
      <c r="U52" s="84">
        <f t="shared" si="7"/>
        <v>1.101024999999999</v>
      </c>
      <c r="V52" s="94">
        <f t="shared" si="0"/>
        <v>-29.147999999999996</v>
      </c>
    </row>
    <row r="53" spans="1:22" ht="12.75">
      <c r="A53" s="142"/>
      <c r="B53" s="125">
        <v>48</v>
      </c>
      <c r="C53" s="64" t="s">
        <v>454</v>
      </c>
      <c r="D53" s="3">
        <v>50</v>
      </c>
      <c r="E53" s="3">
        <v>2006</v>
      </c>
      <c r="F53" s="3">
        <v>2532.37</v>
      </c>
      <c r="G53" s="3">
        <v>2532.37</v>
      </c>
      <c r="H53" s="25">
        <v>9.26</v>
      </c>
      <c r="I53" s="25">
        <f t="shared" si="1"/>
        <v>9.26</v>
      </c>
      <c r="J53" s="25">
        <v>4</v>
      </c>
      <c r="K53" s="25">
        <f t="shared" si="8"/>
        <v>0.6920000000000002</v>
      </c>
      <c r="L53" s="25">
        <f t="shared" si="2"/>
        <v>-0.12675300000000078</v>
      </c>
      <c r="M53" s="25">
        <v>168</v>
      </c>
      <c r="N53" s="25">
        <v>8.568</v>
      </c>
      <c r="O53" s="25">
        <v>174.865</v>
      </c>
      <c r="P53" s="25">
        <v>9.386753</v>
      </c>
      <c r="Q53" s="25">
        <f t="shared" si="3"/>
        <v>80</v>
      </c>
      <c r="R53" s="25">
        <f t="shared" si="4"/>
        <v>13.840000000000005</v>
      </c>
      <c r="S53" s="25">
        <f t="shared" si="5"/>
        <v>-2.5350600000000156</v>
      </c>
      <c r="T53" s="25">
        <f t="shared" si="6"/>
        <v>-4.126753000000001</v>
      </c>
      <c r="U53" s="25">
        <f t="shared" si="7"/>
        <v>-0.818753000000001</v>
      </c>
      <c r="V53" s="37">
        <f t="shared" si="0"/>
        <v>6.865000000000009</v>
      </c>
    </row>
    <row r="54" spans="1:22" ht="12.75">
      <c r="A54" s="142"/>
      <c r="B54" s="125">
        <v>49</v>
      </c>
      <c r="C54" s="64" t="s">
        <v>456</v>
      </c>
      <c r="D54" s="3">
        <v>17</v>
      </c>
      <c r="E54" s="3">
        <v>2005</v>
      </c>
      <c r="F54" s="3">
        <v>1157.27</v>
      </c>
      <c r="G54" s="3">
        <v>1157.27</v>
      </c>
      <c r="H54" s="25">
        <v>4.676</v>
      </c>
      <c r="I54" s="25">
        <f t="shared" si="1"/>
        <v>4.676</v>
      </c>
      <c r="J54" s="25">
        <v>1.36</v>
      </c>
      <c r="K54" s="25">
        <f t="shared" si="8"/>
        <v>0.7490000000000006</v>
      </c>
      <c r="L54" s="25">
        <f t="shared" si="2"/>
        <v>-0.020838999999999608</v>
      </c>
      <c r="M54" s="25">
        <v>77</v>
      </c>
      <c r="N54" s="25">
        <v>3.9269999999999996</v>
      </c>
      <c r="O54" s="25">
        <v>87.497</v>
      </c>
      <c r="P54" s="25">
        <v>4.696839</v>
      </c>
      <c r="Q54" s="25">
        <f t="shared" si="3"/>
        <v>80</v>
      </c>
      <c r="R54" s="25">
        <f t="shared" si="4"/>
        <v>44.0588235294118</v>
      </c>
      <c r="S54" s="25">
        <f t="shared" si="5"/>
        <v>-1.2258235294117417</v>
      </c>
      <c r="T54" s="25">
        <f t="shared" si="6"/>
        <v>-1.3808389999999997</v>
      </c>
      <c r="U54" s="25">
        <f t="shared" si="7"/>
        <v>-0.7698390000000002</v>
      </c>
      <c r="V54" s="37">
        <f t="shared" si="0"/>
        <v>10.497</v>
      </c>
    </row>
    <row r="55" spans="1:22" ht="12.75">
      <c r="A55" s="142"/>
      <c r="B55" s="125">
        <v>50</v>
      </c>
      <c r="C55" s="64" t="s">
        <v>457</v>
      </c>
      <c r="D55" s="3">
        <v>91</v>
      </c>
      <c r="E55" s="3">
        <v>2007</v>
      </c>
      <c r="F55" s="3">
        <v>5215.31</v>
      </c>
      <c r="G55" s="3">
        <v>4912.01</v>
      </c>
      <c r="H55" s="25">
        <v>15.096</v>
      </c>
      <c r="I55" s="25">
        <f t="shared" si="1"/>
        <v>15.096</v>
      </c>
      <c r="J55" s="25">
        <v>7.2</v>
      </c>
      <c r="K55" s="25">
        <f t="shared" si="8"/>
        <v>-0.5099999999999998</v>
      </c>
      <c r="L55" s="25">
        <f t="shared" si="2"/>
        <v>-1.092009000000001</v>
      </c>
      <c r="M55" s="25">
        <v>306</v>
      </c>
      <c r="N55" s="25">
        <v>15.606</v>
      </c>
      <c r="O55" s="25">
        <v>301.565</v>
      </c>
      <c r="P55" s="25">
        <v>16.188009</v>
      </c>
      <c r="Q55" s="25">
        <f t="shared" si="3"/>
        <v>79.12087912087912</v>
      </c>
      <c r="R55" s="25">
        <f t="shared" si="4"/>
        <v>-5.604395604395602</v>
      </c>
      <c r="S55" s="25">
        <f t="shared" si="5"/>
        <v>-12.00009890109891</v>
      </c>
      <c r="T55" s="25">
        <f t="shared" si="6"/>
        <v>-8.292009</v>
      </c>
      <c r="U55" s="25">
        <f t="shared" si="7"/>
        <v>-0.5820090000000011</v>
      </c>
      <c r="V55" s="37">
        <f t="shared" si="0"/>
        <v>-4.435000000000002</v>
      </c>
    </row>
    <row r="56" spans="1:22" ht="12.75">
      <c r="A56" s="142"/>
      <c r="B56" s="125">
        <v>51</v>
      </c>
      <c r="C56" s="64" t="s">
        <v>45</v>
      </c>
      <c r="D56" s="3">
        <v>8</v>
      </c>
      <c r="E56" s="3" t="s">
        <v>29</v>
      </c>
      <c r="F56" s="3">
        <v>388.27</v>
      </c>
      <c r="G56" s="3">
        <v>388.27</v>
      </c>
      <c r="H56" s="25">
        <v>0.21</v>
      </c>
      <c r="I56" s="25">
        <f t="shared" si="1"/>
        <v>0.21</v>
      </c>
      <c r="J56" s="25">
        <v>0.07</v>
      </c>
      <c r="K56" s="25">
        <f t="shared" si="8"/>
        <v>-0.07050000000000003</v>
      </c>
      <c r="L56" s="25">
        <f t="shared" si="2"/>
        <v>-0.014399999999999996</v>
      </c>
      <c r="M56" s="25">
        <v>5</v>
      </c>
      <c r="N56" s="25">
        <v>0.2805</v>
      </c>
      <c r="O56" s="25">
        <v>4</v>
      </c>
      <c r="P56" s="25">
        <v>0.2244</v>
      </c>
      <c r="Q56" s="25">
        <f t="shared" si="3"/>
        <v>8.75</v>
      </c>
      <c r="R56" s="25">
        <f t="shared" si="4"/>
        <v>-8.812500000000004</v>
      </c>
      <c r="S56" s="25">
        <f t="shared" si="5"/>
        <v>-1.7999999999999996</v>
      </c>
      <c r="T56" s="25">
        <f t="shared" si="6"/>
        <v>-0.0844</v>
      </c>
      <c r="U56" s="25">
        <f t="shared" si="7"/>
        <v>0.05610000000000004</v>
      </c>
      <c r="V56" s="37">
        <f t="shared" si="0"/>
        <v>-1</v>
      </c>
    </row>
    <row r="57" spans="1:22" ht="12.75">
      <c r="A57" s="142"/>
      <c r="B57" s="125">
        <v>52</v>
      </c>
      <c r="C57" s="64" t="s">
        <v>88</v>
      </c>
      <c r="D57" s="3">
        <v>56</v>
      </c>
      <c r="E57" s="3" t="s">
        <v>29</v>
      </c>
      <c r="F57" s="3">
        <v>2424.79</v>
      </c>
      <c r="G57" s="3">
        <v>2424.79</v>
      </c>
      <c r="H57" s="25">
        <v>2.15</v>
      </c>
      <c r="I57" s="25">
        <f t="shared" si="1"/>
        <v>2.15</v>
      </c>
      <c r="J57" s="25">
        <v>0.469</v>
      </c>
      <c r="K57" s="25">
        <f t="shared" si="8"/>
        <v>-0.5989</v>
      </c>
      <c r="L57" s="25">
        <f t="shared" si="2"/>
        <v>-0.73915</v>
      </c>
      <c r="M57" s="25">
        <v>49</v>
      </c>
      <c r="N57" s="25">
        <v>2.7489</v>
      </c>
      <c r="O57" s="25">
        <v>51.54</v>
      </c>
      <c r="P57" s="25">
        <v>2.88915</v>
      </c>
      <c r="Q57" s="25">
        <f t="shared" si="3"/>
        <v>8.375</v>
      </c>
      <c r="R57" s="25">
        <f t="shared" si="4"/>
        <v>-10.694642857142856</v>
      </c>
      <c r="S57" s="25">
        <f t="shared" si="5"/>
        <v>-13.199107142857143</v>
      </c>
      <c r="T57" s="25">
        <f t="shared" si="6"/>
        <v>-1.2081499999999998</v>
      </c>
      <c r="U57" s="25">
        <f t="shared" si="7"/>
        <v>-0.14024999999999999</v>
      </c>
      <c r="V57" s="37">
        <f t="shared" si="0"/>
        <v>2.539999999999999</v>
      </c>
    </row>
    <row r="58" spans="1:22" ht="12.75">
      <c r="A58" s="142"/>
      <c r="B58" s="125">
        <v>53</v>
      </c>
      <c r="C58" s="64" t="s">
        <v>89</v>
      </c>
      <c r="D58" s="3">
        <v>12</v>
      </c>
      <c r="E58" s="3" t="s">
        <v>29</v>
      </c>
      <c r="F58" s="3">
        <v>699.92</v>
      </c>
      <c r="G58" s="3">
        <v>699.92</v>
      </c>
      <c r="H58" s="25">
        <v>2.936</v>
      </c>
      <c r="I58" s="25">
        <f t="shared" si="1"/>
        <v>2.936</v>
      </c>
      <c r="J58" s="25">
        <v>1.92</v>
      </c>
      <c r="K58" s="25">
        <f t="shared" si="8"/>
        <v>1.8139999999999998</v>
      </c>
      <c r="L58" s="25">
        <f t="shared" si="2"/>
        <v>0.9724999999999999</v>
      </c>
      <c r="M58" s="25">
        <v>20</v>
      </c>
      <c r="N58" s="25">
        <v>1.122</v>
      </c>
      <c r="O58" s="25">
        <v>35</v>
      </c>
      <c r="P58" s="25">
        <v>1.9635</v>
      </c>
      <c r="Q58" s="25">
        <f t="shared" si="3"/>
        <v>160</v>
      </c>
      <c r="R58" s="25">
        <f t="shared" si="4"/>
        <v>151.16666666666666</v>
      </c>
      <c r="S58" s="25">
        <f t="shared" si="5"/>
        <v>81.04166666666666</v>
      </c>
      <c r="T58" s="25">
        <f t="shared" si="6"/>
        <v>-0.9475</v>
      </c>
      <c r="U58" s="25">
        <f t="shared" si="7"/>
        <v>-0.8414999999999999</v>
      </c>
      <c r="V58" s="37">
        <f t="shared" si="0"/>
        <v>15</v>
      </c>
    </row>
    <row r="59" spans="1:22" ht="12.75">
      <c r="A59" s="142"/>
      <c r="B59" s="125">
        <v>54</v>
      </c>
      <c r="C59" s="64" t="s">
        <v>90</v>
      </c>
      <c r="D59" s="3">
        <v>12</v>
      </c>
      <c r="E59" s="3" t="s">
        <v>29</v>
      </c>
      <c r="F59" s="3">
        <v>701.24</v>
      </c>
      <c r="G59" s="3">
        <v>701.24</v>
      </c>
      <c r="H59" s="25">
        <v>2.669</v>
      </c>
      <c r="I59" s="25">
        <f t="shared" si="1"/>
        <v>2.669</v>
      </c>
      <c r="J59" s="25">
        <v>1.92</v>
      </c>
      <c r="K59" s="25">
        <f t="shared" si="8"/>
        <v>1.4348</v>
      </c>
      <c r="L59" s="25">
        <f t="shared" si="2"/>
        <v>1.6592</v>
      </c>
      <c r="M59" s="25">
        <v>22</v>
      </c>
      <c r="N59" s="25">
        <v>1.2342</v>
      </c>
      <c r="O59" s="25">
        <v>18</v>
      </c>
      <c r="P59" s="25">
        <v>1.0098</v>
      </c>
      <c r="Q59" s="25">
        <f t="shared" si="3"/>
        <v>160</v>
      </c>
      <c r="R59" s="25">
        <f t="shared" si="4"/>
        <v>119.56666666666668</v>
      </c>
      <c r="S59" s="25">
        <f t="shared" si="5"/>
        <v>138.26666666666668</v>
      </c>
      <c r="T59" s="25">
        <f t="shared" si="6"/>
        <v>-0.2607999999999999</v>
      </c>
      <c r="U59" s="25">
        <f t="shared" si="7"/>
        <v>0.22439999999999993</v>
      </c>
      <c r="V59" s="37">
        <f t="shared" si="0"/>
        <v>-4</v>
      </c>
    </row>
    <row r="60" spans="1:22" ht="12.75">
      <c r="A60" s="142"/>
      <c r="B60" s="125">
        <v>55</v>
      </c>
      <c r="C60" s="64" t="s">
        <v>91</v>
      </c>
      <c r="D60" s="3">
        <v>20</v>
      </c>
      <c r="E60" s="3" t="s">
        <v>29</v>
      </c>
      <c r="F60" s="3">
        <v>939.09</v>
      </c>
      <c r="G60" s="3">
        <v>939.09</v>
      </c>
      <c r="H60" s="25">
        <v>4.282</v>
      </c>
      <c r="I60" s="25">
        <f t="shared" si="1"/>
        <v>4.282</v>
      </c>
      <c r="J60" s="25">
        <v>3.2</v>
      </c>
      <c r="K60" s="25">
        <f t="shared" si="8"/>
        <v>2.6551</v>
      </c>
      <c r="L60" s="25">
        <f t="shared" si="2"/>
        <v>2.9356</v>
      </c>
      <c r="M60" s="25">
        <v>29</v>
      </c>
      <c r="N60" s="25">
        <v>1.6269</v>
      </c>
      <c r="O60" s="25">
        <v>24</v>
      </c>
      <c r="P60" s="25">
        <v>1.3464</v>
      </c>
      <c r="Q60" s="25">
        <f t="shared" si="3"/>
        <v>160</v>
      </c>
      <c r="R60" s="25">
        <f t="shared" si="4"/>
        <v>132.755</v>
      </c>
      <c r="S60" s="25">
        <f t="shared" si="5"/>
        <v>146.78</v>
      </c>
      <c r="T60" s="25">
        <f t="shared" si="6"/>
        <v>-0.2644000000000002</v>
      </c>
      <c r="U60" s="25">
        <f t="shared" si="7"/>
        <v>0.28049999999999997</v>
      </c>
      <c r="V60" s="37">
        <f t="shared" si="0"/>
        <v>-5</v>
      </c>
    </row>
    <row r="61" spans="1:22" ht="12.75">
      <c r="A61" s="142"/>
      <c r="B61" s="125">
        <v>56</v>
      </c>
      <c r="C61" s="64" t="s">
        <v>92</v>
      </c>
      <c r="D61" s="3">
        <v>40</v>
      </c>
      <c r="E61" s="3" t="s">
        <v>29</v>
      </c>
      <c r="F61" s="3">
        <v>2186.89</v>
      </c>
      <c r="G61" s="3">
        <v>2186.89</v>
      </c>
      <c r="H61" s="25">
        <v>8.93</v>
      </c>
      <c r="I61" s="25">
        <f t="shared" si="1"/>
        <v>8.93</v>
      </c>
      <c r="J61" s="25">
        <v>6.4</v>
      </c>
      <c r="K61" s="25">
        <f t="shared" si="8"/>
        <v>3.6566</v>
      </c>
      <c r="L61" s="25">
        <f t="shared" si="2"/>
        <v>5.3957</v>
      </c>
      <c r="M61" s="25">
        <v>94</v>
      </c>
      <c r="N61" s="25">
        <v>5.2734</v>
      </c>
      <c r="O61" s="25">
        <v>63</v>
      </c>
      <c r="P61" s="25">
        <v>3.5343</v>
      </c>
      <c r="Q61" s="25">
        <f t="shared" si="3"/>
        <v>160</v>
      </c>
      <c r="R61" s="25">
        <f t="shared" si="4"/>
        <v>91.41499999999999</v>
      </c>
      <c r="S61" s="25">
        <f t="shared" si="5"/>
        <v>134.89249999999998</v>
      </c>
      <c r="T61" s="25">
        <f t="shared" si="6"/>
        <v>-1.0043000000000006</v>
      </c>
      <c r="U61" s="25">
        <f t="shared" si="7"/>
        <v>1.7390999999999996</v>
      </c>
      <c r="V61" s="37">
        <f t="shared" si="0"/>
        <v>-31</v>
      </c>
    </row>
    <row r="62" spans="1:22" ht="12.75">
      <c r="A62" s="142"/>
      <c r="B62" s="125">
        <v>57</v>
      </c>
      <c r="C62" s="64" t="s">
        <v>93</v>
      </c>
      <c r="D62" s="3">
        <v>75</v>
      </c>
      <c r="E62" s="3" t="s">
        <v>29</v>
      </c>
      <c r="F62" s="3">
        <v>3993.36</v>
      </c>
      <c r="G62" s="3">
        <v>3993.36</v>
      </c>
      <c r="H62" s="25">
        <v>16.742</v>
      </c>
      <c r="I62" s="25">
        <f t="shared" si="1"/>
        <v>16.742</v>
      </c>
      <c r="J62" s="25">
        <v>11.6</v>
      </c>
      <c r="K62" s="25">
        <f t="shared" si="8"/>
        <v>8.3831</v>
      </c>
      <c r="L62" s="25">
        <f t="shared" si="2"/>
        <v>6.742000000000001</v>
      </c>
      <c r="M62" s="25">
        <v>149</v>
      </c>
      <c r="N62" s="25">
        <v>8.3589</v>
      </c>
      <c r="O62" s="25">
        <v>188.14</v>
      </c>
      <c r="P62" s="25">
        <v>10</v>
      </c>
      <c r="Q62" s="25">
        <f t="shared" si="3"/>
        <v>154.66666666666666</v>
      </c>
      <c r="R62" s="25">
        <f t="shared" si="4"/>
        <v>111.77466666666668</v>
      </c>
      <c r="S62" s="25">
        <f t="shared" si="5"/>
        <v>89.89333333333335</v>
      </c>
      <c r="T62" s="25">
        <f t="shared" si="6"/>
        <v>-4.857999999999999</v>
      </c>
      <c r="U62" s="25">
        <f t="shared" si="7"/>
        <v>-1.6410999999999998</v>
      </c>
      <c r="V62" s="37">
        <f t="shared" si="0"/>
        <v>39.139999999999986</v>
      </c>
    </row>
    <row r="63" spans="1:22" ht="12.75">
      <c r="A63" s="142"/>
      <c r="B63" s="125">
        <v>58</v>
      </c>
      <c r="C63" s="64" t="s">
        <v>94</v>
      </c>
      <c r="D63" s="3">
        <v>75</v>
      </c>
      <c r="E63" s="3" t="s">
        <v>29</v>
      </c>
      <c r="F63" s="24">
        <v>3993.03</v>
      </c>
      <c r="G63" s="3">
        <v>3993.03</v>
      </c>
      <c r="H63" s="25">
        <v>16.312</v>
      </c>
      <c r="I63" s="25">
        <f t="shared" si="1"/>
        <v>16.312</v>
      </c>
      <c r="J63" s="25">
        <v>10.88</v>
      </c>
      <c r="K63" s="25">
        <f t="shared" si="8"/>
        <v>7.897000000000002</v>
      </c>
      <c r="L63" s="25">
        <f t="shared" si="2"/>
        <v>7.7202850000000005</v>
      </c>
      <c r="M63" s="25">
        <v>150</v>
      </c>
      <c r="N63" s="25">
        <v>8.415</v>
      </c>
      <c r="O63" s="25">
        <v>153.15</v>
      </c>
      <c r="P63" s="25">
        <v>8.591715</v>
      </c>
      <c r="Q63" s="25">
        <f t="shared" si="3"/>
        <v>145.06666666666666</v>
      </c>
      <c r="R63" s="25">
        <f t="shared" si="4"/>
        <v>105.29333333333335</v>
      </c>
      <c r="S63" s="25">
        <f t="shared" si="5"/>
        <v>102.93713333333335</v>
      </c>
      <c r="T63" s="25">
        <f t="shared" si="6"/>
        <v>-3.1597150000000003</v>
      </c>
      <c r="U63" s="25">
        <f t="shared" si="7"/>
        <v>-0.1767150000000015</v>
      </c>
      <c r="V63" s="37">
        <f t="shared" si="0"/>
        <v>3.1500000000000057</v>
      </c>
    </row>
    <row r="64" spans="1:22" ht="12.75">
      <c r="A64" s="142"/>
      <c r="B64" s="125">
        <v>59</v>
      </c>
      <c r="C64" s="64" t="s">
        <v>119</v>
      </c>
      <c r="D64" s="3">
        <v>20</v>
      </c>
      <c r="E64" s="3" t="s">
        <v>61</v>
      </c>
      <c r="F64" s="24">
        <v>1275.88</v>
      </c>
      <c r="G64" s="24">
        <v>1275.88</v>
      </c>
      <c r="H64" s="24">
        <v>5.52</v>
      </c>
      <c r="I64" s="25">
        <f t="shared" si="1"/>
        <v>5.52</v>
      </c>
      <c r="J64" s="24">
        <v>3.2</v>
      </c>
      <c r="K64" s="25">
        <f t="shared" si="8"/>
        <v>2.4089999999999994</v>
      </c>
      <c r="L64" s="25">
        <f t="shared" si="2"/>
        <v>2.2049999999999996</v>
      </c>
      <c r="M64" s="24">
        <v>61</v>
      </c>
      <c r="N64" s="24">
        <v>3.111</v>
      </c>
      <c r="O64" s="24">
        <v>65</v>
      </c>
      <c r="P64" s="24">
        <v>3.315</v>
      </c>
      <c r="Q64" s="25">
        <f t="shared" si="3"/>
        <v>160</v>
      </c>
      <c r="R64" s="25">
        <f t="shared" si="4"/>
        <v>120.44999999999997</v>
      </c>
      <c r="S64" s="25">
        <f t="shared" si="5"/>
        <v>110.24999999999997</v>
      </c>
      <c r="T64" s="25">
        <f t="shared" si="6"/>
        <v>-0.9950000000000006</v>
      </c>
      <c r="U64" s="25">
        <f t="shared" si="7"/>
        <v>-0.20399999999999974</v>
      </c>
      <c r="V64" s="37">
        <f t="shared" si="0"/>
        <v>4</v>
      </c>
    </row>
    <row r="65" spans="1:22" ht="12.75">
      <c r="A65" s="142"/>
      <c r="B65" s="125">
        <v>60</v>
      </c>
      <c r="C65" s="64" t="s">
        <v>121</v>
      </c>
      <c r="D65" s="3">
        <v>35</v>
      </c>
      <c r="E65" s="3" t="s">
        <v>61</v>
      </c>
      <c r="F65" s="24">
        <v>2125.33</v>
      </c>
      <c r="G65" s="24">
        <v>2125.33</v>
      </c>
      <c r="H65" s="24">
        <v>8.34</v>
      </c>
      <c r="I65" s="25">
        <f t="shared" si="1"/>
        <v>8.34</v>
      </c>
      <c r="J65" s="24">
        <v>5.6</v>
      </c>
      <c r="K65" s="25">
        <f t="shared" si="8"/>
        <v>3.393</v>
      </c>
      <c r="L65" s="25">
        <f t="shared" si="2"/>
        <v>5.279999999999999</v>
      </c>
      <c r="M65" s="24">
        <v>97</v>
      </c>
      <c r="N65" s="24">
        <v>4.947</v>
      </c>
      <c r="O65" s="24">
        <v>60</v>
      </c>
      <c r="P65" s="24">
        <v>3.06</v>
      </c>
      <c r="Q65" s="25">
        <f t="shared" si="3"/>
        <v>160</v>
      </c>
      <c r="R65" s="25">
        <f t="shared" si="4"/>
        <v>96.94285714285714</v>
      </c>
      <c r="S65" s="25">
        <f t="shared" si="5"/>
        <v>150.85714285714283</v>
      </c>
      <c r="T65" s="25">
        <f t="shared" si="6"/>
        <v>-0.3200000000000003</v>
      </c>
      <c r="U65" s="25">
        <f t="shared" si="7"/>
        <v>1.887</v>
      </c>
      <c r="V65" s="37">
        <f t="shared" si="0"/>
        <v>-37</v>
      </c>
    </row>
    <row r="66" spans="1:22" ht="12.75">
      <c r="A66" s="142"/>
      <c r="B66" s="125">
        <v>61</v>
      </c>
      <c r="C66" s="64" t="s">
        <v>122</v>
      </c>
      <c r="D66" s="3">
        <v>12</v>
      </c>
      <c r="E66" s="3" t="s">
        <v>61</v>
      </c>
      <c r="F66" s="24">
        <v>533.8</v>
      </c>
      <c r="G66" s="24">
        <v>533.8</v>
      </c>
      <c r="H66" s="24">
        <v>1.51</v>
      </c>
      <c r="I66" s="25">
        <f t="shared" si="1"/>
        <v>1.51</v>
      </c>
      <c r="J66" s="24">
        <v>1.92</v>
      </c>
      <c r="K66" s="25">
        <f t="shared" si="8"/>
        <v>0.796</v>
      </c>
      <c r="L66" s="25">
        <f t="shared" si="2"/>
        <v>1.051</v>
      </c>
      <c r="M66" s="24">
        <v>14</v>
      </c>
      <c r="N66" s="24">
        <v>0.714</v>
      </c>
      <c r="O66" s="24">
        <v>9</v>
      </c>
      <c r="P66" s="24">
        <v>0.459</v>
      </c>
      <c r="Q66" s="25">
        <f t="shared" si="3"/>
        <v>160</v>
      </c>
      <c r="R66" s="25">
        <f t="shared" si="4"/>
        <v>66.33333333333333</v>
      </c>
      <c r="S66" s="25">
        <f t="shared" si="5"/>
        <v>87.58333333333333</v>
      </c>
      <c r="T66" s="25">
        <f t="shared" si="6"/>
        <v>-0.869</v>
      </c>
      <c r="U66" s="25">
        <f t="shared" si="7"/>
        <v>0.25499999999999995</v>
      </c>
      <c r="V66" s="37">
        <f t="shared" si="0"/>
        <v>-5</v>
      </c>
    </row>
    <row r="67" spans="1:22" ht="12.75">
      <c r="A67" s="142"/>
      <c r="B67" s="125">
        <v>62</v>
      </c>
      <c r="C67" s="64" t="s">
        <v>123</v>
      </c>
      <c r="D67" s="3">
        <v>8</v>
      </c>
      <c r="E67" s="3" t="s">
        <v>61</v>
      </c>
      <c r="F67" s="24">
        <v>357.16</v>
      </c>
      <c r="G67" s="24">
        <v>357.16</v>
      </c>
      <c r="H67" s="24">
        <v>1.605</v>
      </c>
      <c r="I67" s="25">
        <f t="shared" si="1"/>
        <v>1.605</v>
      </c>
      <c r="J67" s="24">
        <v>1.28</v>
      </c>
      <c r="K67" s="25">
        <f t="shared" si="8"/>
        <v>0.942</v>
      </c>
      <c r="L67" s="25">
        <f t="shared" si="2"/>
        <v>0.8145</v>
      </c>
      <c r="M67" s="24">
        <v>13</v>
      </c>
      <c r="N67" s="24">
        <v>0.663</v>
      </c>
      <c r="O67" s="24">
        <v>15.5</v>
      </c>
      <c r="P67" s="24">
        <v>0.7905</v>
      </c>
      <c r="Q67" s="25">
        <f t="shared" si="3"/>
        <v>160</v>
      </c>
      <c r="R67" s="25">
        <f t="shared" si="4"/>
        <v>117.75</v>
      </c>
      <c r="S67" s="25">
        <f t="shared" si="5"/>
        <v>101.8125</v>
      </c>
      <c r="T67" s="25">
        <f t="shared" si="6"/>
        <v>-0.4655</v>
      </c>
      <c r="U67" s="25">
        <f t="shared" si="7"/>
        <v>-0.12749999999999995</v>
      </c>
      <c r="V67" s="37">
        <f t="shared" si="0"/>
        <v>2.5</v>
      </c>
    </row>
    <row r="68" spans="1:22" ht="12.75">
      <c r="A68" s="142"/>
      <c r="B68" s="125">
        <v>63</v>
      </c>
      <c r="C68" s="64" t="s">
        <v>124</v>
      </c>
      <c r="D68" s="3">
        <v>7</v>
      </c>
      <c r="E68" s="3" t="s">
        <v>61</v>
      </c>
      <c r="F68" s="24">
        <v>474.05</v>
      </c>
      <c r="G68" s="24">
        <v>382.74</v>
      </c>
      <c r="H68" s="24">
        <v>0.88541</v>
      </c>
      <c r="I68" s="25">
        <f t="shared" si="1"/>
        <v>0.88541</v>
      </c>
      <c r="J68" s="24">
        <v>1.12</v>
      </c>
      <c r="K68" s="25">
        <f t="shared" si="8"/>
        <v>0.12041000000000002</v>
      </c>
      <c r="L68" s="25">
        <f t="shared" si="2"/>
        <v>0.12041000000000002</v>
      </c>
      <c r="M68" s="24">
        <v>15</v>
      </c>
      <c r="N68" s="24">
        <v>0.765</v>
      </c>
      <c r="O68" s="24">
        <v>15</v>
      </c>
      <c r="P68" s="24">
        <v>0.765</v>
      </c>
      <c r="Q68" s="25">
        <f t="shared" si="3"/>
        <v>160</v>
      </c>
      <c r="R68" s="25">
        <f t="shared" si="4"/>
        <v>17.201428571428572</v>
      </c>
      <c r="S68" s="25">
        <f t="shared" si="5"/>
        <v>17.201428571428572</v>
      </c>
      <c r="T68" s="25">
        <f t="shared" si="6"/>
        <v>-0.9995900000000001</v>
      </c>
      <c r="U68" s="25">
        <f t="shared" si="7"/>
        <v>0</v>
      </c>
      <c r="V68" s="37">
        <f t="shared" si="0"/>
        <v>0</v>
      </c>
    </row>
    <row r="69" spans="1:22" ht="12.75">
      <c r="A69" s="142"/>
      <c r="B69" s="125">
        <v>64</v>
      </c>
      <c r="C69" s="64" t="s">
        <v>209</v>
      </c>
      <c r="D69" s="3">
        <v>80</v>
      </c>
      <c r="E69" s="3" t="s">
        <v>29</v>
      </c>
      <c r="F69" s="3">
        <v>3871.74</v>
      </c>
      <c r="G69" s="3">
        <v>3871.74</v>
      </c>
      <c r="H69" s="25">
        <v>17.048</v>
      </c>
      <c r="I69" s="25">
        <f t="shared" si="1"/>
        <v>17.048</v>
      </c>
      <c r="J69" s="25">
        <v>12.8</v>
      </c>
      <c r="K69" s="25">
        <f t="shared" si="8"/>
        <v>9.455559999999998</v>
      </c>
      <c r="L69" s="25">
        <f t="shared" si="2"/>
        <v>10.305459999999998</v>
      </c>
      <c r="M69" s="25">
        <v>134</v>
      </c>
      <c r="N69" s="25">
        <v>7.59244</v>
      </c>
      <c r="O69" s="25">
        <v>119</v>
      </c>
      <c r="P69" s="25">
        <v>6.74254</v>
      </c>
      <c r="Q69" s="25">
        <f t="shared" si="3"/>
        <v>160</v>
      </c>
      <c r="R69" s="25">
        <f t="shared" si="4"/>
        <v>118.19449999999998</v>
      </c>
      <c r="S69" s="25">
        <f t="shared" si="5"/>
        <v>128.81824999999998</v>
      </c>
      <c r="T69" s="25">
        <f t="shared" si="6"/>
        <v>-2.4945400000000024</v>
      </c>
      <c r="U69" s="25">
        <f t="shared" si="7"/>
        <v>0.8498999999999999</v>
      </c>
      <c r="V69" s="37">
        <f t="shared" si="0"/>
        <v>-15</v>
      </c>
    </row>
    <row r="70" spans="1:22" ht="12.75">
      <c r="A70" s="142"/>
      <c r="B70" s="125">
        <v>65</v>
      </c>
      <c r="C70" s="64" t="s">
        <v>210</v>
      </c>
      <c r="D70" s="3">
        <v>55</v>
      </c>
      <c r="E70" s="3" t="s">
        <v>29</v>
      </c>
      <c r="F70" s="3">
        <v>2744.97</v>
      </c>
      <c r="G70" s="3">
        <v>2744.97</v>
      </c>
      <c r="H70" s="25">
        <v>11.764</v>
      </c>
      <c r="I70" s="25">
        <f t="shared" si="1"/>
        <v>11.764</v>
      </c>
      <c r="J70" s="25">
        <v>8.8</v>
      </c>
      <c r="K70" s="25">
        <f t="shared" si="8"/>
        <v>6.891239999999999</v>
      </c>
      <c r="L70" s="25">
        <f t="shared" si="2"/>
        <v>6.3812999999999995</v>
      </c>
      <c r="M70" s="25">
        <v>86</v>
      </c>
      <c r="N70" s="25">
        <v>4.87276</v>
      </c>
      <c r="O70" s="25">
        <v>95</v>
      </c>
      <c r="P70" s="25">
        <v>5.3827</v>
      </c>
      <c r="Q70" s="25">
        <f t="shared" si="3"/>
        <v>160</v>
      </c>
      <c r="R70" s="25">
        <f t="shared" si="4"/>
        <v>125.2952727272727</v>
      </c>
      <c r="S70" s="25">
        <f t="shared" si="5"/>
        <v>116.02363636363636</v>
      </c>
      <c r="T70" s="25">
        <f t="shared" si="6"/>
        <v>-2.418700000000001</v>
      </c>
      <c r="U70" s="25">
        <f t="shared" si="7"/>
        <v>-0.5099399999999994</v>
      </c>
      <c r="V70" s="37">
        <f aca="true" t="shared" si="13" ref="V70:V117">O70-M70</f>
        <v>9</v>
      </c>
    </row>
    <row r="71" spans="1:22" ht="12.75">
      <c r="A71" s="142"/>
      <c r="B71" s="125">
        <v>66</v>
      </c>
      <c r="C71" s="64" t="s">
        <v>211</v>
      </c>
      <c r="D71" s="3">
        <v>50</v>
      </c>
      <c r="E71" s="3" t="s">
        <v>29</v>
      </c>
      <c r="F71" s="3">
        <v>2546.97</v>
      </c>
      <c r="G71" s="3">
        <v>2546.97</v>
      </c>
      <c r="H71" s="25">
        <v>12.778</v>
      </c>
      <c r="I71" s="25">
        <f aca="true" t="shared" si="14" ref="I71:I117">H71</f>
        <v>12.778</v>
      </c>
      <c r="J71" s="25">
        <v>8</v>
      </c>
      <c r="K71" s="25">
        <f t="shared" si="8"/>
        <v>6.602060000000001</v>
      </c>
      <c r="L71" s="25">
        <f aca="true" t="shared" si="15" ref="L71:L117">I71-P71</f>
        <v>5.63884</v>
      </c>
      <c r="M71" s="25">
        <v>109</v>
      </c>
      <c r="N71" s="25">
        <v>6.17594</v>
      </c>
      <c r="O71" s="25">
        <v>126</v>
      </c>
      <c r="P71" s="25">
        <v>7.13916</v>
      </c>
      <c r="Q71" s="25">
        <f aca="true" t="shared" si="16" ref="Q71:Q117">J71*1000/D71</f>
        <v>160</v>
      </c>
      <c r="R71" s="25">
        <f aca="true" t="shared" si="17" ref="R71:R117">K71*1000/D71</f>
        <v>132.0412</v>
      </c>
      <c r="S71" s="25">
        <f aca="true" t="shared" si="18" ref="S71:S117">L71*1000/D71</f>
        <v>112.77680000000001</v>
      </c>
      <c r="T71" s="25">
        <f aca="true" t="shared" si="19" ref="T71:T117">L71-J71</f>
        <v>-2.36116</v>
      </c>
      <c r="U71" s="25">
        <f aca="true" t="shared" si="20" ref="U71:U117">N71-P71</f>
        <v>-0.9632200000000006</v>
      </c>
      <c r="V71" s="37">
        <f t="shared" si="13"/>
        <v>17</v>
      </c>
    </row>
    <row r="72" spans="1:22" ht="12.75">
      <c r="A72" s="142"/>
      <c r="B72" s="125">
        <v>67</v>
      </c>
      <c r="C72" s="64" t="s">
        <v>214</v>
      </c>
      <c r="D72" s="3">
        <v>72</v>
      </c>
      <c r="E72" s="3" t="s">
        <v>29</v>
      </c>
      <c r="F72" s="3">
        <v>2822.73</v>
      </c>
      <c r="G72" s="3">
        <v>2822.73</v>
      </c>
      <c r="H72" s="25">
        <v>16.244</v>
      </c>
      <c r="I72" s="25">
        <f t="shared" si="14"/>
        <v>16.244</v>
      </c>
      <c r="J72" s="25">
        <v>11.52</v>
      </c>
      <c r="K72" s="25">
        <f aca="true" t="shared" si="21" ref="K72:K117">I72-N72</f>
        <v>9.10484</v>
      </c>
      <c r="L72" s="25">
        <f t="shared" si="15"/>
        <v>9.784759999999999</v>
      </c>
      <c r="M72" s="25">
        <v>126</v>
      </c>
      <c r="N72" s="25">
        <v>7.13916</v>
      </c>
      <c r="O72" s="25">
        <v>114</v>
      </c>
      <c r="P72" s="25">
        <v>6.45924</v>
      </c>
      <c r="Q72" s="25">
        <f t="shared" si="16"/>
        <v>160</v>
      </c>
      <c r="R72" s="25">
        <f t="shared" si="17"/>
        <v>126.45611111111111</v>
      </c>
      <c r="S72" s="25">
        <f t="shared" si="18"/>
        <v>135.8994444444444</v>
      </c>
      <c r="T72" s="25">
        <f t="shared" si="19"/>
        <v>-1.735240000000001</v>
      </c>
      <c r="U72" s="25">
        <f t="shared" si="20"/>
        <v>0.6799200000000001</v>
      </c>
      <c r="V72" s="37">
        <f t="shared" si="13"/>
        <v>-12</v>
      </c>
    </row>
    <row r="73" spans="1:22" ht="12.75">
      <c r="A73" s="142"/>
      <c r="B73" s="125">
        <v>68</v>
      </c>
      <c r="C73" s="64" t="s">
        <v>216</v>
      </c>
      <c r="D73" s="3">
        <v>40</v>
      </c>
      <c r="E73" s="3" t="s">
        <v>29</v>
      </c>
      <c r="F73" s="3">
        <v>2307.65</v>
      </c>
      <c r="G73" s="3">
        <v>2307.65</v>
      </c>
      <c r="H73" s="25">
        <v>10.009</v>
      </c>
      <c r="I73" s="25">
        <f t="shared" si="14"/>
        <v>10.009</v>
      </c>
      <c r="J73" s="25">
        <v>6.4</v>
      </c>
      <c r="K73" s="25">
        <f t="shared" si="21"/>
        <v>5.192900000000001</v>
      </c>
      <c r="L73" s="25">
        <f t="shared" si="15"/>
        <v>4.9096</v>
      </c>
      <c r="M73" s="25">
        <v>85</v>
      </c>
      <c r="N73" s="25">
        <v>4.8161</v>
      </c>
      <c r="O73" s="25">
        <v>90</v>
      </c>
      <c r="P73" s="25">
        <v>5.0994</v>
      </c>
      <c r="Q73" s="25">
        <f t="shared" si="16"/>
        <v>160</v>
      </c>
      <c r="R73" s="25">
        <f t="shared" si="17"/>
        <v>129.82250000000002</v>
      </c>
      <c r="S73" s="25">
        <f t="shared" si="18"/>
        <v>122.74000000000001</v>
      </c>
      <c r="T73" s="25">
        <f t="shared" si="19"/>
        <v>-1.4904000000000002</v>
      </c>
      <c r="U73" s="25">
        <f t="shared" si="20"/>
        <v>-0.28330000000000055</v>
      </c>
      <c r="V73" s="37">
        <f t="shared" si="13"/>
        <v>5</v>
      </c>
    </row>
    <row r="74" spans="1:22" ht="12.75">
      <c r="A74" s="142"/>
      <c r="B74" s="125">
        <v>69</v>
      </c>
      <c r="C74" s="64" t="s">
        <v>217</v>
      </c>
      <c r="D74" s="97">
        <v>22</v>
      </c>
      <c r="E74" s="97" t="s">
        <v>29</v>
      </c>
      <c r="F74" s="97">
        <v>1152.44</v>
      </c>
      <c r="G74" s="97">
        <v>1152.44</v>
      </c>
      <c r="H74" s="98">
        <v>4.57</v>
      </c>
      <c r="I74" s="25">
        <f t="shared" si="14"/>
        <v>4.57</v>
      </c>
      <c r="J74" s="25">
        <v>3.52</v>
      </c>
      <c r="K74" s="25">
        <f t="shared" si="21"/>
        <v>1.8503200000000004</v>
      </c>
      <c r="L74" s="25">
        <f t="shared" si="15"/>
        <v>2.3602600000000002</v>
      </c>
      <c r="M74" s="98">
        <v>48</v>
      </c>
      <c r="N74" s="98">
        <v>2.71968</v>
      </c>
      <c r="O74" s="98">
        <v>39</v>
      </c>
      <c r="P74" s="25">
        <v>2.20974</v>
      </c>
      <c r="Q74" s="25">
        <f t="shared" si="16"/>
        <v>160</v>
      </c>
      <c r="R74" s="25">
        <f t="shared" si="17"/>
        <v>84.10545454545456</v>
      </c>
      <c r="S74" s="25">
        <f t="shared" si="18"/>
        <v>107.28454545454547</v>
      </c>
      <c r="T74" s="25">
        <f t="shared" si="19"/>
        <v>-1.1597399999999998</v>
      </c>
      <c r="U74" s="25">
        <f t="shared" si="20"/>
        <v>0.5099399999999998</v>
      </c>
      <c r="V74" s="37">
        <f t="shared" si="13"/>
        <v>-9</v>
      </c>
    </row>
    <row r="75" spans="1:22" ht="12.75">
      <c r="A75" s="142"/>
      <c r="B75" s="125">
        <v>70</v>
      </c>
      <c r="C75" s="64" t="s">
        <v>218</v>
      </c>
      <c r="D75" s="3">
        <v>40</v>
      </c>
      <c r="E75" s="3" t="s">
        <v>29</v>
      </c>
      <c r="F75" s="3">
        <v>2238.88</v>
      </c>
      <c r="G75" s="3">
        <v>2238.88</v>
      </c>
      <c r="H75" s="25">
        <v>9.481</v>
      </c>
      <c r="I75" s="25">
        <f t="shared" si="14"/>
        <v>9.481</v>
      </c>
      <c r="J75" s="25">
        <v>6.4</v>
      </c>
      <c r="K75" s="25">
        <f t="shared" si="21"/>
        <v>5.2881599999999995</v>
      </c>
      <c r="L75" s="25">
        <f t="shared" si="15"/>
        <v>5.2881599999999995</v>
      </c>
      <c r="M75" s="25">
        <v>74</v>
      </c>
      <c r="N75" s="25">
        <v>4.19284</v>
      </c>
      <c r="O75" s="25">
        <v>74</v>
      </c>
      <c r="P75" s="25">
        <v>4.19284</v>
      </c>
      <c r="Q75" s="25">
        <f t="shared" si="16"/>
        <v>160</v>
      </c>
      <c r="R75" s="25">
        <f t="shared" si="17"/>
        <v>132.204</v>
      </c>
      <c r="S75" s="25">
        <f t="shared" si="18"/>
        <v>132.204</v>
      </c>
      <c r="T75" s="25">
        <f t="shared" si="19"/>
        <v>-1.1118400000000008</v>
      </c>
      <c r="U75" s="25">
        <f t="shared" si="20"/>
        <v>0</v>
      </c>
      <c r="V75" s="37">
        <f t="shared" si="13"/>
        <v>0</v>
      </c>
    </row>
    <row r="76" spans="1:22" ht="12.75">
      <c r="A76" s="142"/>
      <c r="B76" s="125">
        <v>71</v>
      </c>
      <c r="C76" s="99" t="s">
        <v>250</v>
      </c>
      <c r="D76" s="3">
        <v>100</v>
      </c>
      <c r="E76" s="3" t="s">
        <v>29</v>
      </c>
      <c r="F76" s="3">
        <v>4437.08</v>
      </c>
      <c r="G76" s="3">
        <v>4437.08</v>
      </c>
      <c r="H76" s="25">
        <v>21.34</v>
      </c>
      <c r="I76" s="25">
        <f t="shared" si="14"/>
        <v>21.34</v>
      </c>
      <c r="J76" s="3">
        <v>16</v>
      </c>
      <c r="K76" s="25">
        <f t="shared" si="21"/>
        <v>11.395000000000001</v>
      </c>
      <c r="L76" s="25">
        <f t="shared" si="15"/>
        <v>12.8485</v>
      </c>
      <c r="M76" s="25">
        <v>195</v>
      </c>
      <c r="N76" s="25">
        <f>SUM(M76*0.051)</f>
        <v>9.944999999999999</v>
      </c>
      <c r="O76" s="89">
        <v>166.5</v>
      </c>
      <c r="P76" s="25">
        <f>SUM(O76*0.051)</f>
        <v>8.4915</v>
      </c>
      <c r="Q76" s="25">
        <f t="shared" si="16"/>
        <v>160</v>
      </c>
      <c r="R76" s="25">
        <f t="shared" si="17"/>
        <v>113.95000000000002</v>
      </c>
      <c r="S76" s="25">
        <f t="shared" si="18"/>
        <v>128.485</v>
      </c>
      <c r="T76" s="25">
        <f t="shared" si="19"/>
        <v>-3.1515000000000004</v>
      </c>
      <c r="U76" s="25">
        <f t="shared" si="20"/>
        <v>1.4534999999999982</v>
      </c>
      <c r="V76" s="37">
        <f t="shared" si="13"/>
        <v>-28.5</v>
      </c>
    </row>
    <row r="77" spans="1:22" ht="12.75">
      <c r="A77" s="142"/>
      <c r="B77" s="125">
        <v>72</v>
      </c>
      <c r="C77" s="99" t="s">
        <v>251</v>
      </c>
      <c r="D77" s="3">
        <v>119</v>
      </c>
      <c r="E77" s="3" t="s">
        <v>29</v>
      </c>
      <c r="F77" s="3">
        <v>5779.79</v>
      </c>
      <c r="G77" s="3">
        <v>5779.79</v>
      </c>
      <c r="H77" s="25">
        <v>24.5</v>
      </c>
      <c r="I77" s="25">
        <f t="shared" si="14"/>
        <v>24.5</v>
      </c>
      <c r="J77" s="3">
        <v>19.04</v>
      </c>
      <c r="K77" s="25">
        <f t="shared" si="21"/>
        <v>14.147</v>
      </c>
      <c r="L77" s="25">
        <f t="shared" si="15"/>
        <v>13.340180000000002</v>
      </c>
      <c r="M77" s="25">
        <v>203</v>
      </c>
      <c r="N77" s="25">
        <f>SUM(M77*0.051)</f>
        <v>10.353</v>
      </c>
      <c r="O77" s="89">
        <v>218.82</v>
      </c>
      <c r="P77" s="25">
        <f>SUM(O77*0.051)</f>
        <v>11.159819999999998</v>
      </c>
      <c r="Q77" s="25">
        <f t="shared" si="16"/>
        <v>160</v>
      </c>
      <c r="R77" s="25">
        <f t="shared" si="17"/>
        <v>118.88235294117646</v>
      </c>
      <c r="S77" s="25">
        <f t="shared" si="18"/>
        <v>112.10235294117649</v>
      </c>
      <c r="T77" s="25">
        <f t="shared" si="19"/>
        <v>-5.699819999999997</v>
      </c>
      <c r="U77" s="25">
        <f t="shared" si="20"/>
        <v>-0.8068199999999983</v>
      </c>
      <c r="V77" s="37">
        <f t="shared" si="13"/>
        <v>15.819999999999993</v>
      </c>
    </row>
    <row r="78" spans="1:22" ht="12.75">
      <c r="A78" s="142"/>
      <c r="B78" s="125">
        <v>73</v>
      </c>
      <c r="C78" s="99" t="s">
        <v>252</v>
      </c>
      <c r="D78" s="3">
        <v>100</v>
      </c>
      <c r="E78" s="3" t="s">
        <v>29</v>
      </c>
      <c r="F78" s="3">
        <v>4483.74</v>
      </c>
      <c r="G78" s="3">
        <v>4483.74</v>
      </c>
      <c r="H78" s="25">
        <v>21.01</v>
      </c>
      <c r="I78" s="25">
        <f t="shared" si="14"/>
        <v>21.01</v>
      </c>
      <c r="J78" s="3">
        <v>16</v>
      </c>
      <c r="K78" s="25">
        <f t="shared" si="21"/>
        <v>9.637000000000002</v>
      </c>
      <c r="L78" s="25">
        <f t="shared" si="15"/>
        <v>8.873020000000002</v>
      </c>
      <c r="M78" s="25">
        <v>223</v>
      </c>
      <c r="N78" s="25">
        <f aca="true" t="shared" si="22" ref="N78:N85">SUM(M78*0.051)</f>
        <v>11.373</v>
      </c>
      <c r="O78" s="89">
        <v>237.98</v>
      </c>
      <c r="P78" s="25">
        <f aca="true" t="shared" si="23" ref="P78:P85">SUM(O78*0.051)</f>
        <v>12.13698</v>
      </c>
      <c r="Q78" s="25">
        <f t="shared" si="16"/>
        <v>160</v>
      </c>
      <c r="R78" s="25">
        <f t="shared" si="17"/>
        <v>96.37000000000002</v>
      </c>
      <c r="S78" s="25">
        <f t="shared" si="18"/>
        <v>88.73020000000002</v>
      </c>
      <c r="T78" s="25">
        <f t="shared" si="19"/>
        <v>-7.126979999999998</v>
      </c>
      <c r="U78" s="25">
        <f t="shared" si="20"/>
        <v>-0.7639800000000001</v>
      </c>
      <c r="V78" s="37">
        <f t="shared" si="13"/>
        <v>14.97999999999999</v>
      </c>
    </row>
    <row r="79" spans="1:22" ht="12.75">
      <c r="A79" s="142"/>
      <c r="B79" s="125">
        <v>74</v>
      </c>
      <c r="C79" s="99" t="s">
        <v>253</v>
      </c>
      <c r="D79" s="3">
        <v>119</v>
      </c>
      <c r="E79" s="3" t="s">
        <v>29</v>
      </c>
      <c r="F79" s="3">
        <v>5732.68</v>
      </c>
      <c r="G79" s="3">
        <v>5732.68</v>
      </c>
      <c r="H79" s="25">
        <v>24.95</v>
      </c>
      <c r="I79" s="25">
        <f t="shared" si="14"/>
        <v>24.95</v>
      </c>
      <c r="J79" s="3">
        <v>19.04</v>
      </c>
      <c r="K79" s="25">
        <f t="shared" si="21"/>
        <v>13.016</v>
      </c>
      <c r="L79" s="25">
        <f t="shared" si="15"/>
        <v>12.863</v>
      </c>
      <c r="M79" s="25">
        <v>234</v>
      </c>
      <c r="N79" s="25">
        <f t="shared" si="22"/>
        <v>11.934</v>
      </c>
      <c r="O79" s="89">
        <v>237</v>
      </c>
      <c r="P79" s="25">
        <f t="shared" si="23"/>
        <v>12.087</v>
      </c>
      <c r="Q79" s="25">
        <f t="shared" si="16"/>
        <v>160</v>
      </c>
      <c r="R79" s="25">
        <f t="shared" si="17"/>
        <v>109.3781512605042</v>
      </c>
      <c r="S79" s="25">
        <f t="shared" si="18"/>
        <v>108.09243697478992</v>
      </c>
      <c r="T79" s="25">
        <f t="shared" si="19"/>
        <v>-6.177</v>
      </c>
      <c r="U79" s="25">
        <f t="shared" si="20"/>
        <v>-0.15300000000000047</v>
      </c>
      <c r="V79" s="37">
        <f t="shared" si="13"/>
        <v>3</v>
      </c>
    </row>
    <row r="80" spans="1:22" ht="12.75">
      <c r="A80" s="142"/>
      <c r="B80" s="125">
        <v>75</v>
      </c>
      <c r="C80" s="99" t="s">
        <v>254</v>
      </c>
      <c r="D80" s="3">
        <v>99</v>
      </c>
      <c r="E80" s="3" t="s">
        <v>29</v>
      </c>
      <c r="F80" s="3">
        <v>4437.03</v>
      </c>
      <c r="G80" s="3">
        <v>4388.13</v>
      </c>
      <c r="H80" s="25">
        <v>21.28</v>
      </c>
      <c r="I80" s="25">
        <f t="shared" si="14"/>
        <v>21.28</v>
      </c>
      <c r="J80" s="3">
        <v>15.84</v>
      </c>
      <c r="K80" s="25">
        <f t="shared" si="21"/>
        <v>12.100000000000001</v>
      </c>
      <c r="L80" s="25">
        <f t="shared" si="15"/>
        <v>10.927000000000001</v>
      </c>
      <c r="M80" s="25">
        <v>180</v>
      </c>
      <c r="N80" s="25">
        <f t="shared" si="22"/>
        <v>9.18</v>
      </c>
      <c r="O80" s="89">
        <v>203</v>
      </c>
      <c r="P80" s="25">
        <f t="shared" si="23"/>
        <v>10.353</v>
      </c>
      <c r="Q80" s="25">
        <f t="shared" si="16"/>
        <v>160</v>
      </c>
      <c r="R80" s="25">
        <f t="shared" si="17"/>
        <v>122.22222222222224</v>
      </c>
      <c r="S80" s="25">
        <f t="shared" si="18"/>
        <v>110.3737373737374</v>
      </c>
      <c r="T80" s="25">
        <f t="shared" si="19"/>
        <v>-4.9129999999999985</v>
      </c>
      <c r="U80" s="25">
        <f t="shared" si="20"/>
        <v>-1.173</v>
      </c>
      <c r="V80" s="37">
        <f t="shared" si="13"/>
        <v>23</v>
      </c>
    </row>
    <row r="81" spans="1:22" ht="12.75">
      <c r="A81" s="142"/>
      <c r="B81" s="125">
        <v>76</v>
      </c>
      <c r="C81" s="99" t="s">
        <v>255</v>
      </c>
      <c r="D81" s="3">
        <v>100</v>
      </c>
      <c r="E81" s="3" t="s">
        <v>29</v>
      </c>
      <c r="F81" s="3">
        <v>4434.25</v>
      </c>
      <c r="G81" s="3">
        <v>4434.25</v>
      </c>
      <c r="H81" s="25">
        <v>22.9</v>
      </c>
      <c r="I81" s="25">
        <f t="shared" si="14"/>
        <v>22.9</v>
      </c>
      <c r="J81" s="3">
        <v>16</v>
      </c>
      <c r="K81" s="25">
        <f t="shared" si="21"/>
        <v>13.719999999999999</v>
      </c>
      <c r="L81" s="25">
        <f t="shared" si="15"/>
        <v>12.955</v>
      </c>
      <c r="M81" s="25">
        <v>180</v>
      </c>
      <c r="N81" s="25">
        <f t="shared" si="22"/>
        <v>9.18</v>
      </c>
      <c r="O81" s="89">
        <v>195</v>
      </c>
      <c r="P81" s="25">
        <f t="shared" si="23"/>
        <v>9.944999999999999</v>
      </c>
      <c r="Q81" s="25">
        <f t="shared" si="16"/>
        <v>160</v>
      </c>
      <c r="R81" s="25">
        <f t="shared" si="17"/>
        <v>137.2</v>
      </c>
      <c r="S81" s="25">
        <f t="shared" si="18"/>
        <v>129.55</v>
      </c>
      <c r="T81" s="25">
        <f t="shared" si="19"/>
        <v>-3.045</v>
      </c>
      <c r="U81" s="25">
        <f t="shared" si="20"/>
        <v>-0.7649999999999988</v>
      </c>
      <c r="V81" s="37">
        <f t="shared" si="13"/>
        <v>15</v>
      </c>
    </row>
    <row r="82" spans="1:22" ht="12.75">
      <c r="A82" s="142"/>
      <c r="B82" s="125">
        <v>77</v>
      </c>
      <c r="C82" s="99" t="s">
        <v>256</v>
      </c>
      <c r="D82" s="3">
        <v>100</v>
      </c>
      <c r="E82" s="3" t="s">
        <v>29</v>
      </c>
      <c r="F82" s="3">
        <v>4438.9</v>
      </c>
      <c r="G82" s="3">
        <v>4438.9</v>
      </c>
      <c r="H82" s="25">
        <v>21.23</v>
      </c>
      <c r="I82" s="25">
        <f t="shared" si="14"/>
        <v>21.23</v>
      </c>
      <c r="J82" s="3">
        <v>16</v>
      </c>
      <c r="K82" s="25">
        <f t="shared" si="21"/>
        <v>12.764000000000001</v>
      </c>
      <c r="L82" s="25">
        <f t="shared" si="15"/>
        <v>13.784</v>
      </c>
      <c r="M82" s="25">
        <v>166</v>
      </c>
      <c r="N82" s="25">
        <f t="shared" si="22"/>
        <v>8.466</v>
      </c>
      <c r="O82" s="89">
        <v>146</v>
      </c>
      <c r="P82" s="25">
        <f t="shared" si="23"/>
        <v>7.446</v>
      </c>
      <c r="Q82" s="25">
        <f t="shared" si="16"/>
        <v>160</v>
      </c>
      <c r="R82" s="25">
        <f t="shared" si="17"/>
        <v>127.64000000000001</v>
      </c>
      <c r="S82" s="25">
        <f t="shared" si="18"/>
        <v>137.84</v>
      </c>
      <c r="T82" s="25">
        <f t="shared" si="19"/>
        <v>-2.2159999999999993</v>
      </c>
      <c r="U82" s="25">
        <f t="shared" si="20"/>
        <v>1.0199999999999996</v>
      </c>
      <c r="V82" s="37">
        <f t="shared" si="13"/>
        <v>-20</v>
      </c>
    </row>
    <row r="83" spans="1:22" ht="12.75">
      <c r="A83" s="142"/>
      <c r="B83" s="125">
        <v>78</v>
      </c>
      <c r="C83" s="99" t="s">
        <v>257</v>
      </c>
      <c r="D83" s="3">
        <v>75</v>
      </c>
      <c r="E83" s="3" t="s">
        <v>29</v>
      </c>
      <c r="F83" s="3">
        <v>3968.65</v>
      </c>
      <c r="G83" s="3">
        <v>3968.65</v>
      </c>
      <c r="H83" s="25">
        <v>17.04</v>
      </c>
      <c r="I83" s="25">
        <f t="shared" si="14"/>
        <v>17.04</v>
      </c>
      <c r="J83" s="3">
        <v>11.92</v>
      </c>
      <c r="K83" s="25">
        <f t="shared" si="21"/>
        <v>9.951</v>
      </c>
      <c r="L83" s="25">
        <f t="shared" si="15"/>
        <v>8.931</v>
      </c>
      <c r="M83" s="25">
        <v>139</v>
      </c>
      <c r="N83" s="25">
        <f t="shared" si="22"/>
        <v>7.0889999999999995</v>
      </c>
      <c r="O83" s="89">
        <v>159</v>
      </c>
      <c r="P83" s="25">
        <f t="shared" si="23"/>
        <v>8.109</v>
      </c>
      <c r="Q83" s="25">
        <f t="shared" si="16"/>
        <v>158.93333333333334</v>
      </c>
      <c r="R83" s="25">
        <f t="shared" si="17"/>
        <v>132.68</v>
      </c>
      <c r="S83" s="25">
        <f t="shared" si="18"/>
        <v>119.08</v>
      </c>
      <c r="T83" s="25">
        <f t="shared" si="19"/>
        <v>-2.9890000000000008</v>
      </c>
      <c r="U83" s="25">
        <f t="shared" si="20"/>
        <v>-1.0200000000000005</v>
      </c>
      <c r="V83" s="37">
        <f t="shared" si="13"/>
        <v>20</v>
      </c>
    </row>
    <row r="84" spans="1:22" ht="12.75">
      <c r="A84" s="142"/>
      <c r="B84" s="125">
        <v>79</v>
      </c>
      <c r="C84" s="99" t="s">
        <v>258</v>
      </c>
      <c r="D84" s="3">
        <v>75</v>
      </c>
      <c r="E84" s="3" t="s">
        <v>29</v>
      </c>
      <c r="F84" s="3">
        <v>3969.93</v>
      </c>
      <c r="G84" s="3">
        <v>3969.9</v>
      </c>
      <c r="H84" s="25">
        <v>18.4</v>
      </c>
      <c r="I84" s="25">
        <f t="shared" si="14"/>
        <v>18.4</v>
      </c>
      <c r="J84" s="3">
        <v>12</v>
      </c>
      <c r="K84" s="25">
        <f t="shared" si="21"/>
        <v>10.546</v>
      </c>
      <c r="L84" s="25">
        <f t="shared" si="15"/>
        <v>7.383999999999999</v>
      </c>
      <c r="M84" s="25">
        <v>154</v>
      </c>
      <c r="N84" s="25">
        <f t="shared" si="22"/>
        <v>7.853999999999999</v>
      </c>
      <c r="O84" s="89">
        <v>216</v>
      </c>
      <c r="P84" s="25">
        <f t="shared" si="23"/>
        <v>11.016</v>
      </c>
      <c r="Q84" s="25">
        <f t="shared" si="16"/>
        <v>160</v>
      </c>
      <c r="R84" s="25">
        <f t="shared" si="17"/>
        <v>140.61333333333334</v>
      </c>
      <c r="S84" s="25">
        <f t="shared" si="18"/>
        <v>98.4533333333333</v>
      </c>
      <c r="T84" s="25">
        <f t="shared" si="19"/>
        <v>-4.616000000000001</v>
      </c>
      <c r="U84" s="25">
        <f t="shared" si="20"/>
        <v>-3.162000000000001</v>
      </c>
      <c r="V84" s="37">
        <f t="shared" si="13"/>
        <v>62</v>
      </c>
    </row>
    <row r="85" spans="1:22" ht="12.75">
      <c r="A85" s="142"/>
      <c r="B85" s="125">
        <v>80</v>
      </c>
      <c r="C85" s="99" t="s">
        <v>259</v>
      </c>
      <c r="D85" s="3">
        <v>75</v>
      </c>
      <c r="E85" s="3" t="s">
        <v>29</v>
      </c>
      <c r="F85" s="3">
        <v>3966.62</v>
      </c>
      <c r="G85" s="3">
        <v>3941.34</v>
      </c>
      <c r="H85" s="25">
        <v>15.21</v>
      </c>
      <c r="I85" s="25">
        <f t="shared" si="14"/>
        <v>15.21</v>
      </c>
      <c r="J85" s="3">
        <v>12</v>
      </c>
      <c r="K85" s="25">
        <f t="shared" si="21"/>
        <v>7.866000000000001</v>
      </c>
      <c r="L85" s="25">
        <f t="shared" si="15"/>
        <v>6.234000000000002</v>
      </c>
      <c r="M85" s="25">
        <v>144</v>
      </c>
      <c r="N85" s="25">
        <f t="shared" si="22"/>
        <v>7.343999999999999</v>
      </c>
      <c r="O85" s="89">
        <v>176</v>
      </c>
      <c r="P85" s="25">
        <f t="shared" si="23"/>
        <v>8.975999999999999</v>
      </c>
      <c r="Q85" s="25">
        <f t="shared" si="16"/>
        <v>160</v>
      </c>
      <c r="R85" s="25">
        <f t="shared" si="17"/>
        <v>104.88000000000002</v>
      </c>
      <c r="S85" s="25">
        <f t="shared" si="18"/>
        <v>83.12000000000002</v>
      </c>
      <c r="T85" s="25">
        <f t="shared" si="19"/>
        <v>-5.765999999999998</v>
      </c>
      <c r="U85" s="25">
        <f t="shared" si="20"/>
        <v>-1.6319999999999997</v>
      </c>
      <c r="V85" s="37">
        <f t="shared" si="13"/>
        <v>32</v>
      </c>
    </row>
    <row r="86" spans="1:22" ht="12.75">
      <c r="A86" s="142"/>
      <c r="B86" s="125">
        <v>81</v>
      </c>
      <c r="C86" s="64" t="s">
        <v>298</v>
      </c>
      <c r="D86" s="3">
        <v>8</v>
      </c>
      <c r="E86" s="3" t="s">
        <v>29</v>
      </c>
      <c r="F86" s="24">
        <v>354.78</v>
      </c>
      <c r="G86" s="24">
        <v>354.78</v>
      </c>
      <c r="H86" s="34">
        <v>1.535</v>
      </c>
      <c r="I86" s="25">
        <f t="shared" si="14"/>
        <v>1.535</v>
      </c>
      <c r="J86" s="34">
        <v>1.28</v>
      </c>
      <c r="K86" s="25">
        <f t="shared" si="21"/>
        <v>1.1949999999999998</v>
      </c>
      <c r="L86" s="25">
        <f t="shared" si="15"/>
        <v>1.252</v>
      </c>
      <c r="M86" s="24">
        <v>6</v>
      </c>
      <c r="N86" s="34">
        <v>0.34</v>
      </c>
      <c r="O86" s="24">
        <v>4.99</v>
      </c>
      <c r="P86" s="34">
        <v>0.283</v>
      </c>
      <c r="Q86" s="25">
        <f t="shared" si="16"/>
        <v>160</v>
      </c>
      <c r="R86" s="25">
        <f t="shared" si="17"/>
        <v>149.37499999999997</v>
      </c>
      <c r="S86" s="25">
        <f t="shared" si="18"/>
        <v>156.5</v>
      </c>
      <c r="T86" s="25">
        <f t="shared" si="19"/>
        <v>-0.028000000000000025</v>
      </c>
      <c r="U86" s="25">
        <f t="shared" si="20"/>
        <v>0.05700000000000005</v>
      </c>
      <c r="V86" s="37">
        <f t="shared" si="13"/>
        <v>-1.0099999999999998</v>
      </c>
    </row>
    <row r="87" spans="1:22" ht="12.75">
      <c r="A87" s="142"/>
      <c r="B87" s="125">
        <v>82</v>
      </c>
      <c r="C87" s="64" t="s">
        <v>299</v>
      </c>
      <c r="D87" s="3">
        <v>50</v>
      </c>
      <c r="E87" s="3" t="s">
        <v>29</v>
      </c>
      <c r="F87" s="24">
        <v>2510.8</v>
      </c>
      <c r="G87" s="24">
        <v>2510.8</v>
      </c>
      <c r="H87" s="34">
        <v>10.09</v>
      </c>
      <c r="I87" s="25">
        <f t="shared" si="14"/>
        <v>10.09</v>
      </c>
      <c r="J87" s="34">
        <v>7.101</v>
      </c>
      <c r="K87" s="25">
        <f t="shared" si="21"/>
        <v>5.273</v>
      </c>
      <c r="L87" s="25">
        <f t="shared" si="15"/>
        <v>6.6899999999999995</v>
      </c>
      <c r="M87" s="24">
        <v>85</v>
      </c>
      <c r="N87" s="34">
        <v>4.817</v>
      </c>
      <c r="O87" s="24">
        <v>60</v>
      </c>
      <c r="P87" s="34">
        <v>3.4</v>
      </c>
      <c r="Q87" s="25">
        <f t="shared" si="16"/>
        <v>142.02</v>
      </c>
      <c r="R87" s="25">
        <f t="shared" si="17"/>
        <v>105.46</v>
      </c>
      <c r="S87" s="25">
        <f t="shared" si="18"/>
        <v>133.79999999999998</v>
      </c>
      <c r="T87" s="25">
        <f t="shared" si="19"/>
        <v>-0.4110000000000005</v>
      </c>
      <c r="U87" s="25">
        <f t="shared" si="20"/>
        <v>1.4170000000000003</v>
      </c>
      <c r="V87" s="37">
        <f t="shared" si="13"/>
        <v>-25</v>
      </c>
    </row>
    <row r="88" spans="1:22" ht="12.75">
      <c r="A88" s="142"/>
      <c r="B88" s="125">
        <v>83</v>
      </c>
      <c r="C88" s="64" t="s">
        <v>300</v>
      </c>
      <c r="D88" s="3">
        <v>58</v>
      </c>
      <c r="E88" s="3" t="s">
        <v>29</v>
      </c>
      <c r="F88" s="24">
        <v>2298.98</v>
      </c>
      <c r="G88" s="24">
        <v>2298.98</v>
      </c>
      <c r="H88" s="34">
        <v>12.516</v>
      </c>
      <c r="I88" s="25">
        <f t="shared" si="14"/>
        <v>12.516</v>
      </c>
      <c r="J88" s="34">
        <v>8.238</v>
      </c>
      <c r="K88" s="25">
        <f t="shared" si="21"/>
        <v>7.756</v>
      </c>
      <c r="L88" s="25">
        <f t="shared" si="15"/>
        <v>8.152000000000001</v>
      </c>
      <c r="M88" s="24">
        <v>84</v>
      </c>
      <c r="N88" s="34">
        <v>4.76</v>
      </c>
      <c r="O88" s="24">
        <v>77</v>
      </c>
      <c r="P88" s="34">
        <v>4.364</v>
      </c>
      <c r="Q88" s="25">
        <f t="shared" si="16"/>
        <v>142.0344827586207</v>
      </c>
      <c r="R88" s="25">
        <f t="shared" si="17"/>
        <v>133.72413793103448</v>
      </c>
      <c r="S88" s="25">
        <f t="shared" si="18"/>
        <v>140.55172413793105</v>
      </c>
      <c r="T88" s="25">
        <f t="shared" si="19"/>
        <v>-0.08599999999999852</v>
      </c>
      <c r="U88" s="25">
        <f t="shared" si="20"/>
        <v>0.3959999999999999</v>
      </c>
      <c r="V88" s="37">
        <f t="shared" si="13"/>
        <v>-7</v>
      </c>
    </row>
    <row r="89" spans="1:22" ht="12.75">
      <c r="A89" s="142"/>
      <c r="B89" s="125">
        <v>84</v>
      </c>
      <c r="C89" s="64" t="s">
        <v>301</v>
      </c>
      <c r="D89" s="3">
        <v>20</v>
      </c>
      <c r="E89" s="3" t="s">
        <v>29</v>
      </c>
      <c r="F89" s="24">
        <v>1141.96</v>
      </c>
      <c r="G89" s="24">
        <v>1141.96</v>
      </c>
      <c r="H89" s="34">
        <v>4.092</v>
      </c>
      <c r="I89" s="25">
        <f t="shared" si="14"/>
        <v>4.092</v>
      </c>
      <c r="J89" s="34">
        <v>2.841</v>
      </c>
      <c r="K89" s="25">
        <f t="shared" si="21"/>
        <v>2.0519999999999996</v>
      </c>
      <c r="L89" s="25">
        <f t="shared" si="15"/>
        <v>2.0519999999999996</v>
      </c>
      <c r="M89" s="24">
        <v>36</v>
      </c>
      <c r="N89" s="34">
        <v>2.04</v>
      </c>
      <c r="O89" s="24">
        <v>36</v>
      </c>
      <c r="P89" s="34">
        <v>2.04</v>
      </c>
      <c r="Q89" s="25">
        <f t="shared" si="16"/>
        <v>142.05</v>
      </c>
      <c r="R89" s="25">
        <f t="shared" si="17"/>
        <v>102.59999999999998</v>
      </c>
      <c r="S89" s="25">
        <f t="shared" si="18"/>
        <v>102.59999999999998</v>
      </c>
      <c r="T89" s="25">
        <f t="shared" si="19"/>
        <v>-0.7890000000000006</v>
      </c>
      <c r="U89" s="25">
        <f t="shared" si="20"/>
        <v>0</v>
      </c>
      <c r="V89" s="37">
        <f t="shared" si="13"/>
        <v>0</v>
      </c>
    </row>
    <row r="90" spans="1:22" ht="12.75">
      <c r="A90" s="142"/>
      <c r="B90" s="125">
        <v>85</v>
      </c>
      <c r="C90" s="64" t="s">
        <v>302</v>
      </c>
      <c r="D90" s="3">
        <v>75</v>
      </c>
      <c r="E90" s="3" t="s">
        <v>29</v>
      </c>
      <c r="F90" s="24">
        <v>3389.63</v>
      </c>
      <c r="G90" s="24">
        <v>3389.63</v>
      </c>
      <c r="H90" s="34">
        <v>15.772</v>
      </c>
      <c r="I90" s="25">
        <f t="shared" si="14"/>
        <v>15.772</v>
      </c>
      <c r="J90" s="34">
        <v>10.51</v>
      </c>
      <c r="K90" s="25">
        <f t="shared" si="21"/>
        <v>7.442</v>
      </c>
      <c r="L90" s="25">
        <f t="shared" si="15"/>
        <v>7.877000000000001</v>
      </c>
      <c r="M90" s="24">
        <v>147</v>
      </c>
      <c r="N90" s="34">
        <v>8.33</v>
      </c>
      <c r="O90" s="24">
        <v>139.32</v>
      </c>
      <c r="P90" s="34">
        <v>7.895</v>
      </c>
      <c r="Q90" s="25">
        <f t="shared" si="16"/>
        <v>140.13333333333333</v>
      </c>
      <c r="R90" s="25">
        <f t="shared" si="17"/>
        <v>99.22666666666667</v>
      </c>
      <c r="S90" s="25">
        <f t="shared" si="18"/>
        <v>105.02666666666669</v>
      </c>
      <c r="T90" s="25">
        <f t="shared" si="19"/>
        <v>-2.632999999999999</v>
      </c>
      <c r="U90" s="25">
        <f t="shared" si="20"/>
        <v>0.4350000000000005</v>
      </c>
      <c r="V90" s="37">
        <f t="shared" si="13"/>
        <v>-7.680000000000007</v>
      </c>
    </row>
    <row r="91" spans="1:22" ht="12.75">
      <c r="A91" s="142"/>
      <c r="B91" s="125">
        <v>86</v>
      </c>
      <c r="C91" s="64" t="s">
        <v>303</v>
      </c>
      <c r="D91" s="3">
        <v>9</v>
      </c>
      <c r="E91" s="3" t="s">
        <v>29</v>
      </c>
      <c r="F91" s="24">
        <v>656.14</v>
      </c>
      <c r="G91" s="24">
        <v>589.16</v>
      </c>
      <c r="H91" s="34">
        <v>2.1</v>
      </c>
      <c r="I91" s="25">
        <f t="shared" si="14"/>
        <v>2.1</v>
      </c>
      <c r="J91" s="34">
        <v>1.6</v>
      </c>
      <c r="K91" s="25">
        <f t="shared" si="21"/>
        <v>1.25</v>
      </c>
      <c r="L91" s="25">
        <f t="shared" si="15"/>
        <v>1.25</v>
      </c>
      <c r="M91" s="24">
        <v>15</v>
      </c>
      <c r="N91" s="34">
        <v>0.85</v>
      </c>
      <c r="O91" s="24">
        <v>15</v>
      </c>
      <c r="P91" s="34">
        <v>0.85</v>
      </c>
      <c r="Q91" s="25">
        <f t="shared" si="16"/>
        <v>177.77777777777777</v>
      </c>
      <c r="R91" s="25">
        <f t="shared" si="17"/>
        <v>138.88888888888889</v>
      </c>
      <c r="S91" s="25">
        <f t="shared" si="18"/>
        <v>138.88888888888889</v>
      </c>
      <c r="T91" s="25">
        <f t="shared" si="19"/>
        <v>-0.3500000000000001</v>
      </c>
      <c r="U91" s="25">
        <f t="shared" si="20"/>
        <v>0</v>
      </c>
      <c r="V91" s="37">
        <f t="shared" si="13"/>
        <v>0</v>
      </c>
    </row>
    <row r="92" spans="1:22" ht="12.75">
      <c r="A92" s="142"/>
      <c r="B92" s="125">
        <v>87</v>
      </c>
      <c r="C92" s="64" t="s">
        <v>304</v>
      </c>
      <c r="D92" s="3">
        <v>50</v>
      </c>
      <c r="E92" s="3" t="s">
        <v>29</v>
      </c>
      <c r="F92" s="24">
        <v>2588.53</v>
      </c>
      <c r="G92" s="24">
        <v>2588.53</v>
      </c>
      <c r="H92" s="34">
        <v>12.56</v>
      </c>
      <c r="I92" s="25">
        <f t="shared" si="14"/>
        <v>12.56</v>
      </c>
      <c r="J92" s="34">
        <v>8</v>
      </c>
      <c r="K92" s="25">
        <f t="shared" si="21"/>
        <v>7.856000000000001</v>
      </c>
      <c r="L92" s="25">
        <f t="shared" si="15"/>
        <v>7.856000000000001</v>
      </c>
      <c r="M92" s="24">
        <v>83</v>
      </c>
      <c r="N92" s="34">
        <v>4.704</v>
      </c>
      <c r="O92" s="24">
        <v>83</v>
      </c>
      <c r="P92" s="34">
        <v>4.704</v>
      </c>
      <c r="Q92" s="25">
        <f t="shared" si="16"/>
        <v>160</v>
      </c>
      <c r="R92" s="25">
        <f t="shared" si="17"/>
        <v>157.12</v>
      </c>
      <c r="S92" s="25">
        <f t="shared" si="18"/>
        <v>157.12</v>
      </c>
      <c r="T92" s="25">
        <f t="shared" si="19"/>
        <v>-0.14399999999999924</v>
      </c>
      <c r="U92" s="25">
        <f t="shared" si="20"/>
        <v>0</v>
      </c>
      <c r="V92" s="37">
        <f t="shared" si="13"/>
        <v>0</v>
      </c>
    </row>
    <row r="93" spans="1:22" ht="12.75">
      <c r="A93" s="142"/>
      <c r="B93" s="125">
        <v>88</v>
      </c>
      <c r="C93" s="64" t="s">
        <v>305</v>
      </c>
      <c r="D93" s="3">
        <v>40</v>
      </c>
      <c r="E93" s="3" t="s">
        <v>29</v>
      </c>
      <c r="F93" s="24">
        <v>1937.06</v>
      </c>
      <c r="G93" s="24">
        <v>1937.06</v>
      </c>
      <c r="H93" s="34">
        <v>9</v>
      </c>
      <c r="I93" s="25">
        <f t="shared" si="14"/>
        <v>9</v>
      </c>
      <c r="J93" s="34">
        <v>5.681</v>
      </c>
      <c r="K93" s="25">
        <f t="shared" si="21"/>
        <v>4.863</v>
      </c>
      <c r="L93" s="25">
        <f t="shared" si="15"/>
        <v>5.566</v>
      </c>
      <c r="M93" s="24">
        <v>73</v>
      </c>
      <c r="N93" s="34">
        <v>4.137</v>
      </c>
      <c r="O93" s="24">
        <v>60.6</v>
      </c>
      <c r="P93" s="34">
        <v>3.434</v>
      </c>
      <c r="Q93" s="25">
        <f t="shared" si="16"/>
        <v>142.025</v>
      </c>
      <c r="R93" s="25">
        <f t="shared" si="17"/>
        <v>121.575</v>
      </c>
      <c r="S93" s="25">
        <f t="shared" si="18"/>
        <v>139.15</v>
      </c>
      <c r="T93" s="25">
        <f t="shared" si="19"/>
        <v>-0.11500000000000021</v>
      </c>
      <c r="U93" s="25">
        <f t="shared" si="20"/>
        <v>0.7029999999999994</v>
      </c>
      <c r="V93" s="37">
        <f t="shared" si="13"/>
        <v>-12.399999999999999</v>
      </c>
    </row>
    <row r="94" spans="1:22" ht="12.75">
      <c r="A94" s="142"/>
      <c r="B94" s="125">
        <v>89</v>
      </c>
      <c r="C94" s="64" t="s">
        <v>316</v>
      </c>
      <c r="D94" s="3">
        <v>55</v>
      </c>
      <c r="E94" s="3">
        <v>1989</v>
      </c>
      <c r="F94" s="3">
        <v>2337.38</v>
      </c>
      <c r="G94" s="3">
        <v>2337.38</v>
      </c>
      <c r="H94" s="3">
        <v>11.24</v>
      </c>
      <c r="I94" s="25">
        <f t="shared" si="14"/>
        <v>11.24</v>
      </c>
      <c r="J94" s="3">
        <v>8.8</v>
      </c>
      <c r="K94" s="25">
        <f t="shared" si="21"/>
        <v>6.905</v>
      </c>
      <c r="L94" s="25">
        <f t="shared" si="15"/>
        <v>6.293</v>
      </c>
      <c r="M94" s="3">
        <v>85</v>
      </c>
      <c r="N94" s="3">
        <f>M94*0.051</f>
        <v>4.335</v>
      </c>
      <c r="O94" s="3">
        <v>97</v>
      </c>
      <c r="P94" s="3">
        <f>O94*0.051</f>
        <v>4.947</v>
      </c>
      <c r="Q94" s="25">
        <f t="shared" si="16"/>
        <v>160</v>
      </c>
      <c r="R94" s="25">
        <f t="shared" si="17"/>
        <v>125.54545454545455</v>
      </c>
      <c r="S94" s="25">
        <f t="shared" si="18"/>
        <v>114.41818181818182</v>
      </c>
      <c r="T94" s="25">
        <f t="shared" si="19"/>
        <v>-2.5070000000000006</v>
      </c>
      <c r="U94" s="25">
        <f t="shared" si="20"/>
        <v>-0.6120000000000001</v>
      </c>
      <c r="V94" s="37">
        <f t="shared" si="13"/>
        <v>12</v>
      </c>
    </row>
    <row r="95" spans="1:22" ht="12.75">
      <c r="A95" s="142"/>
      <c r="B95" s="125">
        <v>90</v>
      </c>
      <c r="C95" s="64" t="s">
        <v>328</v>
      </c>
      <c r="D95" s="3">
        <v>40</v>
      </c>
      <c r="E95" s="3">
        <v>1992</v>
      </c>
      <c r="F95" s="3">
        <v>2227.72</v>
      </c>
      <c r="G95" s="3">
        <v>2227.72</v>
      </c>
      <c r="H95" s="34">
        <v>10.74</v>
      </c>
      <c r="I95" s="25">
        <f t="shared" si="14"/>
        <v>10.74</v>
      </c>
      <c r="J95" s="24">
        <v>6.4</v>
      </c>
      <c r="K95" s="25">
        <f t="shared" si="21"/>
        <v>5.640000000000001</v>
      </c>
      <c r="L95" s="25">
        <f t="shared" si="15"/>
        <v>5.844</v>
      </c>
      <c r="M95" s="25">
        <v>100</v>
      </c>
      <c r="N95" s="100">
        <f>M95*51/1000</f>
        <v>5.1</v>
      </c>
      <c r="O95" s="25">
        <v>96</v>
      </c>
      <c r="P95" s="34">
        <f>O95*51/1000</f>
        <v>4.896</v>
      </c>
      <c r="Q95" s="25">
        <f t="shared" si="16"/>
        <v>160</v>
      </c>
      <c r="R95" s="25">
        <f t="shared" si="17"/>
        <v>141.00000000000003</v>
      </c>
      <c r="S95" s="25">
        <f t="shared" si="18"/>
        <v>146.1</v>
      </c>
      <c r="T95" s="25">
        <f t="shared" si="19"/>
        <v>-0.556</v>
      </c>
      <c r="U95" s="25">
        <f t="shared" si="20"/>
        <v>0.20399999999999974</v>
      </c>
      <c r="V95" s="37">
        <f t="shared" si="13"/>
        <v>-4</v>
      </c>
    </row>
    <row r="96" spans="1:22" ht="12.75">
      <c r="A96" s="142"/>
      <c r="B96" s="125">
        <v>91</v>
      </c>
      <c r="C96" s="64" t="s">
        <v>329</v>
      </c>
      <c r="D96" s="3">
        <v>40</v>
      </c>
      <c r="E96" s="3">
        <v>1993</v>
      </c>
      <c r="F96" s="3">
        <v>2173.48</v>
      </c>
      <c r="G96" s="3">
        <v>2173.48</v>
      </c>
      <c r="H96" s="34">
        <v>9.368</v>
      </c>
      <c r="I96" s="25">
        <f t="shared" si="14"/>
        <v>9.368</v>
      </c>
      <c r="J96" s="24">
        <v>6.4</v>
      </c>
      <c r="K96" s="25">
        <f t="shared" si="21"/>
        <v>5.594</v>
      </c>
      <c r="L96" s="25">
        <f t="shared" si="15"/>
        <v>5.6501</v>
      </c>
      <c r="M96" s="25">
        <v>74</v>
      </c>
      <c r="N96" s="34">
        <f>M96*51/1000</f>
        <v>3.774</v>
      </c>
      <c r="O96" s="25">
        <v>72.9</v>
      </c>
      <c r="P96" s="34">
        <f>O96*51/1000</f>
        <v>3.7179</v>
      </c>
      <c r="Q96" s="25">
        <f t="shared" si="16"/>
        <v>160</v>
      </c>
      <c r="R96" s="25">
        <f t="shared" si="17"/>
        <v>139.85</v>
      </c>
      <c r="S96" s="25">
        <f t="shared" si="18"/>
        <v>141.2525</v>
      </c>
      <c r="T96" s="25">
        <f t="shared" si="19"/>
        <v>-0.7499000000000002</v>
      </c>
      <c r="U96" s="25">
        <f t="shared" si="20"/>
        <v>0.05609999999999982</v>
      </c>
      <c r="V96" s="37">
        <f t="shared" si="13"/>
        <v>-1.0999999999999943</v>
      </c>
    </row>
    <row r="97" spans="1:22" ht="12.75">
      <c r="A97" s="142"/>
      <c r="B97" s="125">
        <v>92</v>
      </c>
      <c r="C97" s="64" t="s">
        <v>330</v>
      </c>
      <c r="D97" s="3">
        <v>40</v>
      </c>
      <c r="E97" s="3">
        <v>1986</v>
      </c>
      <c r="F97" s="3">
        <v>2246.36</v>
      </c>
      <c r="G97" s="3">
        <v>2246.36</v>
      </c>
      <c r="H97" s="34">
        <v>9.64</v>
      </c>
      <c r="I97" s="25">
        <f t="shared" si="14"/>
        <v>9.64</v>
      </c>
      <c r="J97" s="24">
        <v>6.4</v>
      </c>
      <c r="K97" s="25">
        <f t="shared" si="21"/>
        <v>4.438000000000001</v>
      </c>
      <c r="L97" s="25">
        <f t="shared" si="15"/>
        <v>5.509</v>
      </c>
      <c r="M97" s="25">
        <v>102</v>
      </c>
      <c r="N97" s="100">
        <f>M97*51/1000</f>
        <v>5.202</v>
      </c>
      <c r="O97" s="25">
        <v>81</v>
      </c>
      <c r="P97" s="34">
        <f>O97*51/1000</f>
        <v>4.131</v>
      </c>
      <c r="Q97" s="25">
        <f t="shared" si="16"/>
        <v>160</v>
      </c>
      <c r="R97" s="25">
        <f t="shared" si="17"/>
        <v>110.95000000000002</v>
      </c>
      <c r="S97" s="25">
        <f t="shared" si="18"/>
        <v>137.725</v>
      </c>
      <c r="T97" s="25">
        <f t="shared" si="19"/>
        <v>-0.891</v>
      </c>
      <c r="U97" s="25">
        <f t="shared" si="20"/>
        <v>1.0709999999999997</v>
      </c>
      <c r="V97" s="37">
        <f t="shared" si="13"/>
        <v>-21</v>
      </c>
    </row>
    <row r="98" spans="1:22" ht="12.75">
      <c r="A98" s="142"/>
      <c r="B98" s="125">
        <v>93</v>
      </c>
      <c r="C98" s="64" t="s">
        <v>331</v>
      </c>
      <c r="D98" s="3">
        <v>40</v>
      </c>
      <c r="E98" s="3">
        <v>1984</v>
      </c>
      <c r="F98" s="3">
        <v>2307.25</v>
      </c>
      <c r="G98" s="3">
        <v>2307.25</v>
      </c>
      <c r="H98" s="34">
        <v>8.55</v>
      </c>
      <c r="I98" s="25">
        <f t="shared" si="14"/>
        <v>8.55</v>
      </c>
      <c r="J98" s="24">
        <v>6.4</v>
      </c>
      <c r="K98" s="25">
        <f t="shared" si="21"/>
        <v>5.388000000000001</v>
      </c>
      <c r="L98" s="25">
        <f t="shared" si="15"/>
        <v>5.515500000000001</v>
      </c>
      <c r="M98" s="25">
        <v>62</v>
      </c>
      <c r="N98" s="34">
        <f>M98*51/1000</f>
        <v>3.162</v>
      </c>
      <c r="O98" s="25">
        <v>59.5</v>
      </c>
      <c r="P98" s="34">
        <f>O98*51/1000</f>
        <v>3.0345</v>
      </c>
      <c r="Q98" s="25">
        <f t="shared" si="16"/>
        <v>160</v>
      </c>
      <c r="R98" s="25">
        <f t="shared" si="17"/>
        <v>134.70000000000002</v>
      </c>
      <c r="S98" s="25">
        <f t="shared" si="18"/>
        <v>137.88750000000002</v>
      </c>
      <c r="T98" s="25">
        <f t="shared" si="19"/>
        <v>-0.8844999999999992</v>
      </c>
      <c r="U98" s="25">
        <f t="shared" si="20"/>
        <v>0.12749999999999995</v>
      </c>
      <c r="V98" s="37">
        <f t="shared" si="13"/>
        <v>-2.5</v>
      </c>
    </row>
    <row r="99" spans="1:22" ht="12.75">
      <c r="A99" s="142"/>
      <c r="B99" s="125">
        <v>94</v>
      </c>
      <c r="C99" s="64" t="s">
        <v>346</v>
      </c>
      <c r="D99" s="3">
        <v>5</v>
      </c>
      <c r="E99" s="3" t="s">
        <v>63</v>
      </c>
      <c r="F99" s="3"/>
      <c r="G99" s="3"/>
      <c r="H99" s="34">
        <v>1.214</v>
      </c>
      <c r="I99" s="25">
        <f t="shared" si="14"/>
        <v>1.214</v>
      </c>
      <c r="J99" s="34">
        <v>0.8</v>
      </c>
      <c r="K99" s="25">
        <f t="shared" si="21"/>
        <v>0.43199999999999994</v>
      </c>
      <c r="L99" s="25">
        <f t="shared" si="15"/>
        <v>0.488</v>
      </c>
      <c r="M99" s="24">
        <v>14</v>
      </c>
      <c r="N99" s="34">
        <v>0.782</v>
      </c>
      <c r="O99" s="34">
        <v>13</v>
      </c>
      <c r="P99" s="34">
        <v>0.726</v>
      </c>
      <c r="Q99" s="25">
        <f t="shared" si="16"/>
        <v>160</v>
      </c>
      <c r="R99" s="25">
        <f t="shared" si="17"/>
        <v>86.39999999999999</v>
      </c>
      <c r="S99" s="25">
        <f t="shared" si="18"/>
        <v>97.6</v>
      </c>
      <c r="T99" s="25">
        <f t="shared" si="19"/>
        <v>-0.31200000000000006</v>
      </c>
      <c r="U99" s="25">
        <f t="shared" si="20"/>
        <v>0.05600000000000005</v>
      </c>
      <c r="V99" s="37">
        <f t="shared" si="13"/>
        <v>-1</v>
      </c>
    </row>
    <row r="100" spans="1:22" ht="12.75">
      <c r="A100" s="142"/>
      <c r="B100" s="125">
        <v>95</v>
      </c>
      <c r="C100" s="64" t="s">
        <v>347</v>
      </c>
      <c r="D100" s="3">
        <v>20</v>
      </c>
      <c r="E100" s="3" t="s">
        <v>78</v>
      </c>
      <c r="F100" s="3"/>
      <c r="G100" s="3"/>
      <c r="H100" s="34">
        <v>4.032</v>
      </c>
      <c r="I100" s="25">
        <f t="shared" si="14"/>
        <v>4.032</v>
      </c>
      <c r="J100" s="34">
        <v>3.2</v>
      </c>
      <c r="K100" s="25">
        <f t="shared" si="21"/>
        <v>1.9649999999999999</v>
      </c>
      <c r="L100" s="25">
        <f t="shared" si="15"/>
        <v>2.3520000000000003</v>
      </c>
      <c r="M100" s="24">
        <v>37</v>
      </c>
      <c r="N100" s="34">
        <v>2.067</v>
      </c>
      <c r="O100" s="34">
        <v>30.07</v>
      </c>
      <c r="P100" s="34">
        <v>1.68</v>
      </c>
      <c r="Q100" s="25">
        <f t="shared" si="16"/>
        <v>160</v>
      </c>
      <c r="R100" s="25">
        <f t="shared" si="17"/>
        <v>98.24999999999999</v>
      </c>
      <c r="S100" s="25">
        <f t="shared" si="18"/>
        <v>117.60000000000002</v>
      </c>
      <c r="T100" s="25">
        <f t="shared" si="19"/>
        <v>-0.8479999999999999</v>
      </c>
      <c r="U100" s="25">
        <f t="shared" si="20"/>
        <v>0.38700000000000023</v>
      </c>
      <c r="V100" s="37">
        <f t="shared" si="13"/>
        <v>-6.93</v>
      </c>
    </row>
    <row r="101" spans="1:22" ht="12.75">
      <c r="A101" s="142"/>
      <c r="B101" s="125">
        <v>96</v>
      </c>
      <c r="C101" s="64" t="s">
        <v>348</v>
      </c>
      <c r="D101" s="3">
        <v>39</v>
      </c>
      <c r="E101" s="3" t="s">
        <v>78</v>
      </c>
      <c r="F101" s="3"/>
      <c r="G101" s="3"/>
      <c r="H101" s="34">
        <v>10.783</v>
      </c>
      <c r="I101" s="25">
        <f t="shared" si="14"/>
        <v>10.783</v>
      </c>
      <c r="J101" s="34">
        <v>6.24</v>
      </c>
      <c r="K101" s="25">
        <f t="shared" si="21"/>
        <v>5.866999999999999</v>
      </c>
      <c r="L101" s="25">
        <f t="shared" si="15"/>
        <v>4.592</v>
      </c>
      <c r="M101" s="24">
        <v>88</v>
      </c>
      <c r="N101" s="34">
        <v>4.916</v>
      </c>
      <c r="O101" s="34">
        <v>110.824</v>
      </c>
      <c r="P101" s="34">
        <v>6.191</v>
      </c>
      <c r="Q101" s="25">
        <f t="shared" si="16"/>
        <v>160</v>
      </c>
      <c r="R101" s="25">
        <f t="shared" si="17"/>
        <v>150.4358974358974</v>
      </c>
      <c r="S101" s="25">
        <f t="shared" si="18"/>
        <v>117.74358974358974</v>
      </c>
      <c r="T101" s="25">
        <f t="shared" si="19"/>
        <v>-1.6480000000000006</v>
      </c>
      <c r="U101" s="25">
        <f t="shared" si="20"/>
        <v>-1.2749999999999995</v>
      </c>
      <c r="V101" s="37">
        <f t="shared" si="13"/>
        <v>22.823999999999998</v>
      </c>
    </row>
    <row r="102" spans="1:22" ht="12.75">
      <c r="A102" s="142"/>
      <c r="B102" s="125">
        <v>97</v>
      </c>
      <c r="C102" s="64" t="s">
        <v>349</v>
      </c>
      <c r="D102" s="3">
        <v>3</v>
      </c>
      <c r="E102" s="3" t="s">
        <v>78</v>
      </c>
      <c r="F102" s="3"/>
      <c r="G102" s="3"/>
      <c r="H102" s="34">
        <v>0.686</v>
      </c>
      <c r="I102" s="25">
        <f t="shared" si="14"/>
        <v>0.686</v>
      </c>
      <c r="J102" s="34">
        <v>0.48</v>
      </c>
      <c r="K102" s="25">
        <f t="shared" si="21"/>
        <v>0.07200000000000006</v>
      </c>
      <c r="L102" s="25">
        <f t="shared" si="15"/>
        <v>0.41500000000000004</v>
      </c>
      <c r="M102" s="24">
        <v>11</v>
      </c>
      <c r="N102" s="34">
        <v>0.614</v>
      </c>
      <c r="O102" s="34">
        <v>4.859</v>
      </c>
      <c r="P102" s="34">
        <v>0.271</v>
      </c>
      <c r="Q102" s="25">
        <f t="shared" si="16"/>
        <v>160</v>
      </c>
      <c r="R102" s="25">
        <f t="shared" si="17"/>
        <v>24.000000000000018</v>
      </c>
      <c r="S102" s="25">
        <f t="shared" si="18"/>
        <v>138.33333333333334</v>
      </c>
      <c r="T102" s="25">
        <f t="shared" si="19"/>
        <v>-0.06499999999999995</v>
      </c>
      <c r="U102" s="25">
        <f t="shared" si="20"/>
        <v>0.34299999999999997</v>
      </c>
      <c r="V102" s="37">
        <f t="shared" si="13"/>
        <v>-6.141</v>
      </c>
    </row>
    <row r="103" spans="1:22" ht="12.75">
      <c r="A103" s="142"/>
      <c r="B103" s="125">
        <v>98</v>
      </c>
      <c r="C103" s="64" t="s">
        <v>350</v>
      </c>
      <c r="D103" s="3">
        <v>20</v>
      </c>
      <c r="E103" s="3" t="s">
        <v>78</v>
      </c>
      <c r="F103" s="3"/>
      <c r="G103" s="3"/>
      <c r="H103" s="34">
        <v>4.881</v>
      </c>
      <c r="I103" s="25">
        <f t="shared" si="14"/>
        <v>4.881</v>
      </c>
      <c r="J103" s="34">
        <v>3.2</v>
      </c>
      <c r="K103" s="25">
        <f t="shared" si="21"/>
        <v>2.87</v>
      </c>
      <c r="L103" s="25">
        <f t="shared" si="15"/>
        <v>2.904</v>
      </c>
      <c r="M103" s="24">
        <v>36</v>
      </c>
      <c r="N103" s="34">
        <v>2.011</v>
      </c>
      <c r="O103" s="34">
        <v>35.387</v>
      </c>
      <c r="P103" s="34">
        <v>1.977</v>
      </c>
      <c r="Q103" s="25">
        <f t="shared" si="16"/>
        <v>160</v>
      </c>
      <c r="R103" s="25">
        <f t="shared" si="17"/>
        <v>143.5</v>
      </c>
      <c r="S103" s="25">
        <f t="shared" si="18"/>
        <v>145.2</v>
      </c>
      <c r="T103" s="25">
        <f t="shared" si="19"/>
        <v>-0.29600000000000026</v>
      </c>
      <c r="U103" s="25">
        <f t="shared" si="20"/>
        <v>0.03400000000000003</v>
      </c>
      <c r="V103" s="37">
        <f t="shared" si="13"/>
        <v>-0.6129999999999995</v>
      </c>
    </row>
    <row r="104" spans="1:22" ht="12.75">
      <c r="A104" s="142"/>
      <c r="B104" s="125">
        <v>99</v>
      </c>
      <c r="C104" s="64" t="s">
        <v>370</v>
      </c>
      <c r="D104" s="3">
        <v>45</v>
      </c>
      <c r="E104" s="3">
        <v>1979</v>
      </c>
      <c r="F104" s="24">
        <v>2292.3</v>
      </c>
      <c r="G104" s="24">
        <v>2290.3</v>
      </c>
      <c r="H104" s="34">
        <v>8.16</v>
      </c>
      <c r="I104" s="25">
        <f t="shared" si="14"/>
        <v>8.16</v>
      </c>
      <c r="J104" s="34">
        <v>5.758</v>
      </c>
      <c r="K104" s="25">
        <f t="shared" si="21"/>
        <v>4.182</v>
      </c>
      <c r="L104" s="25">
        <f t="shared" si="15"/>
        <v>4.3503</v>
      </c>
      <c r="M104" s="24">
        <v>78</v>
      </c>
      <c r="N104" s="34">
        <f aca="true" t="shared" si="24" ref="N104:N113">(M104*51/1000)</f>
        <v>3.978</v>
      </c>
      <c r="O104" s="24">
        <v>74.7</v>
      </c>
      <c r="P104" s="34">
        <f aca="true" t="shared" si="25" ref="P104:P113">(O104*51/1000)</f>
        <v>3.8097000000000003</v>
      </c>
      <c r="Q104" s="25">
        <f t="shared" si="16"/>
        <v>127.95555555555555</v>
      </c>
      <c r="R104" s="25">
        <f t="shared" si="17"/>
        <v>92.93333333333334</v>
      </c>
      <c r="S104" s="25">
        <f t="shared" si="18"/>
        <v>96.67333333333333</v>
      </c>
      <c r="T104" s="25">
        <f t="shared" si="19"/>
        <v>-1.4077000000000002</v>
      </c>
      <c r="U104" s="25">
        <f t="shared" si="20"/>
        <v>0.1682999999999999</v>
      </c>
      <c r="V104" s="37">
        <f t="shared" si="13"/>
        <v>-3.299999999999997</v>
      </c>
    </row>
    <row r="105" spans="1:22" ht="12.75">
      <c r="A105" s="142"/>
      <c r="B105" s="125">
        <v>100</v>
      </c>
      <c r="C105" s="64" t="s">
        <v>371</v>
      </c>
      <c r="D105" s="3">
        <v>30</v>
      </c>
      <c r="E105" s="3">
        <v>1992</v>
      </c>
      <c r="F105" s="24">
        <v>1505.1</v>
      </c>
      <c r="G105" s="24">
        <v>1505.1</v>
      </c>
      <c r="H105" s="34">
        <v>7.587</v>
      </c>
      <c r="I105" s="25">
        <f t="shared" si="14"/>
        <v>7.587</v>
      </c>
      <c r="J105" s="34">
        <v>4.232</v>
      </c>
      <c r="K105" s="25">
        <f t="shared" si="21"/>
        <v>3.4049999999999994</v>
      </c>
      <c r="L105" s="25">
        <f t="shared" si="15"/>
        <v>3.71253</v>
      </c>
      <c r="M105" s="24">
        <v>82</v>
      </c>
      <c r="N105" s="34">
        <f t="shared" si="24"/>
        <v>4.182</v>
      </c>
      <c r="O105" s="24">
        <v>75.97</v>
      </c>
      <c r="P105" s="34">
        <f t="shared" si="25"/>
        <v>3.8744699999999996</v>
      </c>
      <c r="Q105" s="25">
        <f t="shared" si="16"/>
        <v>141.06666666666666</v>
      </c>
      <c r="R105" s="25">
        <f t="shared" si="17"/>
        <v>113.49999999999999</v>
      </c>
      <c r="S105" s="25">
        <f t="shared" si="18"/>
        <v>123.751</v>
      </c>
      <c r="T105" s="25">
        <f t="shared" si="19"/>
        <v>-0.5194700000000001</v>
      </c>
      <c r="U105" s="25">
        <f t="shared" si="20"/>
        <v>0.30753000000000075</v>
      </c>
      <c r="V105" s="37">
        <f t="shared" si="13"/>
        <v>-6.030000000000001</v>
      </c>
    </row>
    <row r="106" spans="1:22" ht="12.75">
      <c r="A106" s="142"/>
      <c r="B106" s="125">
        <v>101</v>
      </c>
      <c r="C106" s="64" t="s">
        <v>372</v>
      </c>
      <c r="D106" s="3">
        <v>45</v>
      </c>
      <c r="E106" s="3">
        <v>1986</v>
      </c>
      <c r="F106" s="24">
        <v>2319.1</v>
      </c>
      <c r="G106" s="24">
        <v>2269.15</v>
      </c>
      <c r="H106" s="34">
        <v>9.589</v>
      </c>
      <c r="I106" s="25">
        <f t="shared" si="14"/>
        <v>9.589</v>
      </c>
      <c r="J106" s="34">
        <v>6.348</v>
      </c>
      <c r="K106" s="25">
        <f t="shared" si="21"/>
        <v>4.9990000000000006</v>
      </c>
      <c r="L106" s="25">
        <f t="shared" si="15"/>
        <v>5.353960000000001</v>
      </c>
      <c r="M106" s="24">
        <v>90</v>
      </c>
      <c r="N106" s="34">
        <f t="shared" si="24"/>
        <v>4.59</v>
      </c>
      <c r="O106" s="24">
        <v>83.04</v>
      </c>
      <c r="P106" s="34">
        <f t="shared" si="25"/>
        <v>4.23504</v>
      </c>
      <c r="Q106" s="25">
        <f t="shared" si="16"/>
        <v>141.06666666666666</v>
      </c>
      <c r="R106" s="25">
        <f t="shared" si="17"/>
        <v>111.0888888888889</v>
      </c>
      <c r="S106" s="25">
        <f t="shared" si="18"/>
        <v>118.97688888888891</v>
      </c>
      <c r="T106" s="25">
        <f t="shared" si="19"/>
        <v>-0.9940399999999991</v>
      </c>
      <c r="U106" s="25">
        <f t="shared" si="20"/>
        <v>0.35496000000000016</v>
      </c>
      <c r="V106" s="37">
        <f t="shared" si="13"/>
        <v>-6.959999999999994</v>
      </c>
    </row>
    <row r="107" spans="1:22" ht="12.75">
      <c r="A107" s="142"/>
      <c r="B107" s="125">
        <v>102</v>
      </c>
      <c r="C107" s="64" t="s">
        <v>373</v>
      </c>
      <c r="D107" s="3">
        <v>45</v>
      </c>
      <c r="E107" s="3">
        <v>1978</v>
      </c>
      <c r="F107" s="3">
        <v>2324.78</v>
      </c>
      <c r="G107" s="3">
        <v>2324.78</v>
      </c>
      <c r="H107" s="34">
        <v>8.415</v>
      </c>
      <c r="I107" s="25">
        <f t="shared" si="14"/>
        <v>8.415</v>
      </c>
      <c r="J107" s="34">
        <v>6.348</v>
      </c>
      <c r="K107" s="25">
        <f t="shared" si="21"/>
        <v>4.539</v>
      </c>
      <c r="L107" s="25">
        <f t="shared" si="15"/>
        <v>4.615499999999999</v>
      </c>
      <c r="M107" s="24">
        <v>76</v>
      </c>
      <c r="N107" s="34">
        <f t="shared" si="24"/>
        <v>3.876</v>
      </c>
      <c r="O107" s="24">
        <v>74.5</v>
      </c>
      <c r="P107" s="34">
        <f t="shared" si="25"/>
        <v>3.7995</v>
      </c>
      <c r="Q107" s="25">
        <f t="shared" si="16"/>
        <v>141.06666666666666</v>
      </c>
      <c r="R107" s="25">
        <f t="shared" si="17"/>
        <v>100.86666666666666</v>
      </c>
      <c r="S107" s="25">
        <f t="shared" si="18"/>
        <v>102.56666666666665</v>
      </c>
      <c r="T107" s="25">
        <f t="shared" si="19"/>
        <v>-1.7325000000000008</v>
      </c>
      <c r="U107" s="25">
        <f t="shared" si="20"/>
        <v>0.07649999999999979</v>
      </c>
      <c r="V107" s="37">
        <f t="shared" si="13"/>
        <v>-1.5</v>
      </c>
    </row>
    <row r="108" spans="1:22" ht="12.75">
      <c r="A108" s="142"/>
      <c r="B108" s="125">
        <v>103</v>
      </c>
      <c r="C108" s="64" t="s">
        <v>374</v>
      </c>
      <c r="D108" s="3">
        <v>60</v>
      </c>
      <c r="E108" s="3">
        <v>1965</v>
      </c>
      <c r="F108" s="24">
        <v>2737.3</v>
      </c>
      <c r="G108" s="24">
        <v>2702.96</v>
      </c>
      <c r="H108" s="34">
        <v>11.49</v>
      </c>
      <c r="I108" s="25">
        <f t="shared" si="14"/>
        <v>11.49</v>
      </c>
      <c r="J108" s="34">
        <v>8.465</v>
      </c>
      <c r="K108" s="25">
        <f t="shared" si="21"/>
        <v>5.421</v>
      </c>
      <c r="L108" s="25">
        <f t="shared" si="15"/>
        <v>6.84696</v>
      </c>
      <c r="M108" s="24">
        <v>119</v>
      </c>
      <c r="N108" s="34">
        <f t="shared" si="24"/>
        <v>6.069</v>
      </c>
      <c r="O108" s="24">
        <v>91.04</v>
      </c>
      <c r="P108" s="34">
        <f t="shared" si="25"/>
        <v>4.64304</v>
      </c>
      <c r="Q108" s="25">
        <f t="shared" si="16"/>
        <v>141.08333333333334</v>
      </c>
      <c r="R108" s="25">
        <f t="shared" si="17"/>
        <v>90.35</v>
      </c>
      <c r="S108" s="25">
        <f t="shared" si="18"/>
        <v>114.116</v>
      </c>
      <c r="T108" s="25">
        <f t="shared" si="19"/>
        <v>-1.6180399999999997</v>
      </c>
      <c r="U108" s="25">
        <f t="shared" si="20"/>
        <v>1.42596</v>
      </c>
      <c r="V108" s="37">
        <f t="shared" si="13"/>
        <v>-27.959999999999994</v>
      </c>
    </row>
    <row r="109" spans="1:22" ht="12.75">
      <c r="A109" s="142"/>
      <c r="B109" s="125">
        <v>104</v>
      </c>
      <c r="C109" s="64" t="s">
        <v>375</v>
      </c>
      <c r="D109" s="3">
        <v>45</v>
      </c>
      <c r="E109" s="3">
        <v>1973</v>
      </c>
      <c r="F109" s="24">
        <v>2291.7</v>
      </c>
      <c r="G109" s="24">
        <v>2291.7</v>
      </c>
      <c r="H109" s="34">
        <v>10.409</v>
      </c>
      <c r="I109" s="25">
        <f t="shared" si="14"/>
        <v>10.409</v>
      </c>
      <c r="J109" s="34">
        <v>6.348</v>
      </c>
      <c r="K109" s="25">
        <f t="shared" si="21"/>
        <v>5.768000000000001</v>
      </c>
      <c r="L109" s="25">
        <f t="shared" si="15"/>
        <v>6.1729400000000005</v>
      </c>
      <c r="M109" s="24">
        <v>91</v>
      </c>
      <c r="N109" s="34">
        <f t="shared" si="24"/>
        <v>4.641</v>
      </c>
      <c r="O109" s="24">
        <v>83.06</v>
      </c>
      <c r="P109" s="34">
        <f t="shared" si="25"/>
        <v>4.23606</v>
      </c>
      <c r="Q109" s="25">
        <f t="shared" si="16"/>
        <v>141.06666666666666</v>
      </c>
      <c r="R109" s="25">
        <f t="shared" si="17"/>
        <v>128.1777777777778</v>
      </c>
      <c r="S109" s="25">
        <f t="shared" si="18"/>
        <v>137.17644444444446</v>
      </c>
      <c r="T109" s="25">
        <f t="shared" si="19"/>
        <v>-0.17505999999999933</v>
      </c>
      <c r="U109" s="25">
        <f t="shared" si="20"/>
        <v>0.40493999999999986</v>
      </c>
      <c r="V109" s="37">
        <f t="shared" si="13"/>
        <v>-7.939999999999998</v>
      </c>
    </row>
    <row r="110" spans="1:22" ht="12.75">
      <c r="A110" s="142"/>
      <c r="B110" s="125">
        <v>105</v>
      </c>
      <c r="C110" s="64" t="s">
        <v>376</v>
      </c>
      <c r="D110" s="3">
        <v>80</v>
      </c>
      <c r="E110" s="3">
        <v>1969</v>
      </c>
      <c r="F110" s="3">
        <v>3876.23</v>
      </c>
      <c r="G110" s="3">
        <v>3876.23</v>
      </c>
      <c r="H110" s="34">
        <v>11.869</v>
      </c>
      <c r="I110" s="25">
        <f t="shared" si="14"/>
        <v>11.869</v>
      </c>
      <c r="J110" s="34">
        <v>11.285</v>
      </c>
      <c r="K110" s="25">
        <f t="shared" si="21"/>
        <v>3.9639999999999995</v>
      </c>
      <c r="L110" s="25">
        <f t="shared" si="15"/>
        <v>4.27561</v>
      </c>
      <c r="M110" s="24">
        <v>155</v>
      </c>
      <c r="N110" s="34">
        <f t="shared" si="24"/>
        <v>7.905</v>
      </c>
      <c r="O110" s="24">
        <v>148.89</v>
      </c>
      <c r="P110" s="34">
        <f t="shared" si="25"/>
        <v>7.593389999999999</v>
      </c>
      <c r="Q110" s="25">
        <f t="shared" si="16"/>
        <v>141.0625</v>
      </c>
      <c r="R110" s="25">
        <f t="shared" si="17"/>
        <v>49.55</v>
      </c>
      <c r="S110" s="25">
        <f t="shared" si="18"/>
        <v>53.445125000000004</v>
      </c>
      <c r="T110" s="25">
        <f t="shared" si="19"/>
        <v>-7.00939</v>
      </c>
      <c r="U110" s="25">
        <f t="shared" si="20"/>
        <v>0.31161000000000083</v>
      </c>
      <c r="V110" s="37">
        <f t="shared" si="13"/>
        <v>-6.110000000000014</v>
      </c>
    </row>
    <row r="111" spans="1:22" ht="12.75">
      <c r="A111" s="142"/>
      <c r="B111" s="125">
        <v>106</v>
      </c>
      <c r="C111" s="64" t="s">
        <v>377</v>
      </c>
      <c r="D111" s="3">
        <v>6</v>
      </c>
      <c r="E111" s="3">
        <v>1964</v>
      </c>
      <c r="F111" s="3">
        <v>365.06</v>
      </c>
      <c r="G111" s="3">
        <v>365.06</v>
      </c>
      <c r="H111" s="34">
        <v>1.35</v>
      </c>
      <c r="I111" s="25">
        <f t="shared" si="14"/>
        <v>1.35</v>
      </c>
      <c r="J111" s="34">
        <v>0.846</v>
      </c>
      <c r="K111" s="25">
        <f t="shared" si="21"/>
        <v>0.43200000000000005</v>
      </c>
      <c r="L111" s="25">
        <f t="shared" si="15"/>
        <v>0.6360000000000001</v>
      </c>
      <c r="M111" s="24">
        <v>18</v>
      </c>
      <c r="N111" s="34">
        <f t="shared" si="24"/>
        <v>0.918</v>
      </c>
      <c r="O111" s="24">
        <v>14</v>
      </c>
      <c r="P111" s="34">
        <f t="shared" si="25"/>
        <v>0.714</v>
      </c>
      <c r="Q111" s="25">
        <f t="shared" si="16"/>
        <v>141</v>
      </c>
      <c r="R111" s="25">
        <f t="shared" si="17"/>
        <v>72.00000000000001</v>
      </c>
      <c r="S111" s="25">
        <f t="shared" si="18"/>
        <v>106.00000000000001</v>
      </c>
      <c r="T111" s="25">
        <f t="shared" si="19"/>
        <v>-0.20999999999999985</v>
      </c>
      <c r="U111" s="25">
        <f t="shared" si="20"/>
        <v>0.20400000000000007</v>
      </c>
      <c r="V111" s="37">
        <f t="shared" si="13"/>
        <v>-4</v>
      </c>
    </row>
    <row r="112" spans="1:22" ht="12.75">
      <c r="A112" s="142"/>
      <c r="B112" s="125">
        <v>107</v>
      </c>
      <c r="C112" s="64" t="s">
        <v>378</v>
      </c>
      <c r="D112" s="3">
        <v>75</v>
      </c>
      <c r="E112" s="3">
        <v>1978</v>
      </c>
      <c r="F112" s="3">
        <v>3996.93</v>
      </c>
      <c r="G112" s="3">
        <v>3996.93</v>
      </c>
      <c r="H112" s="34">
        <v>16.32</v>
      </c>
      <c r="I112" s="25">
        <f t="shared" si="14"/>
        <v>16.32</v>
      </c>
      <c r="J112" s="34">
        <v>10.58</v>
      </c>
      <c r="K112" s="25">
        <f t="shared" si="21"/>
        <v>9.435</v>
      </c>
      <c r="L112" s="25">
        <f t="shared" si="15"/>
        <v>10.44429</v>
      </c>
      <c r="M112" s="24">
        <v>135</v>
      </c>
      <c r="N112" s="34">
        <f t="shared" si="24"/>
        <v>6.885</v>
      </c>
      <c r="O112" s="24">
        <v>115.21</v>
      </c>
      <c r="P112" s="34">
        <f t="shared" si="25"/>
        <v>5.87571</v>
      </c>
      <c r="Q112" s="25">
        <f t="shared" si="16"/>
        <v>141.06666666666666</v>
      </c>
      <c r="R112" s="25">
        <f t="shared" si="17"/>
        <v>125.8</v>
      </c>
      <c r="S112" s="25">
        <f t="shared" si="18"/>
        <v>139.2572</v>
      </c>
      <c r="T112" s="25">
        <f t="shared" si="19"/>
        <v>-0.13570999999999955</v>
      </c>
      <c r="U112" s="25">
        <f t="shared" si="20"/>
        <v>1.00929</v>
      </c>
      <c r="V112" s="37">
        <f t="shared" si="13"/>
        <v>-19.790000000000006</v>
      </c>
    </row>
    <row r="113" spans="1:22" ht="12.75">
      <c r="A113" s="142"/>
      <c r="B113" s="125">
        <v>108</v>
      </c>
      <c r="C113" s="64" t="s">
        <v>379</v>
      </c>
      <c r="D113" s="3">
        <v>30</v>
      </c>
      <c r="E113" s="3">
        <v>1985</v>
      </c>
      <c r="F113" s="3">
        <v>1598.34</v>
      </c>
      <c r="G113" s="3">
        <v>1598.34</v>
      </c>
      <c r="H113" s="34">
        <v>8.03</v>
      </c>
      <c r="I113" s="25">
        <f t="shared" si="14"/>
        <v>8.03</v>
      </c>
      <c r="J113" s="34">
        <v>4.232</v>
      </c>
      <c r="K113" s="25">
        <f t="shared" si="21"/>
        <v>3.286999999999999</v>
      </c>
      <c r="L113" s="25">
        <f t="shared" si="15"/>
        <v>4.0300699999999985</v>
      </c>
      <c r="M113" s="24">
        <v>93</v>
      </c>
      <c r="N113" s="34">
        <f t="shared" si="24"/>
        <v>4.743</v>
      </c>
      <c r="O113" s="24">
        <v>78.43</v>
      </c>
      <c r="P113" s="34">
        <f t="shared" si="25"/>
        <v>3.9999300000000004</v>
      </c>
      <c r="Q113" s="25">
        <f t="shared" si="16"/>
        <v>141.06666666666666</v>
      </c>
      <c r="R113" s="25">
        <f t="shared" si="17"/>
        <v>109.56666666666663</v>
      </c>
      <c r="S113" s="25">
        <f t="shared" si="18"/>
        <v>134.3356666666666</v>
      </c>
      <c r="T113" s="25">
        <f t="shared" si="19"/>
        <v>-0.20193000000000172</v>
      </c>
      <c r="U113" s="25">
        <f t="shared" si="20"/>
        <v>0.7430699999999999</v>
      </c>
      <c r="V113" s="37">
        <f t="shared" si="13"/>
        <v>-14.569999999999993</v>
      </c>
    </row>
    <row r="114" spans="1:22" ht="12.75">
      <c r="A114" s="142"/>
      <c r="B114" s="125">
        <v>109</v>
      </c>
      <c r="C114" s="64" t="s">
        <v>401</v>
      </c>
      <c r="D114" s="3">
        <v>12</v>
      </c>
      <c r="E114" s="3" t="s">
        <v>63</v>
      </c>
      <c r="F114" s="3">
        <v>482.14</v>
      </c>
      <c r="G114" s="3">
        <v>482.14</v>
      </c>
      <c r="H114" s="25">
        <v>1</v>
      </c>
      <c r="I114" s="25">
        <f t="shared" si="14"/>
        <v>1</v>
      </c>
      <c r="J114" s="25">
        <v>0.12</v>
      </c>
      <c r="K114" s="25">
        <f t="shared" si="21"/>
        <v>-0.22399999999999998</v>
      </c>
      <c r="L114" s="25">
        <f t="shared" si="15"/>
        <v>0.031000000000000028</v>
      </c>
      <c r="M114" s="25">
        <v>24</v>
      </c>
      <c r="N114" s="25">
        <v>1.224</v>
      </c>
      <c r="O114" s="25">
        <v>19</v>
      </c>
      <c r="P114" s="25">
        <v>0.969</v>
      </c>
      <c r="Q114" s="25">
        <f t="shared" si="16"/>
        <v>10</v>
      </c>
      <c r="R114" s="25">
        <f t="shared" si="17"/>
        <v>-18.666666666666664</v>
      </c>
      <c r="S114" s="25">
        <f t="shared" si="18"/>
        <v>2.5833333333333357</v>
      </c>
      <c r="T114" s="25">
        <f t="shared" si="19"/>
        <v>-0.08899999999999997</v>
      </c>
      <c r="U114" s="25">
        <f t="shared" si="20"/>
        <v>0.255</v>
      </c>
      <c r="V114" s="37">
        <f t="shared" si="13"/>
        <v>-5</v>
      </c>
    </row>
    <row r="115" spans="1:22" ht="12.75">
      <c r="A115" s="142"/>
      <c r="B115" s="125">
        <v>110</v>
      </c>
      <c r="C115" s="64" t="s">
        <v>428</v>
      </c>
      <c r="D115" s="101">
        <v>40</v>
      </c>
      <c r="E115" s="101">
        <v>1983</v>
      </c>
      <c r="F115" s="101">
        <v>2193.15</v>
      </c>
      <c r="G115" s="101">
        <v>2193.15</v>
      </c>
      <c r="H115" s="102">
        <v>12.51</v>
      </c>
      <c r="I115" s="25">
        <f t="shared" si="14"/>
        <v>12.51</v>
      </c>
      <c r="J115" s="25">
        <v>6.4</v>
      </c>
      <c r="K115" s="25">
        <f t="shared" si="21"/>
        <v>5.982</v>
      </c>
      <c r="L115" s="25">
        <f t="shared" si="15"/>
        <v>6.237</v>
      </c>
      <c r="M115" s="102">
        <v>128</v>
      </c>
      <c r="N115" s="102">
        <v>6.528</v>
      </c>
      <c r="O115" s="102">
        <v>123</v>
      </c>
      <c r="P115" s="25">
        <v>6.273</v>
      </c>
      <c r="Q115" s="25">
        <f t="shared" si="16"/>
        <v>160</v>
      </c>
      <c r="R115" s="25">
        <f t="shared" si="17"/>
        <v>149.55</v>
      </c>
      <c r="S115" s="25">
        <f t="shared" si="18"/>
        <v>155.925</v>
      </c>
      <c r="T115" s="25">
        <f t="shared" si="19"/>
        <v>-0.16300000000000026</v>
      </c>
      <c r="U115" s="25">
        <f t="shared" si="20"/>
        <v>0.2549999999999999</v>
      </c>
      <c r="V115" s="37">
        <f t="shared" si="13"/>
        <v>-5</v>
      </c>
    </row>
    <row r="116" spans="1:22" ht="12.75">
      <c r="A116" s="142"/>
      <c r="B116" s="125">
        <v>111</v>
      </c>
      <c r="C116" s="64" t="s">
        <v>429</v>
      </c>
      <c r="D116" s="101">
        <v>50</v>
      </c>
      <c r="E116" s="101"/>
      <c r="F116" s="101">
        <v>2594.32</v>
      </c>
      <c r="G116" s="101">
        <v>2594.32</v>
      </c>
      <c r="H116" s="102">
        <v>12.5</v>
      </c>
      <c r="I116" s="25">
        <f t="shared" si="14"/>
        <v>12.5</v>
      </c>
      <c r="J116" s="25">
        <v>6.85</v>
      </c>
      <c r="K116" s="25">
        <f t="shared" si="21"/>
        <v>6.380000000000001</v>
      </c>
      <c r="L116" s="25">
        <f t="shared" si="15"/>
        <v>6.4554800000000006</v>
      </c>
      <c r="M116" s="102">
        <v>120</v>
      </c>
      <c r="N116" s="25">
        <f>SUM(M116*0.051)</f>
        <v>6.119999999999999</v>
      </c>
      <c r="O116" s="102">
        <v>118.52</v>
      </c>
      <c r="P116" s="25">
        <f>SUM(O116*0.051)</f>
        <v>6.0445199999999994</v>
      </c>
      <c r="Q116" s="25">
        <f t="shared" si="16"/>
        <v>137</v>
      </c>
      <c r="R116" s="25">
        <f t="shared" si="17"/>
        <v>127.60000000000002</v>
      </c>
      <c r="S116" s="25">
        <f t="shared" si="18"/>
        <v>129.1096</v>
      </c>
      <c r="T116" s="25">
        <f t="shared" si="19"/>
        <v>-0.3945199999999991</v>
      </c>
      <c r="U116" s="25">
        <f t="shared" si="20"/>
        <v>0.07547999999999977</v>
      </c>
      <c r="V116" s="37">
        <f t="shared" si="13"/>
        <v>-1.480000000000004</v>
      </c>
    </row>
    <row r="117" spans="1:22" ht="12.75">
      <c r="A117" s="142"/>
      <c r="B117" s="125">
        <v>112</v>
      </c>
      <c r="C117" s="64" t="s">
        <v>434</v>
      </c>
      <c r="D117" s="3">
        <v>40</v>
      </c>
      <c r="E117" s="3"/>
      <c r="F117" s="3">
        <v>2292.43</v>
      </c>
      <c r="G117" s="3">
        <v>2292.43</v>
      </c>
      <c r="H117" s="25">
        <v>10.687</v>
      </c>
      <c r="I117" s="25">
        <f t="shared" si="14"/>
        <v>10.687</v>
      </c>
      <c r="J117" s="25">
        <v>6.4</v>
      </c>
      <c r="K117" s="25">
        <f t="shared" si="21"/>
        <v>6.199</v>
      </c>
      <c r="L117" s="25">
        <f t="shared" si="15"/>
        <v>6.0969999999999995</v>
      </c>
      <c r="M117" s="25">
        <v>88</v>
      </c>
      <c r="N117" s="25">
        <f>SUM(M117*0.051)</f>
        <v>4.4879999999999995</v>
      </c>
      <c r="O117" s="25">
        <v>90</v>
      </c>
      <c r="P117" s="25">
        <f>SUM(O117*0.051)</f>
        <v>4.59</v>
      </c>
      <c r="Q117" s="25">
        <f t="shared" si="16"/>
        <v>160</v>
      </c>
      <c r="R117" s="25">
        <f t="shared" si="17"/>
        <v>154.975</v>
      </c>
      <c r="S117" s="25">
        <f t="shared" si="18"/>
        <v>152.42499999999998</v>
      </c>
      <c r="T117" s="25">
        <f t="shared" si="19"/>
        <v>-0.3030000000000008</v>
      </c>
      <c r="U117" s="25">
        <f t="shared" si="20"/>
        <v>-0.10200000000000031</v>
      </c>
      <c r="V117" s="37">
        <f t="shared" si="13"/>
        <v>2</v>
      </c>
    </row>
    <row r="118" spans="1:22" ht="12.75">
      <c r="A118" s="142"/>
      <c r="B118" s="125">
        <v>113</v>
      </c>
      <c r="C118" s="64" t="s">
        <v>437</v>
      </c>
      <c r="D118" s="3">
        <v>40</v>
      </c>
      <c r="E118" s="3"/>
      <c r="F118" s="3">
        <v>1928.6</v>
      </c>
      <c r="G118" s="3">
        <v>1928.6</v>
      </c>
      <c r="H118" s="25">
        <v>10.517</v>
      </c>
      <c r="I118" s="25">
        <v>10.517</v>
      </c>
      <c r="J118" s="25">
        <v>6.4</v>
      </c>
      <c r="K118" s="25">
        <v>6.386</v>
      </c>
      <c r="L118" s="25">
        <v>5.92394</v>
      </c>
      <c r="M118" s="25">
        <v>81</v>
      </c>
      <c r="N118" s="25">
        <v>4.130999999999999</v>
      </c>
      <c r="O118" s="25">
        <v>90.06</v>
      </c>
      <c r="P118" s="25">
        <v>4.5930599999999995</v>
      </c>
      <c r="Q118" s="25">
        <v>160</v>
      </c>
      <c r="R118" s="25">
        <v>159.65</v>
      </c>
      <c r="S118" s="25">
        <v>148.0985</v>
      </c>
      <c r="T118" s="25">
        <v>-0.47606000000000037</v>
      </c>
      <c r="U118" s="25">
        <v>-0.46206000000000014</v>
      </c>
      <c r="V118" s="37">
        <v>9.06</v>
      </c>
    </row>
    <row r="119" spans="1:22" ht="12.75">
      <c r="A119" s="142"/>
      <c r="B119" s="125">
        <v>114</v>
      </c>
      <c r="C119" s="64" t="s">
        <v>458</v>
      </c>
      <c r="D119" s="3">
        <v>42</v>
      </c>
      <c r="E119" s="3">
        <v>2000</v>
      </c>
      <c r="F119" s="3">
        <v>2801.69</v>
      </c>
      <c r="G119" s="3">
        <v>2759.32</v>
      </c>
      <c r="H119" s="25">
        <v>12.5956</v>
      </c>
      <c r="I119" s="25">
        <v>12.5956</v>
      </c>
      <c r="J119" s="25">
        <v>6.64</v>
      </c>
      <c r="K119" s="25">
        <v>6.5775999999999994</v>
      </c>
      <c r="L119" s="25">
        <v>5.262375</v>
      </c>
      <c r="M119" s="25">
        <v>118</v>
      </c>
      <c r="N119" s="25">
        <v>6.018</v>
      </c>
      <c r="O119" s="25">
        <v>136.61</v>
      </c>
      <c r="P119" s="25">
        <v>7.333225</v>
      </c>
      <c r="Q119" s="25">
        <v>158.0952380952381</v>
      </c>
      <c r="R119" s="25">
        <v>156.6095238095238</v>
      </c>
      <c r="S119" s="25">
        <v>125.29464285714286</v>
      </c>
      <c r="T119" s="25">
        <v>-1.377625</v>
      </c>
      <c r="U119" s="25">
        <v>-1.3152249999999999</v>
      </c>
      <c r="V119" s="37">
        <v>18.61</v>
      </c>
    </row>
    <row r="120" spans="1:22" ht="12.75">
      <c r="A120" s="142"/>
      <c r="B120" s="125">
        <v>115</v>
      </c>
      <c r="C120" s="64" t="s">
        <v>459</v>
      </c>
      <c r="D120" s="3">
        <v>50</v>
      </c>
      <c r="E120" s="3">
        <v>2006</v>
      </c>
      <c r="F120" s="3">
        <v>2986.18</v>
      </c>
      <c r="G120" s="3">
        <v>2824.28</v>
      </c>
      <c r="H120" s="25">
        <v>8.094</v>
      </c>
      <c r="I120" s="25">
        <v>8.094</v>
      </c>
      <c r="J120" s="25">
        <v>3.68</v>
      </c>
      <c r="K120" s="25">
        <v>0.24</v>
      </c>
      <c r="L120" s="25">
        <v>-0.2229650000000003</v>
      </c>
      <c r="M120" s="25">
        <v>154</v>
      </c>
      <c r="N120" s="25">
        <v>7.853999999999999</v>
      </c>
      <c r="O120" s="25">
        <v>154.936</v>
      </c>
      <c r="P120" s="25">
        <v>8.316965</v>
      </c>
      <c r="Q120" s="25">
        <v>73.6</v>
      </c>
      <c r="R120" s="25">
        <v>4.8</v>
      </c>
      <c r="S120" s="25">
        <v>-4.459300000000006</v>
      </c>
      <c r="T120" s="25">
        <v>-3.9029650000000005</v>
      </c>
      <c r="U120" s="25">
        <v>-0.4629650000000005</v>
      </c>
      <c r="V120" s="37">
        <v>0.936000000000007</v>
      </c>
    </row>
    <row r="121" spans="1:22" ht="12.75">
      <c r="A121" s="142"/>
      <c r="B121" s="125">
        <v>116</v>
      </c>
      <c r="C121" s="64" t="s">
        <v>461</v>
      </c>
      <c r="D121" s="3">
        <v>18</v>
      </c>
      <c r="E121" s="3">
        <v>2002</v>
      </c>
      <c r="F121" s="3">
        <v>1348.23</v>
      </c>
      <c r="G121" s="3">
        <v>1231.03</v>
      </c>
      <c r="H121" s="25">
        <v>4.799</v>
      </c>
      <c r="I121" s="25">
        <v>4.799</v>
      </c>
      <c r="J121" s="25">
        <v>1.44</v>
      </c>
      <c r="K121" s="25">
        <v>1.2290000000000005</v>
      </c>
      <c r="L121" s="25">
        <v>1.4251050000000003</v>
      </c>
      <c r="M121" s="25">
        <v>70</v>
      </c>
      <c r="N121" s="25">
        <v>3.57</v>
      </c>
      <c r="O121" s="25">
        <v>62.852</v>
      </c>
      <c r="P121" s="25">
        <v>3.373895</v>
      </c>
      <c r="Q121" s="25">
        <v>80</v>
      </c>
      <c r="R121" s="25">
        <v>68.2777777777778</v>
      </c>
      <c r="S121" s="25">
        <v>79.1725</v>
      </c>
      <c r="T121" s="25">
        <v>-0.014894999999999659</v>
      </c>
      <c r="U121" s="25">
        <v>0.19610499999999975</v>
      </c>
      <c r="V121" s="37">
        <v>-7.148000000000003</v>
      </c>
    </row>
    <row r="122" spans="1:22" ht="12.75">
      <c r="A122" s="142"/>
      <c r="B122" s="125">
        <v>117</v>
      </c>
      <c r="C122" s="64" t="s">
        <v>463</v>
      </c>
      <c r="D122" s="3">
        <v>25</v>
      </c>
      <c r="E122" s="3">
        <v>1998</v>
      </c>
      <c r="F122" s="3">
        <v>1537.95</v>
      </c>
      <c r="G122" s="3">
        <v>1449.06</v>
      </c>
      <c r="H122" s="25">
        <v>6.531</v>
      </c>
      <c r="I122" s="25">
        <v>6.531</v>
      </c>
      <c r="J122" s="25">
        <v>3.6828</v>
      </c>
      <c r="K122" s="25">
        <v>3.675</v>
      </c>
      <c r="L122" s="25">
        <v>3.6322799999999997</v>
      </c>
      <c r="M122" s="25">
        <v>56</v>
      </c>
      <c r="N122" s="25">
        <v>2.856</v>
      </c>
      <c r="O122" s="25">
        <v>54</v>
      </c>
      <c r="P122" s="25">
        <v>2.89872</v>
      </c>
      <c r="Q122" s="25">
        <v>147.31199999999998</v>
      </c>
      <c r="R122" s="25">
        <v>147</v>
      </c>
      <c r="S122" s="25">
        <v>145.2912</v>
      </c>
      <c r="T122" s="25">
        <v>-0.05052000000000012</v>
      </c>
      <c r="U122" s="25">
        <v>-0.04272000000000009</v>
      </c>
      <c r="V122" s="37">
        <v>-2</v>
      </c>
    </row>
    <row r="123" spans="1:22" ht="12.75">
      <c r="A123" s="142"/>
      <c r="B123" s="125">
        <v>118</v>
      </c>
      <c r="C123" s="64" t="s">
        <v>127</v>
      </c>
      <c r="D123" s="3">
        <v>60</v>
      </c>
      <c r="E123" s="3" t="s">
        <v>61</v>
      </c>
      <c r="F123" s="24">
        <v>2501.31</v>
      </c>
      <c r="G123" s="24">
        <v>2501.31</v>
      </c>
      <c r="H123" s="24">
        <v>13.79</v>
      </c>
      <c r="I123" s="25">
        <v>13.79</v>
      </c>
      <c r="J123" s="24">
        <v>9.6</v>
      </c>
      <c r="K123" s="25">
        <v>8.078</v>
      </c>
      <c r="L123" s="25">
        <v>9.2255</v>
      </c>
      <c r="M123" s="24">
        <v>112</v>
      </c>
      <c r="N123" s="24">
        <v>5.712</v>
      </c>
      <c r="O123" s="24">
        <v>89.5</v>
      </c>
      <c r="P123" s="24">
        <v>4.5645</v>
      </c>
      <c r="Q123" s="25">
        <v>160</v>
      </c>
      <c r="R123" s="25">
        <v>134.63333333333333</v>
      </c>
      <c r="S123" s="25">
        <v>153.75833333333333</v>
      </c>
      <c r="T123" s="25">
        <v>-0.3744999999999994</v>
      </c>
      <c r="U123" s="25">
        <v>1.1475</v>
      </c>
      <c r="V123" s="37">
        <v>-22.5</v>
      </c>
    </row>
    <row r="124" spans="1:22" ht="12.75">
      <c r="A124" s="142"/>
      <c r="B124" s="125">
        <v>119</v>
      </c>
      <c r="C124" s="64" t="s">
        <v>128</v>
      </c>
      <c r="D124" s="3">
        <v>60</v>
      </c>
      <c r="E124" s="3" t="s">
        <v>61</v>
      </c>
      <c r="F124" s="24">
        <v>2539.48</v>
      </c>
      <c r="G124" s="24">
        <v>2539.48</v>
      </c>
      <c r="H124" s="24">
        <v>10.69</v>
      </c>
      <c r="I124" s="25">
        <v>10.69</v>
      </c>
      <c r="J124" s="24">
        <v>9.6</v>
      </c>
      <c r="K124" s="25">
        <v>5.130999999999999</v>
      </c>
      <c r="L124" s="25">
        <v>4.263999999999999</v>
      </c>
      <c r="M124" s="24">
        <v>109</v>
      </c>
      <c r="N124" s="24">
        <v>5.559</v>
      </c>
      <c r="O124" s="24">
        <v>126</v>
      </c>
      <c r="P124" s="24">
        <v>6.426</v>
      </c>
      <c r="Q124" s="25">
        <v>160</v>
      </c>
      <c r="R124" s="25">
        <v>85.51666666666665</v>
      </c>
      <c r="S124" s="25">
        <v>71.06666666666665</v>
      </c>
      <c r="T124" s="25">
        <v>-5.336</v>
      </c>
      <c r="U124" s="25">
        <v>-0.867</v>
      </c>
      <c r="V124" s="37">
        <v>17</v>
      </c>
    </row>
    <row r="125" spans="1:22" ht="12.75">
      <c r="A125" s="142"/>
      <c r="B125" s="125">
        <v>120</v>
      </c>
      <c r="C125" s="64" t="s">
        <v>129</v>
      </c>
      <c r="D125" s="3">
        <v>28</v>
      </c>
      <c r="E125" s="3" t="s">
        <v>61</v>
      </c>
      <c r="F125" s="24">
        <v>1380.52</v>
      </c>
      <c r="G125" s="24">
        <v>1380.52</v>
      </c>
      <c r="H125" s="24">
        <v>6.56048</v>
      </c>
      <c r="I125" s="25">
        <v>6.56048</v>
      </c>
      <c r="J125" s="24">
        <v>4.48</v>
      </c>
      <c r="K125" s="25">
        <v>3.34748</v>
      </c>
      <c r="L125" s="25">
        <v>4.00028</v>
      </c>
      <c r="M125" s="24">
        <v>63</v>
      </c>
      <c r="N125" s="24">
        <v>3.213</v>
      </c>
      <c r="O125" s="24">
        <v>50.2</v>
      </c>
      <c r="P125" s="24">
        <v>2.5602000000000005</v>
      </c>
      <c r="Q125" s="25">
        <v>160</v>
      </c>
      <c r="R125" s="25">
        <v>119.55285714285715</v>
      </c>
      <c r="S125" s="25">
        <v>142.86714285714285</v>
      </c>
      <c r="T125" s="25">
        <v>-0.47972000000000037</v>
      </c>
      <c r="U125" s="25">
        <v>0.6527999999999996</v>
      </c>
      <c r="V125" s="37">
        <v>-12.8</v>
      </c>
    </row>
    <row r="126" spans="1:22" ht="12.75">
      <c r="A126" s="142"/>
      <c r="B126" s="125">
        <v>121</v>
      </c>
      <c r="C126" s="64" t="s">
        <v>131</v>
      </c>
      <c r="D126" s="3">
        <v>25</v>
      </c>
      <c r="E126" s="3" t="s">
        <v>61</v>
      </c>
      <c r="F126" s="24">
        <v>1349.82</v>
      </c>
      <c r="G126" s="24">
        <v>1349.82</v>
      </c>
      <c r="H126" s="24">
        <v>7.05</v>
      </c>
      <c r="I126" s="25">
        <v>7.05</v>
      </c>
      <c r="J126" s="24">
        <v>4</v>
      </c>
      <c r="K126" s="25">
        <v>3.5309999999999997</v>
      </c>
      <c r="L126" s="25">
        <v>4.0001999999999995</v>
      </c>
      <c r="M126" s="24">
        <v>69</v>
      </c>
      <c r="N126" s="24">
        <v>3.519</v>
      </c>
      <c r="O126" s="24">
        <v>59.8</v>
      </c>
      <c r="P126" s="24">
        <v>3.0498</v>
      </c>
      <c r="Q126" s="25">
        <v>160</v>
      </c>
      <c r="R126" s="25">
        <v>141.24</v>
      </c>
      <c r="S126" s="25">
        <v>160.00799999999998</v>
      </c>
      <c r="T126" s="25">
        <v>0.00019999999999953388</v>
      </c>
      <c r="U126" s="25">
        <v>0.4692000000000003</v>
      </c>
      <c r="V126" s="37">
        <v>-9.2</v>
      </c>
    </row>
    <row r="127" spans="1:22" ht="12.75">
      <c r="A127" s="142"/>
      <c r="B127" s="125">
        <v>122</v>
      </c>
      <c r="C127" s="99" t="s">
        <v>261</v>
      </c>
      <c r="D127" s="3">
        <v>108</v>
      </c>
      <c r="E127" s="3" t="s">
        <v>29</v>
      </c>
      <c r="F127" s="3">
        <v>2582.45</v>
      </c>
      <c r="G127" s="3">
        <v>2582.45</v>
      </c>
      <c r="H127" s="25">
        <v>22.68</v>
      </c>
      <c r="I127" s="25">
        <f>H127</f>
        <v>22.68</v>
      </c>
      <c r="J127" s="25">
        <v>17.28</v>
      </c>
      <c r="K127" s="25">
        <f>I127-N127</f>
        <v>16.356</v>
      </c>
      <c r="L127" s="25">
        <f>I127-P127</f>
        <v>15.693000000000001</v>
      </c>
      <c r="M127" s="25">
        <v>124</v>
      </c>
      <c r="N127" s="25">
        <f>SUM(M127*0.051)</f>
        <v>6.324</v>
      </c>
      <c r="O127" s="89">
        <v>137</v>
      </c>
      <c r="P127" s="25">
        <f>SUM(O127*0.051)</f>
        <v>6.986999999999999</v>
      </c>
      <c r="Q127" s="25">
        <f>J127*1000/D127</f>
        <v>160</v>
      </c>
      <c r="R127" s="25">
        <f>K127*1000/D127</f>
        <v>151.44444444444446</v>
      </c>
      <c r="S127" s="25">
        <f>L127*1000/D127</f>
        <v>145.30555555555557</v>
      </c>
      <c r="T127" s="25">
        <f>L127-J127</f>
        <v>-1.5869999999999997</v>
      </c>
      <c r="U127" s="25">
        <f>N127-P127</f>
        <v>-0.6629999999999994</v>
      </c>
      <c r="V127" s="37">
        <f>O127-M127</f>
        <v>13</v>
      </c>
    </row>
    <row r="128" spans="1:22" ht="12.75">
      <c r="A128" s="142"/>
      <c r="B128" s="125">
        <v>123</v>
      </c>
      <c r="C128" s="64" t="s">
        <v>318</v>
      </c>
      <c r="D128" s="3">
        <v>32</v>
      </c>
      <c r="E128" s="3">
        <v>1962</v>
      </c>
      <c r="F128" s="3">
        <v>1210</v>
      </c>
      <c r="G128" s="3">
        <v>1210</v>
      </c>
      <c r="H128" s="3">
        <v>6.42</v>
      </c>
      <c r="I128" s="25">
        <v>6.42</v>
      </c>
      <c r="J128" s="3">
        <v>5.1</v>
      </c>
      <c r="K128" s="25">
        <v>4.686</v>
      </c>
      <c r="L128" s="25">
        <v>4.635</v>
      </c>
      <c r="M128" s="25">
        <v>34</v>
      </c>
      <c r="N128" s="25">
        <v>1.734</v>
      </c>
      <c r="O128" s="25">
        <v>35</v>
      </c>
      <c r="P128" s="25">
        <v>1.785</v>
      </c>
      <c r="Q128" s="25">
        <v>159.375</v>
      </c>
      <c r="R128" s="25">
        <v>146.4375</v>
      </c>
      <c r="S128" s="25">
        <v>144.84375</v>
      </c>
      <c r="T128" s="25">
        <v>-0.465</v>
      </c>
      <c r="U128" s="25">
        <v>-0.050999999999999934</v>
      </c>
      <c r="V128" s="37">
        <v>1</v>
      </c>
    </row>
    <row r="129" spans="1:22" ht="12.75">
      <c r="A129" s="142"/>
      <c r="B129" s="125">
        <v>124</v>
      </c>
      <c r="C129" s="64" t="s">
        <v>319</v>
      </c>
      <c r="D129" s="3">
        <v>32</v>
      </c>
      <c r="E129" s="3">
        <v>1966</v>
      </c>
      <c r="F129" s="3">
        <v>1224.61</v>
      </c>
      <c r="G129" s="3">
        <v>1224.61</v>
      </c>
      <c r="H129" s="25">
        <v>6.785</v>
      </c>
      <c r="I129" s="25">
        <v>6.785</v>
      </c>
      <c r="J129" s="25">
        <v>4.96</v>
      </c>
      <c r="K129" s="25">
        <v>2.9090000000000003</v>
      </c>
      <c r="L129" s="25">
        <v>4.694000000000001</v>
      </c>
      <c r="M129" s="25">
        <v>76</v>
      </c>
      <c r="N129" s="25">
        <v>3.876</v>
      </c>
      <c r="O129" s="25">
        <v>41</v>
      </c>
      <c r="P129" s="25">
        <v>2.0909999999999997</v>
      </c>
      <c r="Q129" s="25">
        <v>155</v>
      </c>
      <c r="R129" s="25">
        <v>90.90625</v>
      </c>
      <c r="S129" s="25">
        <v>146.6875</v>
      </c>
      <c r="T129" s="25">
        <v>-0.2659999999999991</v>
      </c>
      <c r="U129" s="25">
        <v>1.785</v>
      </c>
      <c r="V129" s="37">
        <v>-35</v>
      </c>
    </row>
    <row r="130" spans="1:22" ht="12.75">
      <c r="A130" s="142"/>
      <c r="B130" s="125">
        <v>125</v>
      </c>
      <c r="C130" s="64" t="s">
        <v>333</v>
      </c>
      <c r="D130" s="3">
        <v>47</v>
      </c>
      <c r="E130" s="3">
        <v>1964</v>
      </c>
      <c r="F130" s="3">
        <v>2370.98</v>
      </c>
      <c r="G130" s="3">
        <v>2370.98</v>
      </c>
      <c r="H130" s="34">
        <v>9.757</v>
      </c>
      <c r="I130" s="25">
        <v>9.757</v>
      </c>
      <c r="J130" s="24">
        <v>7.44</v>
      </c>
      <c r="K130" s="25">
        <v>6.85</v>
      </c>
      <c r="L130" s="25">
        <v>7.3345</v>
      </c>
      <c r="M130" s="25">
        <v>57</v>
      </c>
      <c r="N130" s="34">
        <v>2.907</v>
      </c>
      <c r="O130" s="25">
        <v>47.5</v>
      </c>
      <c r="P130" s="103">
        <v>2.4225</v>
      </c>
      <c r="Q130" s="25">
        <v>158.29787234042553</v>
      </c>
      <c r="R130" s="25">
        <v>145.74468085106383</v>
      </c>
      <c r="S130" s="25">
        <v>156.0531914893617</v>
      </c>
      <c r="T130" s="25">
        <v>-0.10550000000000015</v>
      </c>
      <c r="U130" s="25">
        <v>0.48450000000000015</v>
      </c>
      <c r="V130" s="37">
        <v>-9.5</v>
      </c>
    </row>
    <row r="131" spans="1:22" ht="12.75">
      <c r="A131" s="142"/>
      <c r="B131" s="125">
        <v>126</v>
      </c>
      <c r="C131" s="64" t="s">
        <v>380</v>
      </c>
      <c r="D131" s="3">
        <v>20</v>
      </c>
      <c r="E131" s="3">
        <v>1965</v>
      </c>
      <c r="F131" s="24">
        <v>1026.23</v>
      </c>
      <c r="G131" s="24">
        <v>1026.23</v>
      </c>
      <c r="H131" s="34">
        <v>4.96</v>
      </c>
      <c r="I131" s="25">
        <v>4.96</v>
      </c>
      <c r="J131" s="34">
        <v>3.2</v>
      </c>
      <c r="K131" s="25">
        <v>2.461</v>
      </c>
      <c r="L131" s="25">
        <v>2.9965</v>
      </c>
      <c r="M131" s="24">
        <v>49</v>
      </c>
      <c r="N131" s="34">
        <v>2.499</v>
      </c>
      <c r="O131" s="24">
        <v>38.5</v>
      </c>
      <c r="P131" s="34">
        <v>1.9635</v>
      </c>
      <c r="Q131" s="25">
        <v>160</v>
      </c>
      <c r="R131" s="25">
        <v>123.05</v>
      </c>
      <c r="S131" s="25">
        <v>149.825</v>
      </c>
      <c r="T131" s="25">
        <v>-0.20350000000000001</v>
      </c>
      <c r="U131" s="25">
        <v>0.5355000000000001</v>
      </c>
      <c r="V131" s="37">
        <v>-10.5</v>
      </c>
    </row>
    <row r="132" spans="1:22" ht="12.75">
      <c r="A132" s="142"/>
      <c r="B132" s="125">
        <v>127</v>
      </c>
      <c r="C132" s="64" t="s">
        <v>385</v>
      </c>
      <c r="D132" s="3">
        <v>7</v>
      </c>
      <c r="E132" s="3">
        <v>1925</v>
      </c>
      <c r="F132" s="3">
        <v>341.68</v>
      </c>
      <c r="G132" s="3">
        <v>229.28</v>
      </c>
      <c r="H132" s="3">
        <v>1.191</v>
      </c>
      <c r="I132" s="25">
        <v>1.191</v>
      </c>
      <c r="J132" s="34">
        <v>1.09</v>
      </c>
      <c r="K132" s="25">
        <v>0.885</v>
      </c>
      <c r="L132" s="25">
        <v>0.9870000000000001</v>
      </c>
      <c r="M132" s="24">
        <v>6</v>
      </c>
      <c r="N132" s="34">
        <v>0.306</v>
      </c>
      <c r="O132" s="24">
        <v>4</v>
      </c>
      <c r="P132" s="34">
        <v>0.204</v>
      </c>
      <c r="Q132" s="25">
        <v>155.71428571428572</v>
      </c>
      <c r="R132" s="25">
        <v>126.42857142857143</v>
      </c>
      <c r="S132" s="25">
        <v>141</v>
      </c>
      <c r="T132" s="25">
        <v>-0.10299999999999998</v>
      </c>
      <c r="U132" s="25">
        <v>0.10200000000000001</v>
      </c>
      <c r="V132" s="37">
        <v>-2</v>
      </c>
    </row>
    <row r="133" spans="1:22" ht="12.75">
      <c r="A133" s="142"/>
      <c r="B133" s="125">
        <v>128</v>
      </c>
      <c r="C133" s="64" t="s">
        <v>402</v>
      </c>
      <c r="D133" s="3">
        <v>24</v>
      </c>
      <c r="E133" s="3" t="s">
        <v>63</v>
      </c>
      <c r="F133" s="3">
        <v>1116.9</v>
      </c>
      <c r="G133" s="3">
        <v>1116.92</v>
      </c>
      <c r="H133" s="25">
        <v>6.5</v>
      </c>
      <c r="I133" s="25">
        <v>6.5</v>
      </c>
      <c r="J133" s="25">
        <v>3.84</v>
      </c>
      <c r="K133" s="25">
        <v>3.389</v>
      </c>
      <c r="L133" s="25">
        <v>3.746</v>
      </c>
      <c r="M133" s="25">
        <v>61</v>
      </c>
      <c r="N133" s="25">
        <v>3.111</v>
      </c>
      <c r="O133" s="25">
        <v>54</v>
      </c>
      <c r="P133" s="25">
        <v>2.754</v>
      </c>
      <c r="Q133" s="25">
        <v>160</v>
      </c>
      <c r="R133" s="25">
        <v>141.20833333333334</v>
      </c>
      <c r="S133" s="25">
        <v>156.08333333333334</v>
      </c>
      <c r="T133" s="25">
        <v>-0.09399999999999986</v>
      </c>
      <c r="U133" s="25">
        <v>0.3570000000000002</v>
      </c>
      <c r="V133" s="37">
        <v>-7</v>
      </c>
    </row>
    <row r="134" spans="1:22" ht="13.5" thickBot="1">
      <c r="A134" s="143"/>
      <c r="B134" s="128">
        <v>129</v>
      </c>
      <c r="C134" s="78" t="s">
        <v>483</v>
      </c>
      <c r="D134" s="8">
        <v>61</v>
      </c>
      <c r="E134" s="8">
        <v>1957</v>
      </c>
      <c r="F134" s="8">
        <v>2977.13</v>
      </c>
      <c r="G134" s="8">
        <v>2977.13</v>
      </c>
      <c r="H134" s="38">
        <v>13.909</v>
      </c>
      <c r="I134" s="38">
        <f>H134</f>
        <v>13.909</v>
      </c>
      <c r="J134" s="38">
        <v>9.52</v>
      </c>
      <c r="K134" s="38">
        <f>I134-N134</f>
        <v>6.208000000000001</v>
      </c>
      <c r="L134" s="38">
        <f>I134-P134</f>
        <v>7.9365630000000005</v>
      </c>
      <c r="M134" s="38">
        <v>151</v>
      </c>
      <c r="N134" s="38">
        <v>7.701</v>
      </c>
      <c r="O134" s="38">
        <v>111.26</v>
      </c>
      <c r="P134" s="38">
        <v>5.972437</v>
      </c>
      <c r="Q134" s="38">
        <f>J134*1000/D134</f>
        <v>156.0655737704918</v>
      </c>
      <c r="R134" s="38">
        <f>K134*1000/D134</f>
        <v>101.7704918032787</v>
      </c>
      <c r="S134" s="38">
        <f>L134*1000/D134</f>
        <v>130.10759016393442</v>
      </c>
      <c r="T134" s="38">
        <f>L134-J134</f>
        <v>-1.583436999999999</v>
      </c>
      <c r="U134" s="38">
        <f>N134-P134</f>
        <v>1.7285629999999994</v>
      </c>
      <c r="V134" s="129">
        <f>O134-M134</f>
        <v>-39.739999999999995</v>
      </c>
    </row>
    <row r="135" spans="1:22" ht="12.75">
      <c r="A135" s="156" t="s">
        <v>490</v>
      </c>
      <c r="B135" s="126">
        <v>1</v>
      </c>
      <c r="C135" s="81" t="s">
        <v>103</v>
      </c>
      <c r="D135" s="60">
        <v>6</v>
      </c>
      <c r="E135" s="60">
        <v>1985</v>
      </c>
      <c r="F135" s="60">
        <v>396</v>
      </c>
      <c r="G135" s="60">
        <v>396</v>
      </c>
      <c r="H135" s="39">
        <v>1.6</v>
      </c>
      <c r="I135" s="39">
        <v>1.6</v>
      </c>
      <c r="J135" s="106">
        <v>0.94</v>
      </c>
      <c r="K135" s="39">
        <v>1.04</v>
      </c>
      <c r="L135" s="39">
        <v>0.94</v>
      </c>
      <c r="M135" s="39">
        <v>11</v>
      </c>
      <c r="N135" s="106">
        <v>0.56</v>
      </c>
      <c r="O135" s="39">
        <v>13</v>
      </c>
      <c r="P135" s="106">
        <v>0.66</v>
      </c>
      <c r="Q135" s="39">
        <v>156.66666666666666</v>
      </c>
      <c r="R135" s="39">
        <v>173.33333333333334</v>
      </c>
      <c r="S135" s="39">
        <v>156.66666666666669</v>
      </c>
      <c r="T135" s="39">
        <v>0</v>
      </c>
      <c r="U135" s="39">
        <v>-0.1</v>
      </c>
      <c r="V135" s="130">
        <v>2</v>
      </c>
    </row>
    <row r="136" spans="1:22" ht="12.75">
      <c r="A136" s="157"/>
      <c r="B136" s="125">
        <v>2</v>
      </c>
      <c r="C136" s="104" t="s">
        <v>186</v>
      </c>
      <c r="D136" s="105">
        <v>20</v>
      </c>
      <c r="E136" s="105"/>
      <c r="F136" s="105">
        <v>712.76</v>
      </c>
      <c r="G136" s="105">
        <v>712.76</v>
      </c>
      <c r="H136" s="16">
        <v>4.58</v>
      </c>
      <c r="I136" s="20">
        <v>4.58</v>
      </c>
      <c r="J136" s="49">
        <v>3.2</v>
      </c>
      <c r="K136" s="20">
        <v>3.356</v>
      </c>
      <c r="L136" s="20">
        <v>3.5768000000000004</v>
      </c>
      <c r="M136" s="50">
        <v>24</v>
      </c>
      <c r="N136" s="17">
        <v>1.224</v>
      </c>
      <c r="O136" s="20">
        <v>16.5</v>
      </c>
      <c r="P136" s="20">
        <v>1.0031999999999999</v>
      </c>
      <c r="Q136" s="20">
        <v>160</v>
      </c>
      <c r="R136" s="20">
        <v>167.8</v>
      </c>
      <c r="S136" s="20">
        <v>178.84</v>
      </c>
      <c r="T136" s="20">
        <v>0.37680000000000025</v>
      </c>
      <c r="U136" s="20">
        <v>0.2208000000000001</v>
      </c>
      <c r="V136" s="40">
        <v>-7.5</v>
      </c>
    </row>
    <row r="137" spans="1:22" ht="12.75">
      <c r="A137" s="157"/>
      <c r="B137" s="125">
        <v>3</v>
      </c>
      <c r="C137" s="68" t="s">
        <v>368</v>
      </c>
      <c r="D137" s="4">
        <v>21</v>
      </c>
      <c r="E137" s="4">
        <v>1987</v>
      </c>
      <c r="F137" s="4">
        <v>1097.09</v>
      </c>
      <c r="G137" s="4">
        <v>1097.09</v>
      </c>
      <c r="H137" s="17">
        <v>4.91</v>
      </c>
      <c r="I137" s="20">
        <v>4.91</v>
      </c>
      <c r="J137" s="17">
        <v>2.963</v>
      </c>
      <c r="K137" s="20">
        <v>3.2780000000000005</v>
      </c>
      <c r="L137" s="20">
        <v>3.37439</v>
      </c>
      <c r="M137" s="16">
        <v>32</v>
      </c>
      <c r="N137" s="17">
        <v>1.632</v>
      </c>
      <c r="O137" s="16">
        <v>30.11</v>
      </c>
      <c r="P137" s="17">
        <v>1.53561</v>
      </c>
      <c r="Q137" s="20">
        <v>141.0952380952381</v>
      </c>
      <c r="R137" s="20">
        <v>156.09523809523813</v>
      </c>
      <c r="S137" s="20">
        <v>160.68523809523808</v>
      </c>
      <c r="T137" s="20">
        <v>0.4113899999999999</v>
      </c>
      <c r="U137" s="20">
        <v>0.09638999999999998</v>
      </c>
      <c r="V137" s="40">
        <v>-1.89</v>
      </c>
    </row>
    <row r="138" spans="1:22" ht="12.75">
      <c r="A138" s="157"/>
      <c r="B138" s="125">
        <v>4</v>
      </c>
      <c r="C138" s="68" t="s">
        <v>408</v>
      </c>
      <c r="D138" s="4">
        <v>40</v>
      </c>
      <c r="E138" s="4">
        <v>1992</v>
      </c>
      <c r="F138" s="4">
        <v>2216.92</v>
      </c>
      <c r="G138" s="4">
        <v>2216.92</v>
      </c>
      <c r="H138" s="20">
        <v>9.479</v>
      </c>
      <c r="I138" s="20">
        <v>9.479</v>
      </c>
      <c r="J138" s="20">
        <v>6.4</v>
      </c>
      <c r="K138" s="20">
        <v>6.520999999999999</v>
      </c>
      <c r="L138" s="20">
        <v>4.6339999999999995</v>
      </c>
      <c r="M138" s="20">
        <v>58</v>
      </c>
      <c r="N138" s="20">
        <v>2.9579999999999997</v>
      </c>
      <c r="O138" s="20">
        <v>95</v>
      </c>
      <c r="P138" s="20">
        <v>4.845</v>
      </c>
      <c r="Q138" s="20">
        <v>160</v>
      </c>
      <c r="R138" s="20">
        <v>163.025</v>
      </c>
      <c r="S138" s="20">
        <v>115.85</v>
      </c>
      <c r="T138" s="20">
        <v>-1.766000000000001</v>
      </c>
      <c r="U138" s="20">
        <v>-1.887</v>
      </c>
      <c r="V138" s="40">
        <v>37</v>
      </c>
    </row>
    <row r="139" spans="1:22" ht="15">
      <c r="A139" s="157"/>
      <c r="B139" s="133">
        <v>5</v>
      </c>
      <c r="C139" s="68" t="s">
        <v>410</v>
      </c>
      <c r="D139" s="4">
        <v>40</v>
      </c>
      <c r="E139" s="4"/>
      <c r="F139" s="4">
        <v>2100.27</v>
      </c>
      <c r="G139" s="4">
        <v>2100.27</v>
      </c>
      <c r="H139" s="20">
        <v>11.6</v>
      </c>
      <c r="I139" s="20">
        <v>11.6</v>
      </c>
      <c r="J139" s="20">
        <v>6.4</v>
      </c>
      <c r="K139" s="20">
        <v>6.755</v>
      </c>
      <c r="L139" s="20">
        <v>3.8556500000000007</v>
      </c>
      <c r="M139" s="20">
        <v>95</v>
      </c>
      <c r="N139" s="20">
        <v>4.845</v>
      </c>
      <c r="O139" s="20">
        <v>151.85</v>
      </c>
      <c r="P139" s="20">
        <v>7.744349999999999</v>
      </c>
      <c r="Q139" s="20">
        <v>160</v>
      </c>
      <c r="R139" s="20">
        <v>168.875</v>
      </c>
      <c r="S139" s="20">
        <v>96.39125</v>
      </c>
      <c r="T139" s="20">
        <v>-2.5443499999999997</v>
      </c>
      <c r="U139" s="20">
        <v>-2.899349999999999</v>
      </c>
      <c r="V139" s="40">
        <v>56.85</v>
      </c>
    </row>
    <row r="140" spans="1:22" ht="12.75">
      <c r="A140" s="157"/>
      <c r="B140" s="125">
        <v>6</v>
      </c>
      <c r="C140" s="68" t="s">
        <v>411</v>
      </c>
      <c r="D140" s="4">
        <v>20</v>
      </c>
      <c r="E140" s="4">
        <v>1978</v>
      </c>
      <c r="F140" s="4">
        <v>1065.04</v>
      </c>
      <c r="G140" s="4">
        <v>1065.04</v>
      </c>
      <c r="H140" s="20">
        <v>4.568</v>
      </c>
      <c r="I140" s="20">
        <v>4.568</v>
      </c>
      <c r="J140" s="20">
        <v>3.12</v>
      </c>
      <c r="K140" s="20">
        <v>3.242</v>
      </c>
      <c r="L140" s="20">
        <v>2.9410999999999996</v>
      </c>
      <c r="M140" s="20">
        <v>26</v>
      </c>
      <c r="N140" s="20">
        <v>1.3259999999999998</v>
      </c>
      <c r="O140" s="20">
        <v>31.9</v>
      </c>
      <c r="P140" s="20">
        <v>1.6268999999999998</v>
      </c>
      <c r="Q140" s="20">
        <v>156</v>
      </c>
      <c r="R140" s="20">
        <v>162.1</v>
      </c>
      <c r="S140" s="20">
        <v>147.055</v>
      </c>
      <c r="T140" s="20">
        <v>-0.1789000000000005</v>
      </c>
      <c r="U140" s="20">
        <v>-0.30089999999999995</v>
      </c>
      <c r="V140" s="40">
        <v>5.9</v>
      </c>
    </row>
    <row r="141" spans="1:22" ht="12.75">
      <c r="A141" s="157"/>
      <c r="B141" s="125">
        <v>7</v>
      </c>
      <c r="C141" s="68" t="s">
        <v>413</v>
      </c>
      <c r="D141" s="4">
        <v>8</v>
      </c>
      <c r="E141" s="4">
        <v>1970</v>
      </c>
      <c r="F141" s="4">
        <v>407.05</v>
      </c>
      <c r="G141" s="4">
        <v>407.05</v>
      </c>
      <c r="H141" s="20">
        <v>2</v>
      </c>
      <c r="I141" s="20">
        <v>2</v>
      </c>
      <c r="J141" s="20">
        <v>1.28</v>
      </c>
      <c r="K141" s="20">
        <v>1.286</v>
      </c>
      <c r="L141" s="20">
        <v>1.1840000000000002</v>
      </c>
      <c r="M141" s="20">
        <v>14</v>
      </c>
      <c r="N141" s="20">
        <v>0.714</v>
      </c>
      <c r="O141" s="20">
        <v>16</v>
      </c>
      <c r="P141" s="20">
        <v>0.816</v>
      </c>
      <c r="Q141" s="20">
        <v>160</v>
      </c>
      <c r="R141" s="20">
        <v>160.75</v>
      </c>
      <c r="S141" s="20">
        <v>148</v>
      </c>
      <c r="T141" s="20">
        <v>-0.09599999999999986</v>
      </c>
      <c r="U141" s="20">
        <v>-0.10199999999999998</v>
      </c>
      <c r="V141" s="40">
        <v>2</v>
      </c>
    </row>
    <row r="142" spans="1:22" ht="12.75">
      <c r="A142" s="157"/>
      <c r="B142" s="125">
        <v>8</v>
      </c>
      <c r="C142" s="68" t="s">
        <v>455</v>
      </c>
      <c r="D142" s="4">
        <v>63</v>
      </c>
      <c r="E142" s="4">
        <v>2002</v>
      </c>
      <c r="F142" s="4">
        <v>3320.9</v>
      </c>
      <c r="G142" s="4">
        <v>3229.73</v>
      </c>
      <c r="H142" s="20">
        <v>19.651</v>
      </c>
      <c r="I142" s="20">
        <f>H142</f>
        <v>19.651</v>
      </c>
      <c r="J142" s="20">
        <v>9.84</v>
      </c>
      <c r="K142" s="20">
        <f>I142-N142</f>
        <v>9.91</v>
      </c>
      <c r="L142" s="20">
        <f>I142-P142</f>
        <v>12.59208</v>
      </c>
      <c r="M142" s="20">
        <v>191</v>
      </c>
      <c r="N142" s="20">
        <v>9.741</v>
      </c>
      <c r="O142" s="20">
        <v>131.5</v>
      </c>
      <c r="P142" s="20">
        <v>7.05892</v>
      </c>
      <c r="Q142" s="20">
        <f>J142*1000/D142</f>
        <v>156.1904761904762</v>
      </c>
      <c r="R142" s="20">
        <f>K142*1000/D142</f>
        <v>157.3015873015873</v>
      </c>
      <c r="S142" s="20">
        <f>L142*1000/D142</f>
        <v>199.87428571428572</v>
      </c>
      <c r="T142" s="20">
        <f>L142-J142</f>
        <v>2.7520799999999994</v>
      </c>
      <c r="U142" s="20">
        <f>N142-P142</f>
        <v>2.68208</v>
      </c>
      <c r="V142" s="40">
        <f>O142-M142</f>
        <v>-59.5</v>
      </c>
    </row>
    <row r="143" spans="1:22" ht="12.75">
      <c r="A143" s="157"/>
      <c r="B143" s="125">
        <v>9</v>
      </c>
      <c r="C143" s="68" t="s">
        <v>120</v>
      </c>
      <c r="D143" s="4">
        <v>20</v>
      </c>
      <c r="E143" s="4" t="s">
        <v>61</v>
      </c>
      <c r="F143" s="16">
        <v>1064.2</v>
      </c>
      <c r="G143" s="16">
        <v>1064.2</v>
      </c>
      <c r="H143" s="16">
        <v>5.63</v>
      </c>
      <c r="I143" s="20">
        <v>5.63</v>
      </c>
      <c r="J143" s="16">
        <v>3.2</v>
      </c>
      <c r="K143" s="20">
        <v>3.437</v>
      </c>
      <c r="L143" s="20">
        <v>2.37365</v>
      </c>
      <c r="M143" s="16">
        <v>43</v>
      </c>
      <c r="N143" s="16">
        <v>2.193</v>
      </c>
      <c r="O143" s="16">
        <v>63.85</v>
      </c>
      <c r="P143" s="16">
        <v>3.25635</v>
      </c>
      <c r="Q143" s="20">
        <v>160</v>
      </c>
      <c r="R143" s="20">
        <v>171.85</v>
      </c>
      <c r="S143" s="20">
        <v>118.6825</v>
      </c>
      <c r="T143" s="20">
        <v>-0.8263500000000001</v>
      </c>
      <c r="U143" s="20">
        <v>-1.0633499999999998</v>
      </c>
      <c r="V143" s="40">
        <v>20.85</v>
      </c>
    </row>
    <row r="144" spans="1:22" ht="12.75">
      <c r="A144" s="157"/>
      <c r="B144" s="125">
        <v>10</v>
      </c>
      <c r="C144" s="68" t="s">
        <v>125</v>
      </c>
      <c r="D144" s="4">
        <v>7</v>
      </c>
      <c r="E144" s="4" t="s">
        <v>61</v>
      </c>
      <c r="F144" s="16">
        <v>350.23</v>
      </c>
      <c r="G144" s="16">
        <v>308.48</v>
      </c>
      <c r="H144" s="16">
        <v>2.00487</v>
      </c>
      <c r="I144" s="20">
        <v>2.00487</v>
      </c>
      <c r="J144" s="16">
        <v>1.12</v>
      </c>
      <c r="K144" s="20">
        <v>1.13787</v>
      </c>
      <c r="L144" s="20">
        <v>0.8828699999999998</v>
      </c>
      <c r="M144" s="16">
        <v>17</v>
      </c>
      <c r="N144" s="16">
        <v>0.867</v>
      </c>
      <c r="O144" s="16">
        <v>22</v>
      </c>
      <c r="P144" s="16">
        <v>1.122</v>
      </c>
      <c r="Q144" s="20">
        <v>160</v>
      </c>
      <c r="R144" s="20">
        <v>162.55285714285714</v>
      </c>
      <c r="S144" s="20">
        <v>126.12428571428568</v>
      </c>
      <c r="T144" s="20">
        <v>-0.23713000000000028</v>
      </c>
      <c r="U144" s="20">
        <v>-0.255</v>
      </c>
      <c r="V144" s="40">
        <v>5</v>
      </c>
    </row>
    <row r="145" spans="1:22" ht="12.75">
      <c r="A145" s="157"/>
      <c r="B145" s="125">
        <v>11</v>
      </c>
      <c r="C145" s="68" t="s">
        <v>157</v>
      </c>
      <c r="D145" s="4">
        <v>54</v>
      </c>
      <c r="E145" s="4"/>
      <c r="F145" s="4">
        <v>3490</v>
      </c>
      <c r="G145" s="4">
        <v>3490</v>
      </c>
      <c r="H145" s="16">
        <v>13.86</v>
      </c>
      <c r="I145" s="20">
        <v>13.86</v>
      </c>
      <c r="J145" s="16">
        <v>6.75</v>
      </c>
      <c r="K145" s="20">
        <v>6.9239999999999995</v>
      </c>
      <c r="L145" s="20">
        <v>7.4</v>
      </c>
      <c r="M145" s="20">
        <v>136</v>
      </c>
      <c r="N145" s="17">
        <v>6.936</v>
      </c>
      <c r="O145" s="20">
        <v>126.66666666666667</v>
      </c>
      <c r="P145" s="16">
        <v>6.46</v>
      </c>
      <c r="Q145" s="20">
        <v>125</v>
      </c>
      <c r="R145" s="20">
        <v>128.2222222222222</v>
      </c>
      <c r="S145" s="20">
        <v>137.037037037037</v>
      </c>
      <c r="T145" s="20">
        <v>0.6499999999999995</v>
      </c>
      <c r="U145" s="20">
        <v>0.476</v>
      </c>
      <c r="V145" s="40">
        <v>-9.333333333333329</v>
      </c>
    </row>
    <row r="146" spans="1:22" ht="12.75">
      <c r="A146" s="157"/>
      <c r="B146" s="125">
        <v>12</v>
      </c>
      <c r="C146" s="68" t="s">
        <v>213</v>
      </c>
      <c r="D146" s="4">
        <v>40</v>
      </c>
      <c r="E146" s="4" t="s">
        <v>29</v>
      </c>
      <c r="F146" s="4">
        <v>2393.2</v>
      </c>
      <c r="G146" s="4">
        <v>2393.2</v>
      </c>
      <c r="H146" s="20">
        <v>11.968</v>
      </c>
      <c r="I146" s="20">
        <v>11.968</v>
      </c>
      <c r="J146" s="20">
        <v>6.4</v>
      </c>
      <c r="K146" s="20">
        <v>6.5853</v>
      </c>
      <c r="L146" s="20">
        <v>4.14892</v>
      </c>
      <c r="M146" s="20">
        <v>95</v>
      </c>
      <c r="N146" s="20">
        <v>5.3827</v>
      </c>
      <c r="O146" s="20">
        <v>138</v>
      </c>
      <c r="P146" s="20">
        <v>7.81908</v>
      </c>
      <c r="Q146" s="20">
        <v>160</v>
      </c>
      <c r="R146" s="20">
        <v>164.6325</v>
      </c>
      <c r="S146" s="20">
        <v>103.723</v>
      </c>
      <c r="T146" s="20">
        <v>-2.25108</v>
      </c>
      <c r="U146" s="20">
        <v>-2.4363799999999998</v>
      </c>
      <c r="V146" s="40">
        <v>43</v>
      </c>
    </row>
    <row r="147" spans="1:22" ht="12.75">
      <c r="A147" s="157"/>
      <c r="B147" s="125">
        <v>13</v>
      </c>
      <c r="C147" s="68" t="s">
        <v>215</v>
      </c>
      <c r="D147" s="4">
        <v>41</v>
      </c>
      <c r="E147" s="4" t="s">
        <v>29</v>
      </c>
      <c r="F147" s="4">
        <v>2257.74</v>
      </c>
      <c r="G147" s="4">
        <v>2257.74</v>
      </c>
      <c r="H147" s="20">
        <v>6.966</v>
      </c>
      <c r="I147" s="20">
        <v>6.966</v>
      </c>
      <c r="J147" s="20">
        <v>4.10103</v>
      </c>
      <c r="K147" s="20">
        <v>4.133</v>
      </c>
      <c r="L147" s="20">
        <v>3.67972</v>
      </c>
      <c r="M147" s="20">
        <v>50</v>
      </c>
      <c r="N147" s="20">
        <v>2.833</v>
      </c>
      <c r="O147" s="20">
        <v>58</v>
      </c>
      <c r="P147" s="20">
        <v>3.28628</v>
      </c>
      <c r="Q147" s="20">
        <v>100.0251219512195</v>
      </c>
      <c r="R147" s="20">
        <v>100.8048780487805</v>
      </c>
      <c r="S147" s="20">
        <v>89.74926829268293</v>
      </c>
      <c r="T147" s="20">
        <v>-0.42130999999999963</v>
      </c>
      <c r="U147" s="20">
        <v>-0.4532799999999999</v>
      </c>
      <c r="V147" s="40">
        <v>8</v>
      </c>
    </row>
    <row r="148" spans="1:22" ht="12.75">
      <c r="A148" s="157"/>
      <c r="B148" s="125">
        <v>14</v>
      </c>
      <c r="C148" s="68" t="s">
        <v>285</v>
      </c>
      <c r="D148" s="4">
        <v>50</v>
      </c>
      <c r="E148" s="4">
        <v>1988</v>
      </c>
      <c r="F148" s="4">
        <v>2419.6</v>
      </c>
      <c r="G148" s="4">
        <v>2419.6</v>
      </c>
      <c r="H148" s="20">
        <v>12.8</v>
      </c>
      <c r="I148" s="20">
        <v>12.8</v>
      </c>
      <c r="J148" s="16">
        <v>8</v>
      </c>
      <c r="K148" s="20">
        <v>8.363</v>
      </c>
      <c r="L148" s="20">
        <v>9.077000000000002</v>
      </c>
      <c r="M148" s="20">
        <v>87</v>
      </c>
      <c r="N148" s="17">
        <v>4.437</v>
      </c>
      <c r="O148" s="20">
        <v>73</v>
      </c>
      <c r="P148" s="17">
        <v>3.723</v>
      </c>
      <c r="Q148" s="20">
        <v>160</v>
      </c>
      <c r="R148" s="20">
        <v>167.26</v>
      </c>
      <c r="S148" s="20">
        <v>181.54</v>
      </c>
      <c r="T148" s="20">
        <v>1.0770000000000017</v>
      </c>
      <c r="U148" s="20">
        <v>0.7140000000000004</v>
      </c>
      <c r="V148" s="40">
        <v>-14</v>
      </c>
    </row>
    <row r="149" spans="1:22" ht="12.75">
      <c r="A149" s="157"/>
      <c r="B149" s="125">
        <v>15</v>
      </c>
      <c r="C149" s="68" t="s">
        <v>28</v>
      </c>
      <c r="D149" s="4">
        <v>18</v>
      </c>
      <c r="E149" s="4" t="s">
        <v>29</v>
      </c>
      <c r="F149" s="16">
        <v>955.53</v>
      </c>
      <c r="G149" s="16">
        <v>955.53</v>
      </c>
      <c r="H149" s="17">
        <v>3.996</v>
      </c>
      <c r="I149" s="20">
        <v>3.996</v>
      </c>
      <c r="J149" s="17">
        <v>2.556</v>
      </c>
      <c r="K149" s="20">
        <v>2.5789999999999997</v>
      </c>
      <c r="L149" s="20">
        <v>2.5789999999999997</v>
      </c>
      <c r="M149" s="16">
        <v>25</v>
      </c>
      <c r="N149" s="17">
        <v>1.417</v>
      </c>
      <c r="O149" s="16">
        <v>25</v>
      </c>
      <c r="P149" s="17">
        <v>1.417</v>
      </c>
      <c r="Q149" s="20">
        <v>142</v>
      </c>
      <c r="R149" s="20">
        <v>143.27777777777774</v>
      </c>
      <c r="S149" s="20">
        <v>143.27777777777774</v>
      </c>
      <c r="T149" s="20">
        <v>0.022999999999999687</v>
      </c>
      <c r="U149" s="20">
        <v>0</v>
      </c>
      <c r="V149" s="40">
        <v>0</v>
      </c>
    </row>
    <row r="150" spans="1:22" ht="12.75">
      <c r="A150" s="157"/>
      <c r="B150" s="125">
        <v>16</v>
      </c>
      <c r="C150" s="68" t="s">
        <v>306</v>
      </c>
      <c r="D150" s="4">
        <v>50</v>
      </c>
      <c r="E150" s="4" t="s">
        <v>29</v>
      </c>
      <c r="F150" s="16">
        <v>2547.77</v>
      </c>
      <c r="G150" s="16">
        <v>2547.77</v>
      </c>
      <c r="H150" s="17">
        <v>10.539</v>
      </c>
      <c r="I150" s="20">
        <v>10.539</v>
      </c>
      <c r="J150" s="17">
        <v>6.959</v>
      </c>
      <c r="K150" s="20">
        <v>6.459</v>
      </c>
      <c r="L150" s="20">
        <v>7.023</v>
      </c>
      <c r="M150" s="16">
        <v>72</v>
      </c>
      <c r="N150" s="17">
        <v>4.08</v>
      </c>
      <c r="O150" s="16">
        <v>62.05</v>
      </c>
      <c r="P150" s="17">
        <v>3.516</v>
      </c>
      <c r="Q150" s="20">
        <v>139.18</v>
      </c>
      <c r="R150" s="20">
        <v>129.18</v>
      </c>
      <c r="S150" s="20">
        <v>140.46</v>
      </c>
      <c r="T150" s="20">
        <v>0.06400000000000006</v>
      </c>
      <c r="U150" s="20">
        <v>0.5640000000000001</v>
      </c>
      <c r="V150" s="40">
        <v>-9.95</v>
      </c>
    </row>
    <row r="151" spans="1:22" ht="12.75">
      <c r="A151" s="157"/>
      <c r="B151" s="125">
        <v>17</v>
      </c>
      <c r="C151" s="68" t="s">
        <v>317</v>
      </c>
      <c r="D151" s="4">
        <v>25</v>
      </c>
      <c r="E151" s="4">
        <v>1982</v>
      </c>
      <c r="F151" s="4">
        <v>1297.39</v>
      </c>
      <c r="G151" s="4">
        <v>1297.39</v>
      </c>
      <c r="H151" s="20">
        <v>6.094</v>
      </c>
      <c r="I151" s="20">
        <v>6.094</v>
      </c>
      <c r="J151" s="20">
        <v>4</v>
      </c>
      <c r="K151" s="20">
        <v>4.105</v>
      </c>
      <c r="L151" s="20">
        <v>3.2635000000000005</v>
      </c>
      <c r="M151" s="20">
        <v>39</v>
      </c>
      <c r="N151" s="20">
        <v>1.9889999999999999</v>
      </c>
      <c r="O151" s="20">
        <v>55.5</v>
      </c>
      <c r="P151" s="20">
        <v>2.8305</v>
      </c>
      <c r="Q151" s="20">
        <v>160</v>
      </c>
      <c r="R151" s="20">
        <v>164.2</v>
      </c>
      <c r="S151" s="20">
        <v>130.54</v>
      </c>
      <c r="T151" s="20">
        <v>-0.7364999999999995</v>
      </c>
      <c r="U151" s="20">
        <v>-0.8414999999999999</v>
      </c>
      <c r="V151" s="40">
        <v>16.5</v>
      </c>
    </row>
    <row r="152" spans="1:22" ht="12.75">
      <c r="A152" s="157"/>
      <c r="B152" s="125">
        <v>18</v>
      </c>
      <c r="C152" s="68" t="s">
        <v>62</v>
      </c>
      <c r="D152" s="4">
        <v>12</v>
      </c>
      <c r="E152" s="4" t="s">
        <v>63</v>
      </c>
      <c r="F152" s="4">
        <v>688.96</v>
      </c>
      <c r="G152" s="4">
        <v>688.96</v>
      </c>
      <c r="H152" s="20">
        <v>3.698</v>
      </c>
      <c r="I152" s="20">
        <v>3.698</v>
      </c>
      <c r="J152" s="20">
        <v>1.92</v>
      </c>
      <c r="K152" s="20">
        <v>2.117</v>
      </c>
      <c r="L152" s="20">
        <v>2.423</v>
      </c>
      <c r="M152" s="20">
        <v>31</v>
      </c>
      <c r="N152" s="20">
        <v>1.581</v>
      </c>
      <c r="O152" s="20">
        <v>25</v>
      </c>
      <c r="P152" s="20">
        <v>1.275</v>
      </c>
      <c r="Q152" s="20">
        <v>160</v>
      </c>
      <c r="R152" s="20">
        <v>176.41666666666666</v>
      </c>
      <c r="S152" s="20">
        <v>201.91666666666666</v>
      </c>
      <c r="T152" s="20">
        <v>0.5030000000000001</v>
      </c>
      <c r="U152" s="20">
        <v>0.30600000000000005</v>
      </c>
      <c r="V152" s="40">
        <v>-6</v>
      </c>
    </row>
    <row r="153" spans="1:22" ht="12.75">
      <c r="A153" s="157"/>
      <c r="B153" s="125">
        <v>19</v>
      </c>
      <c r="C153" s="68" t="s">
        <v>64</v>
      </c>
      <c r="D153" s="4">
        <v>26</v>
      </c>
      <c r="E153" s="4" t="s">
        <v>63</v>
      </c>
      <c r="F153" s="4">
        <v>1223.2</v>
      </c>
      <c r="G153" s="4">
        <v>1223.22</v>
      </c>
      <c r="H153" s="20">
        <v>6.132</v>
      </c>
      <c r="I153" s="20">
        <v>6.132</v>
      </c>
      <c r="J153" s="20">
        <v>3.85</v>
      </c>
      <c r="K153" s="20">
        <v>4.143</v>
      </c>
      <c r="L153" s="20">
        <v>4.365</v>
      </c>
      <c r="M153" s="20">
        <v>39</v>
      </c>
      <c r="N153" s="20">
        <v>1.989</v>
      </c>
      <c r="O153" s="20">
        <v>34.652</v>
      </c>
      <c r="P153" s="20">
        <v>1.767</v>
      </c>
      <c r="Q153" s="20">
        <v>148.07692307692307</v>
      </c>
      <c r="R153" s="20">
        <v>159.34615384615384</v>
      </c>
      <c r="S153" s="20">
        <v>167.8846153846154</v>
      </c>
      <c r="T153" s="20">
        <v>0.515</v>
      </c>
      <c r="U153" s="20">
        <v>0.2220000000000002</v>
      </c>
      <c r="V153" s="40">
        <v>-4.347999999999999</v>
      </c>
    </row>
    <row r="154" spans="1:22" ht="12.75">
      <c r="A154" s="157"/>
      <c r="B154" s="125">
        <v>20</v>
      </c>
      <c r="C154" s="68" t="s">
        <v>432</v>
      </c>
      <c r="D154" s="4">
        <v>60</v>
      </c>
      <c r="E154" s="4">
        <v>1987</v>
      </c>
      <c r="F154" s="4">
        <v>2296.9</v>
      </c>
      <c r="G154" s="4">
        <v>2296.9</v>
      </c>
      <c r="H154" s="20">
        <v>14.78</v>
      </c>
      <c r="I154" s="20">
        <v>14.78</v>
      </c>
      <c r="J154" s="20">
        <v>9.6</v>
      </c>
      <c r="K154" s="20">
        <v>9.782</v>
      </c>
      <c r="L154" s="20">
        <v>8.97824</v>
      </c>
      <c r="M154" s="20">
        <v>98</v>
      </c>
      <c r="N154" s="20">
        <v>4.997999999999999</v>
      </c>
      <c r="O154" s="20">
        <v>113.76</v>
      </c>
      <c r="P154" s="20">
        <v>5.80176</v>
      </c>
      <c r="Q154" s="20">
        <v>160</v>
      </c>
      <c r="R154" s="20">
        <v>163.03333333333333</v>
      </c>
      <c r="S154" s="20">
        <v>149.63733333333332</v>
      </c>
      <c r="T154" s="20">
        <v>-0.6217600000000001</v>
      </c>
      <c r="U154" s="20">
        <v>-0.8037600000000005</v>
      </c>
      <c r="V154" s="40">
        <v>15.76</v>
      </c>
    </row>
    <row r="155" spans="1:22" ht="12.75">
      <c r="A155" s="157"/>
      <c r="B155" s="125">
        <v>21</v>
      </c>
      <c r="C155" s="68" t="s">
        <v>435</v>
      </c>
      <c r="D155" s="4">
        <v>40</v>
      </c>
      <c r="E155" s="4">
        <v>1990</v>
      </c>
      <c r="F155" s="4">
        <v>2238.16</v>
      </c>
      <c r="G155" s="4">
        <v>2238.16</v>
      </c>
      <c r="H155" s="20">
        <v>11.77</v>
      </c>
      <c r="I155" s="20">
        <v>11.77</v>
      </c>
      <c r="J155" s="20">
        <v>6.4</v>
      </c>
      <c r="K155" s="20">
        <v>6.517</v>
      </c>
      <c r="L155" s="20">
        <v>6.1855</v>
      </c>
      <c r="M155" s="20">
        <v>103</v>
      </c>
      <c r="N155" s="20">
        <v>5.252999999999999</v>
      </c>
      <c r="O155" s="20">
        <v>109.5</v>
      </c>
      <c r="P155" s="20">
        <v>5.584499999999999</v>
      </c>
      <c r="Q155" s="20">
        <v>160</v>
      </c>
      <c r="R155" s="20">
        <v>162.925</v>
      </c>
      <c r="S155" s="20">
        <v>154.6375</v>
      </c>
      <c r="T155" s="20">
        <v>-0.21450000000000014</v>
      </c>
      <c r="U155" s="20">
        <v>-0.33150000000000013</v>
      </c>
      <c r="V155" s="40">
        <v>6.5</v>
      </c>
    </row>
    <row r="156" spans="1:22" ht="12.75">
      <c r="A156" s="157"/>
      <c r="B156" s="125">
        <v>22</v>
      </c>
      <c r="C156" s="68" t="s">
        <v>436</v>
      </c>
      <c r="D156" s="4">
        <v>45</v>
      </c>
      <c r="E156" s="4"/>
      <c r="F156" s="4">
        <v>2147.49</v>
      </c>
      <c r="G156" s="4">
        <v>2147.49</v>
      </c>
      <c r="H156" s="20">
        <v>12</v>
      </c>
      <c r="I156" s="20">
        <v>12</v>
      </c>
      <c r="J156" s="20">
        <v>7.2</v>
      </c>
      <c r="K156" s="20">
        <v>7.308000000000001</v>
      </c>
      <c r="L156" s="20">
        <v>7.308000000000001</v>
      </c>
      <c r="M156" s="20">
        <v>92</v>
      </c>
      <c r="N156" s="20">
        <v>4.691999999999999</v>
      </c>
      <c r="O156" s="20">
        <v>92</v>
      </c>
      <c r="P156" s="20">
        <v>4.691999999999999</v>
      </c>
      <c r="Q156" s="20">
        <v>160</v>
      </c>
      <c r="R156" s="20">
        <v>162.4</v>
      </c>
      <c r="S156" s="20">
        <v>162.4</v>
      </c>
      <c r="T156" s="20">
        <v>0.10800000000000054</v>
      </c>
      <c r="U156" s="20">
        <v>0</v>
      </c>
      <c r="V156" s="40">
        <v>0</v>
      </c>
    </row>
    <row r="157" spans="1:22" ht="12.75">
      <c r="A157" s="157"/>
      <c r="B157" s="125">
        <v>23</v>
      </c>
      <c r="C157" s="68" t="s">
        <v>460</v>
      </c>
      <c r="D157" s="4">
        <v>28</v>
      </c>
      <c r="E157" s="4">
        <v>2000</v>
      </c>
      <c r="F157" s="4">
        <v>1552.52</v>
      </c>
      <c r="G157" s="4">
        <v>1552.52</v>
      </c>
      <c r="H157" s="20">
        <v>8.824</v>
      </c>
      <c r="I157" s="20">
        <v>8.824</v>
      </c>
      <c r="J157" s="20">
        <v>4.4</v>
      </c>
      <c r="K157" s="20">
        <v>4.6930000000000005</v>
      </c>
      <c r="L157" s="20">
        <v>4.798</v>
      </c>
      <c r="M157" s="20">
        <v>81</v>
      </c>
      <c r="N157" s="20">
        <v>4.130999999999999</v>
      </c>
      <c r="O157" s="20">
        <v>75</v>
      </c>
      <c r="P157" s="20">
        <v>4.026</v>
      </c>
      <c r="Q157" s="20">
        <v>157.14285714285714</v>
      </c>
      <c r="R157" s="20">
        <v>167.6071428571429</v>
      </c>
      <c r="S157" s="20">
        <v>171.35714285714286</v>
      </c>
      <c r="T157" s="20">
        <v>0.3979999999999997</v>
      </c>
      <c r="U157" s="20">
        <v>0.105</v>
      </c>
      <c r="V157" s="40">
        <v>-6</v>
      </c>
    </row>
    <row r="158" spans="1:22" ht="12.75">
      <c r="A158" s="157"/>
      <c r="B158" s="125">
        <v>24</v>
      </c>
      <c r="C158" s="68" t="s">
        <v>464</v>
      </c>
      <c r="D158" s="4">
        <v>60</v>
      </c>
      <c r="E158" s="4">
        <v>1991</v>
      </c>
      <c r="F158" s="4">
        <v>3320.57</v>
      </c>
      <c r="G158" s="4">
        <v>3320.57</v>
      </c>
      <c r="H158" s="20">
        <v>21.301</v>
      </c>
      <c r="I158" s="20">
        <v>21.301</v>
      </c>
      <c r="J158" s="20">
        <v>9.6</v>
      </c>
      <c r="K158" s="20">
        <v>9.672999999999998</v>
      </c>
      <c r="L158" s="20">
        <v>12.334292999999999</v>
      </c>
      <c r="M158" s="20">
        <v>228</v>
      </c>
      <c r="N158" s="20">
        <v>11.628</v>
      </c>
      <c r="O158" s="20">
        <v>167.04</v>
      </c>
      <c r="P158" s="20">
        <v>8.966707</v>
      </c>
      <c r="Q158" s="20">
        <v>160</v>
      </c>
      <c r="R158" s="20">
        <v>161.21666666666664</v>
      </c>
      <c r="S158" s="20">
        <v>205.57155</v>
      </c>
      <c r="T158" s="20">
        <v>2.734292999999999</v>
      </c>
      <c r="U158" s="20">
        <v>2.6612930000000006</v>
      </c>
      <c r="V158" s="40">
        <v>-60.96</v>
      </c>
    </row>
    <row r="159" spans="1:22" ht="12.75">
      <c r="A159" s="157"/>
      <c r="B159" s="125">
        <v>25</v>
      </c>
      <c r="C159" s="68" t="s">
        <v>466</v>
      </c>
      <c r="D159" s="4">
        <v>40</v>
      </c>
      <c r="E159" s="4">
        <v>1995</v>
      </c>
      <c r="F159" s="4">
        <v>2730.33</v>
      </c>
      <c r="G159" s="4">
        <v>2730.33</v>
      </c>
      <c r="H159" s="20">
        <v>16.105</v>
      </c>
      <c r="I159" s="20">
        <v>16.105</v>
      </c>
      <c r="J159" s="20">
        <v>5.89248</v>
      </c>
      <c r="K159" s="20">
        <v>6.058000000000002</v>
      </c>
      <c r="L159" s="20">
        <v>7.683816</v>
      </c>
      <c r="M159" s="20">
        <v>197</v>
      </c>
      <c r="N159" s="20">
        <v>10.046999999999999</v>
      </c>
      <c r="O159" s="20">
        <v>156.8775</v>
      </c>
      <c r="P159" s="20">
        <v>8.421184</v>
      </c>
      <c r="Q159" s="20">
        <v>147.31199999999998</v>
      </c>
      <c r="R159" s="20">
        <v>151.45</v>
      </c>
      <c r="S159" s="20">
        <v>192.09539999999998</v>
      </c>
      <c r="T159" s="20">
        <v>1.7913360000000003</v>
      </c>
      <c r="U159" s="20">
        <v>1.6258159999999986</v>
      </c>
      <c r="V159" s="40">
        <v>-40.1225</v>
      </c>
    </row>
    <row r="160" spans="1:22" ht="12.75">
      <c r="A160" s="157"/>
      <c r="B160" s="125">
        <v>26</v>
      </c>
      <c r="C160" s="68" t="s">
        <v>50</v>
      </c>
      <c r="D160" s="4">
        <v>91</v>
      </c>
      <c r="E160" s="4" t="s">
        <v>29</v>
      </c>
      <c r="F160" s="4">
        <v>4625.03</v>
      </c>
      <c r="G160" s="4">
        <v>4625.03</v>
      </c>
      <c r="H160" s="20">
        <v>20.33</v>
      </c>
      <c r="I160" s="20">
        <v>20.33</v>
      </c>
      <c r="J160" s="20">
        <v>12.05</v>
      </c>
      <c r="K160" s="20">
        <v>12.868699999999999</v>
      </c>
      <c r="L160" s="20">
        <v>12.046722999999998</v>
      </c>
      <c r="M160" s="20">
        <v>133</v>
      </c>
      <c r="N160" s="20">
        <v>7.4613</v>
      </c>
      <c r="O160" s="20">
        <v>118.65</v>
      </c>
      <c r="P160" s="20">
        <v>8.283277</v>
      </c>
      <c r="Q160" s="20">
        <v>132.41758241758242</v>
      </c>
      <c r="R160" s="20">
        <v>141.4142857142857</v>
      </c>
      <c r="S160" s="20">
        <v>132.38157142857142</v>
      </c>
      <c r="T160" s="20">
        <v>-0.003277000000002417</v>
      </c>
      <c r="U160" s="20">
        <v>-0.8219770000000004</v>
      </c>
      <c r="V160" s="40">
        <v>-14.35</v>
      </c>
    </row>
    <row r="161" spans="1:22" ht="12.75">
      <c r="A161" s="157"/>
      <c r="B161" s="125">
        <v>27</v>
      </c>
      <c r="C161" s="68" t="s">
        <v>51</v>
      </c>
      <c r="D161" s="4">
        <v>90</v>
      </c>
      <c r="E161" s="4" t="s">
        <v>29</v>
      </c>
      <c r="F161" s="4">
        <v>4539.65</v>
      </c>
      <c r="G161" s="4">
        <v>4539.65</v>
      </c>
      <c r="H161" s="20">
        <v>16.904</v>
      </c>
      <c r="I161" s="20">
        <v>16.904</v>
      </c>
      <c r="J161" s="20">
        <v>9.23</v>
      </c>
      <c r="K161" s="20">
        <v>9.5549</v>
      </c>
      <c r="L161" s="20">
        <v>11.09765</v>
      </c>
      <c r="M161" s="20">
        <v>131</v>
      </c>
      <c r="N161" s="20">
        <v>7.3491</v>
      </c>
      <c r="O161" s="20">
        <v>103.5</v>
      </c>
      <c r="P161" s="20">
        <v>5.80635</v>
      </c>
      <c r="Q161" s="20">
        <v>102.55555555555556</v>
      </c>
      <c r="R161" s="20">
        <v>106.16555555555556</v>
      </c>
      <c r="S161" s="20">
        <v>123.30722222222222</v>
      </c>
      <c r="T161" s="20">
        <v>1.8676499999999994</v>
      </c>
      <c r="U161" s="20">
        <v>1.5427499999999998</v>
      </c>
      <c r="V161" s="40">
        <v>-27.5</v>
      </c>
    </row>
    <row r="162" spans="1:22" ht="12.75">
      <c r="A162" s="157"/>
      <c r="B162" s="125">
        <v>28</v>
      </c>
      <c r="C162" s="68" t="s">
        <v>53</v>
      </c>
      <c r="D162" s="4">
        <v>91</v>
      </c>
      <c r="E162" s="4" t="s">
        <v>29</v>
      </c>
      <c r="F162" s="4">
        <v>4577.68</v>
      </c>
      <c r="G162" s="4">
        <v>4577.68</v>
      </c>
      <c r="H162" s="20">
        <v>20.133</v>
      </c>
      <c r="I162" s="20">
        <v>20.133</v>
      </c>
      <c r="J162" s="20">
        <v>11.49</v>
      </c>
      <c r="K162" s="20">
        <v>12.5034</v>
      </c>
      <c r="L162" s="20">
        <v>13.7111834</v>
      </c>
      <c r="M162" s="20">
        <v>136</v>
      </c>
      <c r="N162" s="20">
        <v>7.6296</v>
      </c>
      <c r="O162" s="20">
        <v>116.81</v>
      </c>
      <c r="P162" s="20">
        <v>6.4218166</v>
      </c>
      <c r="Q162" s="20">
        <v>126.26373626373626</v>
      </c>
      <c r="R162" s="20">
        <v>137.4</v>
      </c>
      <c r="S162" s="20">
        <v>150.67234505494505</v>
      </c>
      <c r="T162" s="20">
        <v>2.2211833999999993</v>
      </c>
      <c r="U162" s="20">
        <v>1.2077834000000003</v>
      </c>
      <c r="V162" s="40">
        <v>-19.19</v>
      </c>
    </row>
    <row r="163" spans="1:22" ht="12.75">
      <c r="A163" s="157"/>
      <c r="B163" s="125">
        <v>29</v>
      </c>
      <c r="C163" s="68" t="s">
        <v>126</v>
      </c>
      <c r="D163" s="4">
        <v>50</v>
      </c>
      <c r="E163" s="4" t="s">
        <v>61</v>
      </c>
      <c r="F163" s="16">
        <v>2659.12</v>
      </c>
      <c r="G163" s="16">
        <v>2659.12</v>
      </c>
      <c r="H163" s="16">
        <v>13.393</v>
      </c>
      <c r="I163" s="20">
        <v>13.393</v>
      </c>
      <c r="J163" s="16">
        <v>8</v>
      </c>
      <c r="K163" s="20">
        <v>8.038</v>
      </c>
      <c r="L163" s="20">
        <v>7.999750000000001</v>
      </c>
      <c r="M163" s="16">
        <v>105</v>
      </c>
      <c r="N163" s="16">
        <v>5.355</v>
      </c>
      <c r="O163" s="16">
        <v>105.75</v>
      </c>
      <c r="P163" s="16">
        <v>5.39325</v>
      </c>
      <c r="Q163" s="20">
        <v>160</v>
      </c>
      <c r="R163" s="20">
        <v>160.76</v>
      </c>
      <c r="S163" s="20">
        <v>159.995</v>
      </c>
      <c r="T163" s="20">
        <v>-0.00024999999999941735</v>
      </c>
      <c r="U163" s="20">
        <v>-0.03824999999999967</v>
      </c>
      <c r="V163" s="40">
        <v>0.75</v>
      </c>
    </row>
    <row r="164" spans="1:22" ht="12.75">
      <c r="A164" s="157"/>
      <c r="B164" s="125">
        <v>30</v>
      </c>
      <c r="C164" s="68" t="s">
        <v>130</v>
      </c>
      <c r="D164" s="4">
        <v>25</v>
      </c>
      <c r="E164" s="4" t="s">
        <v>61</v>
      </c>
      <c r="F164" s="16">
        <v>1351.97</v>
      </c>
      <c r="G164" s="16">
        <v>1351.97</v>
      </c>
      <c r="H164" s="16">
        <v>6.89195</v>
      </c>
      <c r="I164" s="20">
        <v>6.89195</v>
      </c>
      <c r="J164" s="16">
        <v>4</v>
      </c>
      <c r="K164" s="20">
        <v>4.03595</v>
      </c>
      <c r="L164" s="20">
        <v>4.000249999999999</v>
      </c>
      <c r="M164" s="16">
        <v>56</v>
      </c>
      <c r="N164" s="16">
        <v>2.856</v>
      </c>
      <c r="O164" s="16">
        <v>56.7</v>
      </c>
      <c r="P164" s="16">
        <v>2.8917</v>
      </c>
      <c r="Q164" s="20">
        <v>160</v>
      </c>
      <c r="R164" s="20">
        <v>161.438</v>
      </c>
      <c r="S164" s="20">
        <v>160.01</v>
      </c>
      <c r="T164" s="20">
        <v>0.00024999999999941735</v>
      </c>
      <c r="U164" s="20">
        <v>-0.03570000000000029</v>
      </c>
      <c r="V164" s="40">
        <v>0.7000000000000028</v>
      </c>
    </row>
    <row r="165" spans="1:22" ht="12.75">
      <c r="A165" s="157"/>
      <c r="B165" s="125">
        <v>31</v>
      </c>
      <c r="C165" s="68" t="s">
        <v>160</v>
      </c>
      <c r="D165" s="60">
        <v>55</v>
      </c>
      <c r="E165" s="60"/>
      <c r="F165" s="60">
        <v>2699</v>
      </c>
      <c r="G165" s="60">
        <v>2699</v>
      </c>
      <c r="H165" s="106">
        <v>15.37</v>
      </c>
      <c r="I165" s="20">
        <v>15.37</v>
      </c>
      <c r="J165" s="16">
        <v>6.87</v>
      </c>
      <c r="K165" s="20">
        <v>7.771</v>
      </c>
      <c r="L165" s="20">
        <v>8.13</v>
      </c>
      <c r="M165" s="39">
        <v>149</v>
      </c>
      <c r="N165" s="41">
        <v>7.598999999999999</v>
      </c>
      <c r="O165" s="20">
        <v>141.9607843137255</v>
      </c>
      <c r="P165" s="16">
        <v>7.24</v>
      </c>
      <c r="Q165" s="20">
        <v>124.9090909090909</v>
      </c>
      <c r="R165" s="20">
        <v>141.29090909090908</v>
      </c>
      <c r="S165" s="20">
        <v>147.8181818181818</v>
      </c>
      <c r="T165" s="20">
        <v>1.26</v>
      </c>
      <c r="U165" s="20">
        <v>0.3589999999999991</v>
      </c>
      <c r="V165" s="40">
        <v>-7.039215686274503</v>
      </c>
    </row>
    <row r="166" spans="1:22" ht="12.75">
      <c r="A166" s="157"/>
      <c r="B166" s="125">
        <v>32</v>
      </c>
      <c r="C166" s="68" t="s">
        <v>225</v>
      </c>
      <c r="D166" s="60">
        <v>60</v>
      </c>
      <c r="E166" s="60" t="s">
        <v>29</v>
      </c>
      <c r="F166" s="60">
        <v>2328.93</v>
      </c>
      <c r="G166" s="60">
        <v>2328.93</v>
      </c>
      <c r="H166" s="39">
        <v>11.233</v>
      </c>
      <c r="I166" s="20">
        <v>11.233</v>
      </c>
      <c r="J166" s="20">
        <v>6.0756</v>
      </c>
      <c r="K166" s="20">
        <v>6.9835</v>
      </c>
      <c r="L166" s="20">
        <v>7.380120000000001</v>
      </c>
      <c r="M166" s="39">
        <v>75</v>
      </c>
      <c r="N166" s="39">
        <v>4.2495</v>
      </c>
      <c r="O166" s="39">
        <v>68</v>
      </c>
      <c r="P166" s="20">
        <v>3.85288</v>
      </c>
      <c r="Q166" s="20">
        <v>101.26</v>
      </c>
      <c r="R166" s="20">
        <v>116.39166666666667</v>
      </c>
      <c r="S166" s="20">
        <v>123.00200000000001</v>
      </c>
      <c r="T166" s="20">
        <v>1.304520000000001</v>
      </c>
      <c r="U166" s="20">
        <v>0.3966200000000004</v>
      </c>
      <c r="V166" s="40">
        <v>-7</v>
      </c>
    </row>
    <row r="167" spans="1:22" ht="12.75">
      <c r="A167" s="157"/>
      <c r="B167" s="125">
        <v>33</v>
      </c>
      <c r="C167" s="68" t="s">
        <v>228</v>
      </c>
      <c r="D167" s="4">
        <v>40</v>
      </c>
      <c r="E167" s="4" t="s">
        <v>29</v>
      </c>
      <c r="F167" s="4">
        <v>2230.51</v>
      </c>
      <c r="G167" s="4">
        <v>2230.51</v>
      </c>
      <c r="H167" s="20">
        <v>11.54</v>
      </c>
      <c r="I167" s="20">
        <v>11.54</v>
      </c>
      <c r="J167" s="20">
        <v>6.4</v>
      </c>
      <c r="K167" s="20">
        <v>6.837219999999999</v>
      </c>
      <c r="L167" s="20">
        <v>8.25372</v>
      </c>
      <c r="M167" s="20">
        <v>83</v>
      </c>
      <c r="N167" s="20">
        <v>4.70278</v>
      </c>
      <c r="O167" s="20">
        <v>58</v>
      </c>
      <c r="P167" s="20">
        <v>3.28628</v>
      </c>
      <c r="Q167" s="20">
        <v>160</v>
      </c>
      <c r="R167" s="20">
        <v>170.9305</v>
      </c>
      <c r="S167" s="20">
        <v>206.343</v>
      </c>
      <c r="T167" s="20">
        <v>1.8537199999999991</v>
      </c>
      <c r="U167" s="20">
        <v>1.4164999999999996</v>
      </c>
      <c r="V167" s="40">
        <v>-25</v>
      </c>
    </row>
    <row r="168" spans="1:22" ht="12.75">
      <c r="A168" s="157"/>
      <c r="B168" s="125">
        <v>34</v>
      </c>
      <c r="C168" s="86" t="s">
        <v>263</v>
      </c>
      <c r="D168" s="4">
        <v>48</v>
      </c>
      <c r="E168" s="4" t="s">
        <v>29</v>
      </c>
      <c r="F168" s="4">
        <v>1955.05</v>
      </c>
      <c r="G168" s="4">
        <v>1955.05</v>
      </c>
      <c r="H168" s="20">
        <v>11.94</v>
      </c>
      <c r="I168" s="20">
        <v>11.94</v>
      </c>
      <c r="J168" s="20">
        <v>7.6</v>
      </c>
      <c r="K168" s="20">
        <v>8.064</v>
      </c>
      <c r="L168" s="20">
        <v>8.37</v>
      </c>
      <c r="M168" s="20">
        <v>76</v>
      </c>
      <c r="N168" s="20">
        <v>3.876</v>
      </c>
      <c r="O168" s="90">
        <v>70</v>
      </c>
      <c r="P168" s="20">
        <v>3.57</v>
      </c>
      <c r="Q168" s="20">
        <v>158.33333333333334</v>
      </c>
      <c r="R168" s="20">
        <v>168</v>
      </c>
      <c r="S168" s="20">
        <v>174.375</v>
      </c>
      <c r="T168" s="20">
        <v>0.77</v>
      </c>
      <c r="U168" s="20">
        <v>0.30600000000000005</v>
      </c>
      <c r="V168" s="40">
        <v>-6</v>
      </c>
    </row>
    <row r="169" spans="1:22" ht="12.75">
      <c r="A169" s="157"/>
      <c r="B169" s="125">
        <v>35</v>
      </c>
      <c r="C169" s="86" t="s">
        <v>266</v>
      </c>
      <c r="D169" s="4">
        <v>40</v>
      </c>
      <c r="E169" s="4" t="s">
        <v>29</v>
      </c>
      <c r="F169" s="4">
        <v>2231.59</v>
      </c>
      <c r="G169" s="4">
        <v>2231.59</v>
      </c>
      <c r="H169" s="20">
        <v>11.74</v>
      </c>
      <c r="I169" s="20">
        <v>11.74</v>
      </c>
      <c r="J169" s="20">
        <v>6.4</v>
      </c>
      <c r="K169" s="20">
        <v>6.946000000000001</v>
      </c>
      <c r="L169" s="20">
        <v>6.946000000000001</v>
      </c>
      <c r="M169" s="20">
        <v>94</v>
      </c>
      <c r="N169" s="20">
        <v>4.794</v>
      </c>
      <c r="O169" s="90">
        <v>94</v>
      </c>
      <c r="P169" s="20">
        <v>4.794</v>
      </c>
      <c r="Q169" s="20">
        <v>160</v>
      </c>
      <c r="R169" s="20">
        <v>173.65</v>
      </c>
      <c r="S169" s="20">
        <v>173.65</v>
      </c>
      <c r="T169" s="20">
        <v>0.5460000000000003</v>
      </c>
      <c r="U169" s="20">
        <v>0</v>
      </c>
      <c r="V169" s="40">
        <v>0</v>
      </c>
    </row>
    <row r="170" spans="1:22" ht="12.75">
      <c r="A170" s="157"/>
      <c r="B170" s="125">
        <v>36</v>
      </c>
      <c r="C170" s="68" t="s">
        <v>310</v>
      </c>
      <c r="D170" s="4">
        <v>20</v>
      </c>
      <c r="E170" s="4" t="s">
        <v>29</v>
      </c>
      <c r="F170" s="4">
        <v>1016.05</v>
      </c>
      <c r="G170" s="4">
        <v>1016.05</v>
      </c>
      <c r="H170" s="17">
        <v>5.014</v>
      </c>
      <c r="I170" s="20">
        <v>5.014</v>
      </c>
      <c r="J170" s="17">
        <v>2.841</v>
      </c>
      <c r="K170" s="20">
        <v>3.144</v>
      </c>
      <c r="L170" s="20">
        <v>3.6260000000000003</v>
      </c>
      <c r="M170" s="16">
        <v>33</v>
      </c>
      <c r="N170" s="17">
        <v>1.87</v>
      </c>
      <c r="O170" s="16">
        <v>24.48</v>
      </c>
      <c r="P170" s="17">
        <v>1.388</v>
      </c>
      <c r="Q170" s="20">
        <v>142.05</v>
      </c>
      <c r="R170" s="20">
        <v>157.2</v>
      </c>
      <c r="S170" s="20">
        <v>181.3</v>
      </c>
      <c r="T170" s="20">
        <v>0.785</v>
      </c>
      <c r="U170" s="20">
        <v>0.4820000000000002</v>
      </c>
      <c r="V170" s="40">
        <v>-8.52</v>
      </c>
    </row>
    <row r="171" spans="1:22" ht="12.75">
      <c r="A171" s="157"/>
      <c r="B171" s="125">
        <v>37</v>
      </c>
      <c r="C171" s="68" t="s">
        <v>311</v>
      </c>
      <c r="D171" s="4">
        <v>22</v>
      </c>
      <c r="E171" s="4" t="s">
        <v>29</v>
      </c>
      <c r="F171" s="4">
        <v>1205.61</v>
      </c>
      <c r="G171" s="4">
        <v>1205.61</v>
      </c>
      <c r="H171" s="17">
        <v>5.643</v>
      </c>
      <c r="I171" s="20">
        <v>5.643</v>
      </c>
      <c r="J171" s="17">
        <v>3.125</v>
      </c>
      <c r="K171" s="20">
        <v>3.32</v>
      </c>
      <c r="L171" s="20">
        <v>3.9139999999999997</v>
      </c>
      <c r="M171" s="16">
        <v>41</v>
      </c>
      <c r="N171" s="17">
        <v>2.323</v>
      </c>
      <c r="O171" s="16">
        <v>30.51</v>
      </c>
      <c r="P171" s="17">
        <v>1.729</v>
      </c>
      <c r="Q171" s="20">
        <v>142.04545454545453</v>
      </c>
      <c r="R171" s="20">
        <v>150.9090909090909</v>
      </c>
      <c r="S171" s="20">
        <v>177.90909090909088</v>
      </c>
      <c r="T171" s="20">
        <v>0.7889999999999997</v>
      </c>
      <c r="U171" s="20">
        <v>0.5939999999999999</v>
      </c>
      <c r="V171" s="40">
        <v>-10.49</v>
      </c>
    </row>
    <row r="172" spans="1:22" ht="12.75">
      <c r="A172" s="157"/>
      <c r="B172" s="125">
        <v>38</v>
      </c>
      <c r="C172" s="68" t="s">
        <v>31</v>
      </c>
      <c r="D172" s="4">
        <v>40</v>
      </c>
      <c r="E172" s="4" t="s">
        <v>29</v>
      </c>
      <c r="F172" s="4">
        <v>2192.15</v>
      </c>
      <c r="G172" s="4">
        <v>2192.15</v>
      </c>
      <c r="H172" s="17">
        <v>9.99</v>
      </c>
      <c r="I172" s="20">
        <v>9.99</v>
      </c>
      <c r="J172" s="17">
        <v>5.61</v>
      </c>
      <c r="K172" s="20">
        <v>6.08</v>
      </c>
      <c r="L172" s="20">
        <v>6.434</v>
      </c>
      <c r="M172" s="16">
        <v>69</v>
      </c>
      <c r="N172" s="17">
        <v>3.91</v>
      </c>
      <c r="O172" s="16">
        <v>62.75</v>
      </c>
      <c r="P172" s="17">
        <v>3.556</v>
      </c>
      <c r="Q172" s="20">
        <v>140.25</v>
      </c>
      <c r="R172" s="20">
        <v>152</v>
      </c>
      <c r="S172" s="20">
        <v>160.85</v>
      </c>
      <c r="T172" s="20">
        <v>0.8239999999999998</v>
      </c>
      <c r="U172" s="20">
        <v>0.3540000000000001</v>
      </c>
      <c r="V172" s="40">
        <v>-6.25</v>
      </c>
    </row>
    <row r="173" spans="1:22" ht="12.75">
      <c r="A173" s="157"/>
      <c r="B173" s="125">
        <v>39</v>
      </c>
      <c r="C173" s="68" t="s">
        <v>33</v>
      </c>
      <c r="D173" s="4">
        <v>47</v>
      </c>
      <c r="E173" s="4" t="s">
        <v>29</v>
      </c>
      <c r="F173" s="16">
        <v>1221.69</v>
      </c>
      <c r="G173" s="16">
        <v>1221.69</v>
      </c>
      <c r="H173" s="17">
        <v>5.25</v>
      </c>
      <c r="I173" s="20">
        <v>5.25</v>
      </c>
      <c r="J173" s="17">
        <v>1.44</v>
      </c>
      <c r="K173" s="20">
        <v>1.7360000000000002</v>
      </c>
      <c r="L173" s="20">
        <v>2.297</v>
      </c>
      <c r="M173" s="16">
        <v>62</v>
      </c>
      <c r="N173" s="17">
        <v>3.514</v>
      </c>
      <c r="O173" s="16">
        <v>52.12</v>
      </c>
      <c r="P173" s="17">
        <v>2.953</v>
      </c>
      <c r="Q173" s="20">
        <v>30.638297872340427</v>
      </c>
      <c r="R173" s="20">
        <v>36.936170212765965</v>
      </c>
      <c r="S173" s="20">
        <v>48.87234042553192</v>
      </c>
      <c r="T173" s="20">
        <v>0.8570000000000002</v>
      </c>
      <c r="U173" s="20">
        <v>0.5609999999999999</v>
      </c>
      <c r="V173" s="40">
        <v>-9.88</v>
      </c>
    </row>
    <row r="174" spans="1:22" ht="12.75">
      <c r="A174" s="157"/>
      <c r="B174" s="125">
        <v>40</v>
      </c>
      <c r="C174" s="68" t="s">
        <v>332</v>
      </c>
      <c r="D174" s="4">
        <v>40</v>
      </c>
      <c r="E174" s="4">
        <v>1975</v>
      </c>
      <c r="F174" s="4">
        <v>2260.93</v>
      </c>
      <c r="G174" s="4">
        <v>2260.93</v>
      </c>
      <c r="H174" s="17">
        <v>9.67</v>
      </c>
      <c r="I174" s="20">
        <v>9.67</v>
      </c>
      <c r="J174" s="16">
        <v>6.4</v>
      </c>
      <c r="K174" s="20">
        <v>6.763</v>
      </c>
      <c r="L174" s="20">
        <v>6.3091</v>
      </c>
      <c r="M174" s="20">
        <v>57</v>
      </c>
      <c r="N174" s="107">
        <v>2.907</v>
      </c>
      <c r="O174" s="20">
        <v>65.9</v>
      </c>
      <c r="P174" s="107">
        <v>3.3609</v>
      </c>
      <c r="Q174" s="20">
        <v>160</v>
      </c>
      <c r="R174" s="20">
        <v>169.075</v>
      </c>
      <c r="S174" s="20">
        <v>157.7275</v>
      </c>
      <c r="T174" s="20">
        <v>-0.09090000000000042</v>
      </c>
      <c r="U174" s="20">
        <v>-0.45389999999999997</v>
      </c>
      <c r="V174" s="40">
        <v>8.900000000000006</v>
      </c>
    </row>
    <row r="175" spans="1:22" ht="12.75">
      <c r="A175" s="157"/>
      <c r="B175" s="125">
        <v>41</v>
      </c>
      <c r="C175" s="68" t="s">
        <v>334</v>
      </c>
      <c r="D175" s="4">
        <v>50</v>
      </c>
      <c r="E175" s="4">
        <v>1975</v>
      </c>
      <c r="F175" s="4">
        <v>2579.54</v>
      </c>
      <c r="G175" s="4">
        <v>2579.54</v>
      </c>
      <c r="H175" s="17">
        <v>12.379</v>
      </c>
      <c r="I175" s="20">
        <v>12.379</v>
      </c>
      <c r="J175" s="16">
        <v>8</v>
      </c>
      <c r="K175" s="20">
        <v>8.452</v>
      </c>
      <c r="L175" s="20">
        <v>8.5285</v>
      </c>
      <c r="M175" s="20">
        <v>77</v>
      </c>
      <c r="N175" s="107">
        <v>3.927</v>
      </c>
      <c r="O175" s="20">
        <v>75.5</v>
      </c>
      <c r="P175" s="107">
        <v>3.8505</v>
      </c>
      <c r="Q175" s="20">
        <v>160</v>
      </c>
      <c r="R175" s="20">
        <v>169.04</v>
      </c>
      <c r="S175" s="20">
        <v>170.57</v>
      </c>
      <c r="T175" s="20">
        <v>0.5284999999999993</v>
      </c>
      <c r="U175" s="20">
        <v>0.07650000000000023</v>
      </c>
      <c r="V175" s="40">
        <v>-1.5</v>
      </c>
    </row>
    <row r="176" spans="1:22" ht="12.75">
      <c r="A176" s="157"/>
      <c r="B176" s="125">
        <v>42</v>
      </c>
      <c r="C176" s="68" t="s">
        <v>339</v>
      </c>
      <c r="D176" s="4">
        <v>50</v>
      </c>
      <c r="E176" s="4">
        <v>1978</v>
      </c>
      <c r="F176" s="4">
        <v>2609.35</v>
      </c>
      <c r="G176" s="4">
        <v>2609.35</v>
      </c>
      <c r="H176" s="17">
        <v>12.964</v>
      </c>
      <c r="I176" s="20">
        <v>12.964</v>
      </c>
      <c r="J176" s="16">
        <v>8</v>
      </c>
      <c r="K176" s="20">
        <v>8.68</v>
      </c>
      <c r="L176" s="20">
        <v>8.5474</v>
      </c>
      <c r="M176" s="20">
        <v>84</v>
      </c>
      <c r="N176" s="17">
        <v>4.284</v>
      </c>
      <c r="O176" s="20">
        <v>86.6</v>
      </c>
      <c r="P176" s="107">
        <v>4.4166</v>
      </c>
      <c r="Q176" s="20">
        <v>160</v>
      </c>
      <c r="R176" s="20">
        <v>173.6</v>
      </c>
      <c r="S176" s="20">
        <v>170.94799999999998</v>
      </c>
      <c r="T176" s="20">
        <v>0.5473999999999997</v>
      </c>
      <c r="U176" s="20">
        <v>-0.13260000000000005</v>
      </c>
      <c r="V176" s="40">
        <v>2.5999999999999943</v>
      </c>
    </row>
    <row r="177" spans="1:22" ht="12.75">
      <c r="A177" s="157"/>
      <c r="B177" s="125">
        <v>43</v>
      </c>
      <c r="C177" s="68" t="s">
        <v>387</v>
      </c>
      <c r="D177" s="4">
        <v>55</v>
      </c>
      <c r="E177" s="4">
        <v>1980</v>
      </c>
      <c r="F177" s="16">
        <v>2957.8</v>
      </c>
      <c r="G177" s="16">
        <v>2957.8</v>
      </c>
      <c r="H177" s="17">
        <v>14.48</v>
      </c>
      <c r="I177" s="20">
        <v>14.48</v>
      </c>
      <c r="J177" s="17">
        <v>7.758</v>
      </c>
      <c r="K177" s="20">
        <v>8.564</v>
      </c>
      <c r="L177" s="20">
        <v>9.299420000000001</v>
      </c>
      <c r="M177" s="16">
        <v>116</v>
      </c>
      <c r="N177" s="17">
        <v>5.916</v>
      </c>
      <c r="O177" s="16">
        <v>101.58</v>
      </c>
      <c r="P177" s="17">
        <v>5.18058</v>
      </c>
      <c r="Q177" s="20">
        <v>141.05454545454546</v>
      </c>
      <c r="R177" s="20">
        <v>155.70909090909092</v>
      </c>
      <c r="S177" s="20">
        <v>169.08036363636367</v>
      </c>
      <c r="T177" s="20">
        <v>1.5414200000000013</v>
      </c>
      <c r="U177" s="20">
        <v>0.7354200000000004</v>
      </c>
      <c r="V177" s="40">
        <v>-14.42</v>
      </c>
    </row>
    <row r="178" spans="1:22" ht="12.75">
      <c r="A178" s="157"/>
      <c r="B178" s="125">
        <v>44</v>
      </c>
      <c r="C178" s="68" t="s">
        <v>68</v>
      </c>
      <c r="D178" s="4">
        <v>28</v>
      </c>
      <c r="E178" s="4" t="s">
        <v>63</v>
      </c>
      <c r="F178" s="4">
        <v>1110.1</v>
      </c>
      <c r="G178" s="4">
        <v>1110.13</v>
      </c>
      <c r="H178" s="20">
        <v>6.2</v>
      </c>
      <c r="I178" s="20">
        <v>6.2</v>
      </c>
      <c r="J178" s="20">
        <v>3.53</v>
      </c>
      <c r="K178" s="20">
        <v>3.7520000000000002</v>
      </c>
      <c r="L178" s="20">
        <v>4.16</v>
      </c>
      <c r="M178" s="20">
        <v>48</v>
      </c>
      <c r="N178" s="20">
        <v>2.448</v>
      </c>
      <c r="O178" s="20">
        <v>40</v>
      </c>
      <c r="P178" s="20">
        <v>2.04</v>
      </c>
      <c r="Q178" s="20">
        <v>126.07142857142857</v>
      </c>
      <c r="R178" s="20">
        <v>134</v>
      </c>
      <c r="S178" s="20">
        <v>148.57142857142858</v>
      </c>
      <c r="T178" s="20">
        <v>0.63</v>
      </c>
      <c r="U178" s="20">
        <v>0.4079999999999999</v>
      </c>
      <c r="V178" s="40">
        <v>-8</v>
      </c>
    </row>
    <row r="179" spans="1:22" ht="12.75">
      <c r="A179" s="157"/>
      <c r="B179" s="125">
        <v>45</v>
      </c>
      <c r="C179" s="68" t="s">
        <v>69</v>
      </c>
      <c r="D179" s="4">
        <v>45</v>
      </c>
      <c r="E179" s="4" t="s">
        <v>63</v>
      </c>
      <c r="F179" s="4">
        <v>2323</v>
      </c>
      <c r="G179" s="4">
        <v>2323</v>
      </c>
      <c r="H179" s="20">
        <v>13</v>
      </c>
      <c r="I179" s="20">
        <v>13</v>
      </c>
      <c r="J179" s="20">
        <v>7.12</v>
      </c>
      <c r="K179" s="20">
        <v>7.798</v>
      </c>
      <c r="L179" s="20">
        <v>8.41</v>
      </c>
      <c r="M179" s="20">
        <v>102</v>
      </c>
      <c r="N179" s="20">
        <v>5.202</v>
      </c>
      <c r="O179" s="20">
        <v>90</v>
      </c>
      <c r="P179" s="20">
        <v>4.59</v>
      </c>
      <c r="Q179" s="20">
        <v>158.22222222222223</v>
      </c>
      <c r="R179" s="20">
        <v>173.2888888888889</v>
      </c>
      <c r="S179" s="20">
        <v>186.88888888888889</v>
      </c>
      <c r="T179" s="20">
        <v>1.29</v>
      </c>
      <c r="U179" s="20">
        <v>0.6120000000000001</v>
      </c>
      <c r="V179" s="40">
        <v>-12</v>
      </c>
    </row>
    <row r="180" spans="1:22" ht="12.75">
      <c r="A180" s="157"/>
      <c r="B180" s="125">
        <v>46</v>
      </c>
      <c r="C180" s="68" t="s">
        <v>423</v>
      </c>
      <c r="D180" s="4">
        <v>24</v>
      </c>
      <c r="E180" s="4">
        <v>1988</v>
      </c>
      <c r="F180" s="4">
        <v>1235.36</v>
      </c>
      <c r="G180" s="4">
        <v>1235.36</v>
      </c>
      <c r="H180" s="20">
        <v>9</v>
      </c>
      <c r="I180" s="20">
        <v>9</v>
      </c>
      <c r="J180" s="20">
        <v>3.84</v>
      </c>
      <c r="K180" s="20">
        <v>4.206</v>
      </c>
      <c r="L180" s="20">
        <v>6.25722</v>
      </c>
      <c r="M180" s="20">
        <v>94</v>
      </c>
      <c r="N180" s="20">
        <v>4.794</v>
      </c>
      <c r="O180" s="20">
        <v>53.78</v>
      </c>
      <c r="P180" s="20">
        <v>2.7427799999999998</v>
      </c>
      <c r="Q180" s="20">
        <v>160</v>
      </c>
      <c r="R180" s="20">
        <v>175.25</v>
      </c>
      <c r="S180" s="20">
        <v>260.7175</v>
      </c>
      <c r="T180" s="20">
        <v>2.4172200000000004</v>
      </c>
      <c r="U180" s="20">
        <v>2.05122</v>
      </c>
      <c r="V180" s="40">
        <v>-40.22</v>
      </c>
    </row>
    <row r="181" spans="1:22" ht="12.75">
      <c r="A181" s="157"/>
      <c r="B181" s="125">
        <v>47</v>
      </c>
      <c r="C181" s="68" t="s">
        <v>468</v>
      </c>
      <c r="D181" s="4">
        <v>133</v>
      </c>
      <c r="E181" s="4">
        <v>1976</v>
      </c>
      <c r="F181" s="4">
        <v>4237.97</v>
      </c>
      <c r="G181" s="4">
        <v>4237.97</v>
      </c>
      <c r="H181" s="20">
        <v>27.403</v>
      </c>
      <c r="I181" s="20">
        <v>27.403</v>
      </c>
      <c r="J181" s="20">
        <v>1.3</v>
      </c>
      <c r="K181" s="20">
        <v>2.362000000000002</v>
      </c>
      <c r="L181" s="20">
        <v>9.579898</v>
      </c>
      <c r="M181" s="20">
        <v>491</v>
      </c>
      <c r="N181" s="20">
        <v>25.040999999999997</v>
      </c>
      <c r="O181" s="20">
        <v>332.025</v>
      </c>
      <c r="P181" s="20">
        <v>17.823102</v>
      </c>
      <c r="Q181" s="20">
        <v>9.774436090225564</v>
      </c>
      <c r="R181" s="20">
        <v>17.759398496240614</v>
      </c>
      <c r="S181" s="20">
        <v>72.02930827067668</v>
      </c>
      <c r="T181" s="20">
        <v>8.279898</v>
      </c>
      <c r="U181" s="20">
        <v>7.217897999999998</v>
      </c>
      <c r="V181" s="40">
        <v>-158.975</v>
      </c>
    </row>
    <row r="182" spans="1:22" ht="12.75">
      <c r="A182" s="157"/>
      <c r="B182" s="125">
        <v>48</v>
      </c>
      <c r="C182" s="68" t="s">
        <v>476</v>
      </c>
      <c r="D182" s="4">
        <v>30</v>
      </c>
      <c r="E182" s="4" t="s">
        <v>29</v>
      </c>
      <c r="F182" s="4">
        <v>1601.38</v>
      </c>
      <c r="G182" s="4">
        <v>1601.38</v>
      </c>
      <c r="H182" s="20">
        <v>10.797</v>
      </c>
      <c r="I182" s="20">
        <v>10.797</v>
      </c>
      <c r="J182" s="20">
        <v>4.8</v>
      </c>
      <c r="K182" s="20">
        <v>4.9830000000000005</v>
      </c>
      <c r="L182" s="20">
        <v>6.1805200000000005</v>
      </c>
      <c r="M182" s="20">
        <v>114</v>
      </c>
      <c r="N182" s="20">
        <v>5.814</v>
      </c>
      <c r="O182" s="20">
        <v>86</v>
      </c>
      <c r="P182" s="20">
        <v>4.61648</v>
      </c>
      <c r="Q182" s="20">
        <v>160</v>
      </c>
      <c r="R182" s="20">
        <v>166.1</v>
      </c>
      <c r="S182" s="20">
        <v>206.01733333333334</v>
      </c>
      <c r="T182" s="20">
        <v>1.3805200000000006</v>
      </c>
      <c r="U182" s="20">
        <v>1.19752</v>
      </c>
      <c r="V182" s="40">
        <v>-28</v>
      </c>
    </row>
    <row r="183" spans="1:22" ht="12.75">
      <c r="A183" s="157"/>
      <c r="B183" s="125">
        <v>49</v>
      </c>
      <c r="C183" s="68" t="s">
        <v>59</v>
      </c>
      <c r="D183" s="4">
        <v>100</v>
      </c>
      <c r="E183" s="4" t="s">
        <v>29</v>
      </c>
      <c r="F183" s="4">
        <v>4434.32</v>
      </c>
      <c r="G183" s="4">
        <v>4434.32</v>
      </c>
      <c r="H183" s="20">
        <v>18.1</v>
      </c>
      <c r="I183" s="20">
        <v>18.1</v>
      </c>
      <c r="J183" s="20">
        <v>11.8673</v>
      </c>
      <c r="K183" s="20">
        <v>12.9388</v>
      </c>
      <c r="L183" s="20">
        <v>14.7518398</v>
      </c>
      <c r="M183" s="20">
        <v>92</v>
      </c>
      <c r="N183" s="20">
        <v>5.1612</v>
      </c>
      <c r="O183" s="20">
        <v>59.682</v>
      </c>
      <c r="P183" s="20">
        <v>3.3481602</v>
      </c>
      <c r="Q183" s="20">
        <v>118.67299999999999</v>
      </c>
      <c r="R183" s="20">
        <v>129.388</v>
      </c>
      <c r="S183" s="20">
        <v>147.51839800000002</v>
      </c>
      <c r="T183" s="20">
        <v>2.8845398000000007</v>
      </c>
      <c r="U183" s="20">
        <v>1.8130397999999999</v>
      </c>
      <c r="V183" s="40">
        <v>-32.318</v>
      </c>
    </row>
    <row r="184" spans="1:22" ht="12.75">
      <c r="A184" s="157"/>
      <c r="B184" s="125">
        <v>50</v>
      </c>
      <c r="C184" s="68" t="s">
        <v>100</v>
      </c>
      <c r="D184" s="4">
        <v>90</v>
      </c>
      <c r="E184" s="4" t="s">
        <v>29</v>
      </c>
      <c r="F184" s="4">
        <v>4473.02</v>
      </c>
      <c r="G184" s="4">
        <v>4473.02</v>
      </c>
      <c r="H184" s="4">
        <v>21.305</v>
      </c>
      <c r="I184" s="20">
        <v>21.305</v>
      </c>
      <c r="J184" s="4">
        <v>12.26</v>
      </c>
      <c r="K184" s="20">
        <v>12.2729</v>
      </c>
      <c r="L184" s="20">
        <v>13.98395</v>
      </c>
      <c r="M184" s="4">
        <v>161</v>
      </c>
      <c r="N184" s="4">
        <v>9.0321</v>
      </c>
      <c r="O184" s="4">
        <v>130.5</v>
      </c>
      <c r="P184" s="20">
        <v>7.32105</v>
      </c>
      <c r="Q184" s="20">
        <v>136.22222222222223</v>
      </c>
      <c r="R184" s="20">
        <v>136.36555555555555</v>
      </c>
      <c r="S184" s="20">
        <v>155.37722222222223</v>
      </c>
      <c r="T184" s="20">
        <v>1.7239500000000003</v>
      </c>
      <c r="U184" s="20">
        <v>1.7110500000000002</v>
      </c>
      <c r="V184" s="40">
        <v>-30.5</v>
      </c>
    </row>
    <row r="185" spans="1:22" ht="12.75">
      <c r="A185" s="157"/>
      <c r="B185" s="125">
        <v>51</v>
      </c>
      <c r="C185" s="68" t="s">
        <v>101</v>
      </c>
      <c r="D185" s="4">
        <v>90</v>
      </c>
      <c r="E185" s="4" t="s">
        <v>29</v>
      </c>
      <c r="F185" s="4">
        <v>4484.71</v>
      </c>
      <c r="G185" s="4">
        <v>4484.71</v>
      </c>
      <c r="H185" s="4">
        <v>20.84</v>
      </c>
      <c r="I185" s="20">
        <v>20.84</v>
      </c>
      <c r="J185" s="4">
        <v>12.27</v>
      </c>
      <c r="K185" s="20">
        <v>13.0982</v>
      </c>
      <c r="L185" s="20">
        <v>13.916812</v>
      </c>
      <c r="M185" s="4">
        <v>138</v>
      </c>
      <c r="N185" s="4">
        <v>7.7418</v>
      </c>
      <c r="O185" s="4">
        <v>123.408</v>
      </c>
      <c r="P185" s="20">
        <v>6.923188</v>
      </c>
      <c r="Q185" s="20">
        <v>136.33333333333334</v>
      </c>
      <c r="R185" s="20">
        <v>145.53555555555556</v>
      </c>
      <c r="S185" s="20">
        <v>154.63124444444443</v>
      </c>
      <c r="T185" s="20">
        <v>1.6468120000000006</v>
      </c>
      <c r="U185" s="20">
        <v>0.8186119999999999</v>
      </c>
      <c r="V185" s="40">
        <v>-14.591999999999999</v>
      </c>
    </row>
    <row r="186" spans="1:22" ht="12.75">
      <c r="A186" s="157"/>
      <c r="B186" s="125">
        <v>52</v>
      </c>
      <c r="C186" s="68" t="s">
        <v>136</v>
      </c>
      <c r="D186" s="4">
        <v>7</v>
      </c>
      <c r="E186" s="4" t="s">
        <v>61</v>
      </c>
      <c r="F186" s="16">
        <v>355.92</v>
      </c>
      <c r="G186" s="16">
        <v>308.38</v>
      </c>
      <c r="H186" s="16">
        <v>1.68</v>
      </c>
      <c r="I186" s="20">
        <v>1.68</v>
      </c>
      <c r="J186" s="16">
        <v>1.12</v>
      </c>
      <c r="K186" s="20">
        <v>1.2209999999999999</v>
      </c>
      <c r="L186" s="20">
        <v>1.272</v>
      </c>
      <c r="M186" s="16">
        <v>9</v>
      </c>
      <c r="N186" s="16">
        <v>0.459</v>
      </c>
      <c r="O186" s="16">
        <v>8</v>
      </c>
      <c r="P186" s="16">
        <v>0.408</v>
      </c>
      <c r="Q186" s="20">
        <v>160</v>
      </c>
      <c r="R186" s="20">
        <v>174.4285714285714</v>
      </c>
      <c r="S186" s="20">
        <v>181.71428571428572</v>
      </c>
      <c r="T186" s="20">
        <v>0.1519999999999999</v>
      </c>
      <c r="U186" s="20">
        <v>0.051000000000000045</v>
      </c>
      <c r="V186" s="40">
        <v>-1</v>
      </c>
    </row>
    <row r="187" spans="1:22" ht="12.75">
      <c r="A187" s="157"/>
      <c r="B187" s="125">
        <v>53</v>
      </c>
      <c r="C187" s="68" t="s">
        <v>233</v>
      </c>
      <c r="D187" s="4">
        <v>90</v>
      </c>
      <c r="E187" s="4" t="s">
        <v>29</v>
      </c>
      <c r="F187" s="4">
        <v>3699.48</v>
      </c>
      <c r="G187" s="4">
        <v>3699.48</v>
      </c>
      <c r="H187" s="20">
        <v>8.09</v>
      </c>
      <c r="I187" s="20">
        <v>8.09</v>
      </c>
      <c r="J187" s="20">
        <v>1.696124</v>
      </c>
      <c r="K187" s="20">
        <v>2.3673399999999996</v>
      </c>
      <c r="L187" s="20">
        <v>2.73325</v>
      </c>
      <c r="M187" s="20">
        <v>101</v>
      </c>
      <c r="N187" s="20">
        <v>5.72266</v>
      </c>
      <c r="O187" s="20">
        <v>94.542002</v>
      </c>
      <c r="P187" s="20">
        <v>5.35675</v>
      </c>
      <c r="Q187" s="20">
        <v>18.84582222222222</v>
      </c>
      <c r="R187" s="20">
        <v>26.303777777777775</v>
      </c>
      <c r="S187" s="20">
        <v>30.369444444444444</v>
      </c>
      <c r="T187" s="20">
        <v>1.037126</v>
      </c>
      <c r="U187" s="20">
        <v>0.3659100000000004</v>
      </c>
      <c r="V187" s="40">
        <v>-6.4579980000000035</v>
      </c>
    </row>
    <row r="188" spans="1:22" ht="12.75">
      <c r="A188" s="157"/>
      <c r="B188" s="125">
        <v>54</v>
      </c>
      <c r="C188" s="68" t="s">
        <v>237</v>
      </c>
      <c r="D188" s="4">
        <v>82</v>
      </c>
      <c r="E188" s="4" t="s">
        <v>29</v>
      </c>
      <c r="F188" s="4">
        <v>2967.25</v>
      </c>
      <c r="G188" s="4">
        <v>2967.25</v>
      </c>
      <c r="H188" s="20">
        <v>14.245</v>
      </c>
      <c r="I188" s="20">
        <v>14.245</v>
      </c>
      <c r="J188" s="20">
        <v>7.423625</v>
      </c>
      <c r="K188" s="20">
        <v>8.465679999999999</v>
      </c>
      <c r="L188" s="20">
        <v>9.9955</v>
      </c>
      <c r="M188" s="20">
        <v>102</v>
      </c>
      <c r="N188" s="20">
        <v>5.77932</v>
      </c>
      <c r="O188" s="20">
        <v>75</v>
      </c>
      <c r="P188" s="20">
        <v>4.2495</v>
      </c>
      <c r="Q188" s="20">
        <v>90.53201219512195</v>
      </c>
      <c r="R188" s="20">
        <v>103.24</v>
      </c>
      <c r="S188" s="20">
        <v>121.89634146341463</v>
      </c>
      <c r="T188" s="20">
        <v>2.571875</v>
      </c>
      <c r="U188" s="20">
        <v>1.52982</v>
      </c>
      <c r="V188" s="40">
        <v>-27</v>
      </c>
    </row>
    <row r="189" spans="1:22" ht="12.75">
      <c r="A189" s="157"/>
      <c r="B189" s="125">
        <v>55</v>
      </c>
      <c r="C189" s="68" t="s">
        <v>397</v>
      </c>
      <c r="D189" s="4">
        <v>30</v>
      </c>
      <c r="E189" s="4">
        <v>1974</v>
      </c>
      <c r="F189" s="16">
        <v>1314.36</v>
      </c>
      <c r="G189" s="16">
        <v>1314.36</v>
      </c>
      <c r="H189" s="17">
        <v>8.359</v>
      </c>
      <c r="I189" s="20">
        <v>8.359</v>
      </c>
      <c r="J189" s="17">
        <v>5.328</v>
      </c>
      <c r="K189" s="20">
        <v>5.605</v>
      </c>
      <c r="L189" s="20">
        <v>5.9365000000000006</v>
      </c>
      <c r="M189" s="16">
        <v>54</v>
      </c>
      <c r="N189" s="17">
        <v>2.754</v>
      </c>
      <c r="O189" s="16">
        <v>47.5</v>
      </c>
      <c r="P189" s="17">
        <v>2.4225</v>
      </c>
      <c r="Q189" s="20">
        <v>177.6</v>
      </c>
      <c r="R189" s="20">
        <v>186.83333333333334</v>
      </c>
      <c r="S189" s="20">
        <v>197.88333333333335</v>
      </c>
      <c r="T189" s="20">
        <v>0.6085000000000003</v>
      </c>
      <c r="U189" s="20">
        <v>0.33150000000000013</v>
      </c>
      <c r="V189" s="40">
        <v>-6.5</v>
      </c>
    </row>
    <row r="190" spans="1:22" ht="12.75">
      <c r="A190" s="157"/>
      <c r="B190" s="125">
        <v>56</v>
      </c>
      <c r="C190" s="68" t="s">
        <v>74</v>
      </c>
      <c r="D190" s="4">
        <v>136</v>
      </c>
      <c r="E190" s="4" t="s">
        <v>63</v>
      </c>
      <c r="F190" s="4">
        <v>4289</v>
      </c>
      <c r="G190" s="4">
        <v>4288.96</v>
      </c>
      <c r="H190" s="20">
        <v>9</v>
      </c>
      <c r="I190" s="20">
        <v>9</v>
      </c>
      <c r="J190" s="20">
        <v>0.636</v>
      </c>
      <c r="K190" s="20">
        <v>1.095</v>
      </c>
      <c r="L190" s="20">
        <v>2.412</v>
      </c>
      <c r="M190" s="20">
        <v>155</v>
      </c>
      <c r="N190" s="20">
        <v>7.905</v>
      </c>
      <c r="O190" s="20">
        <v>129.18</v>
      </c>
      <c r="P190" s="20">
        <v>6.588</v>
      </c>
      <c r="Q190" s="20">
        <v>4.676470588235294</v>
      </c>
      <c r="R190" s="20">
        <v>8.051470588235292</v>
      </c>
      <c r="S190" s="20">
        <v>17.735294117647058</v>
      </c>
      <c r="T190" s="20">
        <v>1.7759999999999998</v>
      </c>
      <c r="U190" s="20">
        <v>1.3170000000000002</v>
      </c>
      <c r="V190" s="40">
        <v>-25.82</v>
      </c>
    </row>
    <row r="191" spans="1:22" ht="12.75">
      <c r="A191" s="157"/>
      <c r="B191" s="125">
        <v>57</v>
      </c>
      <c r="C191" s="68" t="s">
        <v>76</v>
      </c>
      <c r="D191" s="4">
        <v>70</v>
      </c>
      <c r="E191" s="4" t="s">
        <v>63</v>
      </c>
      <c r="F191" s="4">
        <v>3364.6</v>
      </c>
      <c r="G191" s="4">
        <v>3364.64</v>
      </c>
      <c r="H191" s="4">
        <v>12</v>
      </c>
      <c r="I191" s="20">
        <v>12</v>
      </c>
      <c r="J191" s="4">
        <v>5.891</v>
      </c>
      <c r="K191" s="20">
        <v>6.9</v>
      </c>
      <c r="L191" s="20">
        <v>8.202</v>
      </c>
      <c r="M191" s="4">
        <v>100</v>
      </c>
      <c r="N191" s="4">
        <v>5.1</v>
      </c>
      <c r="O191" s="4">
        <v>74.472</v>
      </c>
      <c r="P191" s="4">
        <v>3.798</v>
      </c>
      <c r="Q191" s="20">
        <v>84.15714285714286</v>
      </c>
      <c r="R191" s="20">
        <v>98.57142857142857</v>
      </c>
      <c r="S191" s="20">
        <v>117.17142857142858</v>
      </c>
      <c r="T191" s="20">
        <v>2.311</v>
      </c>
      <c r="U191" s="20">
        <v>1.3019999999999996</v>
      </c>
      <c r="V191" s="40">
        <v>-25.528000000000006</v>
      </c>
    </row>
    <row r="192" spans="1:22" ht="13.5" thickBot="1">
      <c r="A192" s="158"/>
      <c r="B192" s="128">
        <v>58</v>
      </c>
      <c r="C192" s="69" t="s">
        <v>480</v>
      </c>
      <c r="D192" s="9">
        <v>31</v>
      </c>
      <c r="E192" s="9">
        <v>1914</v>
      </c>
      <c r="F192" s="9">
        <v>1142.95</v>
      </c>
      <c r="G192" s="9">
        <v>1142.95</v>
      </c>
      <c r="H192" s="35">
        <v>7.329</v>
      </c>
      <c r="I192" s="35">
        <v>7.329</v>
      </c>
      <c r="J192" s="35">
        <v>0</v>
      </c>
      <c r="K192" s="35">
        <v>0.29100000000000037</v>
      </c>
      <c r="L192" s="35">
        <v>4.853707999999999</v>
      </c>
      <c r="M192" s="35">
        <v>138</v>
      </c>
      <c r="N192" s="35">
        <v>7.037999999999999</v>
      </c>
      <c r="O192" s="35">
        <v>46.112</v>
      </c>
      <c r="P192" s="35">
        <v>2.475292</v>
      </c>
      <c r="Q192" s="35">
        <v>0</v>
      </c>
      <c r="R192" s="35">
        <v>9.387096774193559</v>
      </c>
      <c r="S192" s="35">
        <v>156.5712258064516</v>
      </c>
      <c r="T192" s="35">
        <v>4.853707999999999</v>
      </c>
      <c r="U192" s="35">
        <v>4.562707999999999</v>
      </c>
      <c r="V192" s="61">
        <v>-91.888</v>
      </c>
    </row>
    <row r="193" spans="1:22" ht="12.75">
      <c r="A193" s="159" t="s">
        <v>491</v>
      </c>
      <c r="B193" s="126">
        <v>1</v>
      </c>
      <c r="C193" s="75" t="s">
        <v>86</v>
      </c>
      <c r="D193" s="26">
        <v>100</v>
      </c>
      <c r="E193" s="26" t="s">
        <v>29</v>
      </c>
      <c r="F193" s="26">
        <v>4342.65</v>
      </c>
      <c r="G193" s="26">
        <v>4342.65</v>
      </c>
      <c r="H193" s="27">
        <v>20.16</v>
      </c>
      <c r="I193" s="27">
        <v>20.16</v>
      </c>
      <c r="J193" s="27">
        <v>14.44</v>
      </c>
      <c r="K193" s="27">
        <v>14.045100000000001</v>
      </c>
      <c r="L193" s="27">
        <v>15.19515</v>
      </c>
      <c r="M193" s="27">
        <v>109</v>
      </c>
      <c r="N193" s="27">
        <v>6.1149</v>
      </c>
      <c r="O193" s="27">
        <v>88.5</v>
      </c>
      <c r="P193" s="27">
        <v>4.96485</v>
      </c>
      <c r="Q193" s="27">
        <v>144.4</v>
      </c>
      <c r="R193" s="27">
        <v>140.45100000000002</v>
      </c>
      <c r="S193" s="27">
        <v>151.9515</v>
      </c>
      <c r="T193" s="27">
        <v>0.7551500000000004</v>
      </c>
      <c r="U193" s="27">
        <v>1.1500499999999994</v>
      </c>
      <c r="V193" s="95">
        <v>-20.5</v>
      </c>
    </row>
    <row r="194" spans="1:22" ht="12.75">
      <c r="A194" s="160"/>
      <c r="B194" s="125">
        <v>2</v>
      </c>
      <c r="C194" s="108" t="s">
        <v>180</v>
      </c>
      <c r="D194" s="109">
        <v>50</v>
      </c>
      <c r="E194" s="109"/>
      <c r="F194" s="110">
        <v>2615.04</v>
      </c>
      <c r="G194" s="110">
        <v>2615.04</v>
      </c>
      <c r="H194" s="19">
        <v>12.95</v>
      </c>
      <c r="I194" s="21">
        <v>12.95</v>
      </c>
      <c r="J194" s="51">
        <v>8</v>
      </c>
      <c r="K194" s="21">
        <v>6.727999999999999</v>
      </c>
      <c r="L194" s="21">
        <v>8.712848</v>
      </c>
      <c r="M194" s="52">
        <v>122</v>
      </c>
      <c r="N194" s="18">
        <v>6.222</v>
      </c>
      <c r="O194" s="21">
        <v>69.69</v>
      </c>
      <c r="P194" s="21">
        <v>4.237152</v>
      </c>
      <c r="Q194" s="21">
        <v>160</v>
      </c>
      <c r="R194" s="21">
        <v>134.56</v>
      </c>
      <c r="S194" s="21">
        <v>174.25696</v>
      </c>
      <c r="T194" s="21">
        <v>0.7128479999999993</v>
      </c>
      <c r="U194" s="21">
        <v>1.9848480000000004</v>
      </c>
      <c r="V194" s="30">
        <v>-52.31</v>
      </c>
    </row>
    <row r="195" spans="1:22" ht="12.75">
      <c r="A195" s="160"/>
      <c r="B195" s="125">
        <v>3</v>
      </c>
      <c r="C195" s="70" t="s">
        <v>242</v>
      </c>
      <c r="D195" s="5">
        <v>20</v>
      </c>
      <c r="E195" s="5" t="s">
        <v>239</v>
      </c>
      <c r="F195" s="5">
        <v>1189.16</v>
      </c>
      <c r="G195" s="5">
        <v>1189.2</v>
      </c>
      <c r="H195" s="21">
        <v>5.45</v>
      </c>
      <c r="I195" s="21">
        <v>5.45</v>
      </c>
      <c r="J195" s="21">
        <v>3.2</v>
      </c>
      <c r="K195" s="21">
        <v>3.0530000000000004</v>
      </c>
      <c r="L195" s="21">
        <v>4.022</v>
      </c>
      <c r="M195" s="21">
        <v>47</v>
      </c>
      <c r="N195" s="21">
        <v>2.397</v>
      </c>
      <c r="O195" s="42">
        <v>28</v>
      </c>
      <c r="P195" s="21">
        <v>1.428</v>
      </c>
      <c r="Q195" s="21">
        <v>160</v>
      </c>
      <c r="R195" s="21">
        <v>152.65</v>
      </c>
      <c r="S195" s="21">
        <v>201.1</v>
      </c>
      <c r="T195" s="21">
        <v>0.8220000000000001</v>
      </c>
      <c r="U195" s="21">
        <v>0.9689999999999999</v>
      </c>
      <c r="V195" s="30">
        <v>-19</v>
      </c>
    </row>
    <row r="196" spans="1:22" ht="12.75">
      <c r="A196" s="160"/>
      <c r="B196" s="125">
        <v>4</v>
      </c>
      <c r="C196" s="70" t="s">
        <v>450</v>
      </c>
      <c r="D196" s="5">
        <v>86</v>
      </c>
      <c r="E196" s="5">
        <v>2003</v>
      </c>
      <c r="F196" s="5">
        <v>6076.87</v>
      </c>
      <c r="G196" s="5">
        <v>6022.61</v>
      </c>
      <c r="H196" s="21">
        <v>19.863</v>
      </c>
      <c r="I196" s="21">
        <f>H196</f>
        <v>19.863</v>
      </c>
      <c r="J196" s="21">
        <v>6.88</v>
      </c>
      <c r="K196" s="21">
        <f>I196-N196</f>
        <v>6.144</v>
      </c>
      <c r="L196" s="21">
        <f>I196-P196</f>
        <v>8.77808</v>
      </c>
      <c r="M196" s="21">
        <v>269</v>
      </c>
      <c r="N196" s="21">
        <v>13.719</v>
      </c>
      <c r="O196" s="21">
        <v>206.5</v>
      </c>
      <c r="P196" s="21">
        <v>11.08492</v>
      </c>
      <c r="Q196" s="21">
        <f>J196*1000/D196</f>
        <v>80</v>
      </c>
      <c r="R196" s="21">
        <f>K196*1000/D196</f>
        <v>71.44186046511628</v>
      </c>
      <c r="S196" s="21">
        <f>L196*1000/D196</f>
        <v>102.07069767441861</v>
      </c>
      <c r="T196" s="21">
        <f>L196-J196</f>
        <v>1.8980799999999993</v>
      </c>
      <c r="U196" s="21">
        <f>N196-P196</f>
        <v>2.634079999999999</v>
      </c>
      <c r="V196" s="30">
        <f>O196-M196</f>
        <v>-62.5</v>
      </c>
    </row>
    <row r="197" spans="1:22" ht="12.75">
      <c r="A197" s="160"/>
      <c r="B197" s="125">
        <v>5</v>
      </c>
      <c r="C197" s="70" t="s">
        <v>212</v>
      </c>
      <c r="D197" s="26">
        <v>55</v>
      </c>
      <c r="E197" s="26" t="s">
        <v>29</v>
      </c>
      <c r="F197" s="26">
        <v>2745.3</v>
      </c>
      <c r="G197" s="26">
        <v>2745.3</v>
      </c>
      <c r="H197" s="27">
        <v>13.935</v>
      </c>
      <c r="I197" s="21">
        <f>H197</f>
        <v>13.935</v>
      </c>
      <c r="J197" s="21">
        <v>8.8</v>
      </c>
      <c r="K197" s="21">
        <f>I197-N197</f>
        <v>9.51552</v>
      </c>
      <c r="L197" s="21">
        <f>I197-P197</f>
        <v>6.4558800000000005</v>
      </c>
      <c r="M197" s="27">
        <v>78</v>
      </c>
      <c r="N197" s="27">
        <v>4.41948</v>
      </c>
      <c r="O197" s="27">
        <v>132</v>
      </c>
      <c r="P197" s="21">
        <v>7.47912</v>
      </c>
      <c r="Q197" s="21">
        <f>J197*1000/D197</f>
        <v>160</v>
      </c>
      <c r="R197" s="21">
        <f>K197*1000/D197</f>
        <v>173.00945454545456</v>
      </c>
      <c r="S197" s="21">
        <f>L197*1000/D197</f>
        <v>117.37963636363637</v>
      </c>
      <c r="T197" s="21">
        <f>L197-J197</f>
        <v>-2.34412</v>
      </c>
      <c r="U197" s="21">
        <f>N197-P197</f>
        <v>-3.05964</v>
      </c>
      <c r="V197" s="30">
        <f>O197-M197</f>
        <v>54</v>
      </c>
    </row>
    <row r="198" spans="1:22" ht="12.75">
      <c r="A198" s="160"/>
      <c r="B198" s="125">
        <v>6</v>
      </c>
      <c r="C198" s="70" t="s">
        <v>327</v>
      </c>
      <c r="D198" s="5">
        <v>20</v>
      </c>
      <c r="E198" s="5">
        <v>1997</v>
      </c>
      <c r="F198" s="5">
        <v>1186.38</v>
      </c>
      <c r="G198" s="5">
        <v>1186.38</v>
      </c>
      <c r="H198" s="18">
        <v>4.91</v>
      </c>
      <c r="I198" s="21">
        <v>4.91</v>
      </c>
      <c r="J198" s="19">
        <v>3.2</v>
      </c>
      <c r="K198" s="21">
        <v>2.819</v>
      </c>
      <c r="L198" s="21">
        <v>3.2270000000000003</v>
      </c>
      <c r="M198" s="21">
        <v>41</v>
      </c>
      <c r="N198" s="18">
        <v>2.091</v>
      </c>
      <c r="O198" s="21">
        <v>33</v>
      </c>
      <c r="P198" s="18">
        <v>1.683</v>
      </c>
      <c r="Q198" s="21">
        <v>160</v>
      </c>
      <c r="R198" s="21">
        <v>140.95</v>
      </c>
      <c r="S198" s="21">
        <v>161.35</v>
      </c>
      <c r="T198" s="21">
        <v>0.027000000000000135</v>
      </c>
      <c r="U198" s="21">
        <v>0.40800000000000014</v>
      </c>
      <c r="V198" s="30">
        <v>-8</v>
      </c>
    </row>
    <row r="199" spans="1:22" ht="12.75">
      <c r="A199" s="160"/>
      <c r="B199" s="125">
        <v>7</v>
      </c>
      <c r="C199" s="70" t="s">
        <v>400</v>
      </c>
      <c r="D199" s="5">
        <v>12</v>
      </c>
      <c r="E199" s="5" t="s">
        <v>63</v>
      </c>
      <c r="F199" s="5">
        <v>707.11</v>
      </c>
      <c r="G199" s="5">
        <v>707.11</v>
      </c>
      <c r="H199" s="21">
        <v>3.051</v>
      </c>
      <c r="I199" s="21">
        <v>3.051</v>
      </c>
      <c r="J199" s="21">
        <v>1.92</v>
      </c>
      <c r="K199" s="21">
        <v>1.7760000000000002</v>
      </c>
      <c r="L199" s="21">
        <v>2.031</v>
      </c>
      <c r="M199" s="21">
        <v>25</v>
      </c>
      <c r="N199" s="21">
        <v>1.275</v>
      </c>
      <c r="O199" s="21">
        <v>20</v>
      </c>
      <c r="P199" s="21">
        <v>1.02</v>
      </c>
      <c r="Q199" s="21">
        <v>160</v>
      </c>
      <c r="R199" s="21">
        <v>148</v>
      </c>
      <c r="S199" s="21">
        <v>169.25</v>
      </c>
      <c r="T199" s="21">
        <v>0.11100000000000021</v>
      </c>
      <c r="U199" s="21">
        <v>0.255</v>
      </c>
      <c r="V199" s="30">
        <v>-5</v>
      </c>
    </row>
    <row r="200" spans="1:22" ht="12.75">
      <c r="A200" s="160"/>
      <c r="B200" s="125">
        <v>8</v>
      </c>
      <c r="C200" s="70" t="s">
        <v>430</v>
      </c>
      <c r="D200" s="26">
        <v>40</v>
      </c>
      <c r="E200" s="26">
        <v>1986</v>
      </c>
      <c r="F200" s="26">
        <v>2268.74</v>
      </c>
      <c r="G200" s="26">
        <v>2268.74</v>
      </c>
      <c r="H200" s="27">
        <v>13.184</v>
      </c>
      <c r="I200" s="21">
        <v>13.184</v>
      </c>
      <c r="J200" s="21">
        <v>6.4</v>
      </c>
      <c r="K200" s="21">
        <v>6.35</v>
      </c>
      <c r="L200" s="21">
        <v>6.452</v>
      </c>
      <c r="M200" s="27">
        <v>134</v>
      </c>
      <c r="N200" s="21">
        <v>6.834</v>
      </c>
      <c r="O200" s="27">
        <v>132</v>
      </c>
      <c r="P200" s="21">
        <v>6.731999999999999</v>
      </c>
      <c r="Q200" s="21">
        <v>160</v>
      </c>
      <c r="R200" s="21">
        <v>158.75</v>
      </c>
      <c r="S200" s="21">
        <v>161.3</v>
      </c>
      <c r="T200" s="21">
        <v>0.0519999999999996</v>
      </c>
      <c r="U200" s="21">
        <v>0.10200000000000031</v>
      </c>
      <c r="V200" s="30">
        <v>-2</v>
      </c>
    </row>
    <row r="201" spans="1:22" ht="12.75">
      <c r="A201" s="160"/>
      <c r="B201" s="125">
        <v>9</v>
      </c>
      <c r="C201" s="70" t="s">
        <v>433</v>
      </c>
      <c r="D201" s="5">
        <v>48</v>
      </c>
      <c r="E201" s="5">
        <v>1966</v>
      </c>
      <c r="F201" s="5">
        <v>2013.8</v>
      </c>
      <c r="G201" s="5">
        <v>2013.8</v>
      </c>
      <c r="H201" s="21">
        <v>11.658</v>
      </c>
      <c r="I201" s="21">
        <v>11.658</v>
      </c>
      <c r="J201" s="21">
        <v>7.68</v>
      </c>
      <c r="K201" s="21">
        <v>7.68</v>
      </c>
      <c r="L201" s="21">
        <v>7.76415</v>
      </c>
      <c r="M201" s="21">
        <v>78</v>
      </c>
      <c r="N201" s="21">
        <v>3.9779999999999998</v>
      </c>
      <c r="O201" s="21">
        <v>76.35</v>
      </c>
      <c r="P201" s="21">
        <v>3.8938499999999996</v>
      </c>
      <c r="Q201" s="21">
        <v>160</v>
      </c>
      <c r="R201" s="21">
        <v>160</v>
      </c>
      <c r="S201" s="21">
        <v>161.753125</v>
      </c>
      <c r="T201" s="21">
        <v>0.08415000000000017</v>
      </c>
      <c r="U201" s="21">
        <v>0.08415000000000017</v>
      </c>
      <c r="V201" s="30">
        <v>-1.6500000000000057</v>
      </c>
    </row>
    <row r="202" spans="1:22" ht="12.75">
      <c r="A202" s="160"/>
      <c r="B202" s="125">
        <v>10</v>
      </c>
      <c r="C202" s="70" t="s">
        <v>462</v>
      </c>
      <c r="D202" s="5">
        <v>108</v>
      </c>
      <c r="E202" s="5">
        <v>1990</v>
      </c>
      <c r="F202" s="5">
        <v>2642.04</v>
      </c>
      <c r="G202" s="5">
        <v>2621.84</v>
      </c>
      <c r="H202" s="21">
        <v>27.844</v>
      </c>
      <c r="I202" s="21">
        <v>27.844</v>
      </c>
      <c r="J202" s="21">
        <v>17.2</v>
      </c>
      <c r="K202" s="21">
        <v>15.094000000000001</v>
      </c>
      <c r="L202" s="21">
        <v>17.676578</v>
      </c>
      <c r="M202" s="21">
        <v>250</v>
      </c>
      <c r="N202" s="21">
        <v>12.75</v>
      </c>
      <c r="O202" s="21">
        <v>189.408</v>
      </c>
      <c r="P202" s="21">
        <v>10.167422</v>
      </c>
      <c r="Q202" s="21">
        <v>159.25925925925927</v>
      </c>
      <c r="R202" s="21">
        <v>139.75925925925927</v>
      </c>
      <c r="S202" s="21">
        <v>163.67201851851848</v>
      </c>
      <c r="T202" s="21">
        <v>0.47657799999999995</v>
      </c>
      <c r="U202" s="21">
        <v>2.582578</v>
      </c>
      <c r="V202" s="30">
        <v>-60.59200000000001</v>
      </c>
    </row>
    <row r="203" spans="1:22" ht="12.75">
      <c r="A203" s="160"/>
      <c r="B203" s="125">
        <v>11</v>
      </c>
      <c r="C203" s="70" t="s">
        <v>95</v>
      </c>
      <c r="D203" s="76">
        <v>54</v>
      </c>
      <c r="E203" s="76" t="s">
        <v>29</v>
      </c>
      <c r="F203" s="76">
        <v>2887.214</v>
      </c>
      <c r="G203" s="76">
        <v>2887.24</v>
      </c>
      <c r="H203" s="91">
        <v>14.57</v>
      </c>
      <c r="I203" s="21">
        <v>14.57</v>
      </c>
      <c r="J203" s="21">
        <v>8.56</v>
      </c>
      <c r="K203" s="21">
        <v>7.838</v>
      </c>
      <c r="L203" s="21">
        <v>9.98663</v>
      </c>
      <c r="M203" s="91">
        <v>120</v>
      </c>
      <c r="N203" s="91">
        <v>6.732</v>
      </c>
      <c r="O203" s="91">
        <v>81.7</v>
      </c>
      <c r="P203" s="21">
        <v>4.58337</v>
      </c>
      <c r="Q203" s="21">
        <v>158.5185185185185</v>
      </c>
      <c r="R203" s="21">
        <v>145.14814814814815</v>
      </c>
      <c r="S203" s="21">
        <v>184.93759259259258</v>
      </c>
      <c r="T203" s="21">
        <v>1.4266299999999994</v>
      </c>
      <c r="U203" s="21">
        <v>2.14863</v>
      </c>
      <c r="V203" s="30">
        <v>-38.3</v>
      </c>
    </row>
    <row r="204" spans="1:22" ht="12.75">
      <c r="A204" s="160"/>
      <c r="B204" s="125">
        <v>12</v>
      </c>
      <c r="C204" s="70" t="s">
        <v>96</v>
      </c>
      <c r="D204" s="5">
        <v>99</v>
      </c>
      <c r="E204" s="5" t="s">
        <v>29</v>
      </c>
      <c r="F204" s="5">
        <v>4378.18</v>
      </c>
      <c r="G204" s="5">
        <v>4378.18</v>
      </c>
      <c r="H204" s="21">
        <v>17.319</v>
      </c>
      <c r="I204" s="21">
        <v>17.319</v>
      </c>
      <c r="J204" s="21">
        <v>13.04</v>
      </c>
      <c r="K204" s="21">
        <v>11.4846</v>
      </c>
      <c r="L204" s="21">
        <v>14.427605999999999</v>
      </c>
      <c r="M204" s="21">
        <v>104</v>
      </c>
      <c r="N204" s="21">
        <v>5.8344</v>
      </c>
      <c r="O204" s="21">
        <v>51.54</v>
      </c>
      <c r="P204" s="21">
        <v>2.891394</v>
      </c>
      <c r="Q204" s="21">
        <v>131.7171717171717</v>
      </c>
      <c r="R204" s="21">
        <v>116.00606060606061</v>
      </c>
      <c r="S204" s="21">
        <v>145.73339393939395</v>
      </c>
      <c r="T204" s="21">
        <v>1.387606</v>
      </c>
      <c r="U204" s="21">
        <v>2.9430059999999996</v>
      </c>
      <c r="V204" s="30">
        <v>-52.46</v>
      </c>
    </row>
    <row r="205" spans="1:22" ht="12.75">
      <c r="A205" s="160"/>
      <c r="B205" s="125">
        <v>13</v>
      </c>
      <c r="C205" s="70" t="s">
        <v>97</v>
      </c>
      <c r="D205" s="5">
        <v>76</v>
      </c>
      <c r="E205" s="5" t="s">
        <v>29</v>
      </c>
      <c r="F205" s="5">
        <v>3983.3</v>
      </c>
      <c r="G205" s="5">
        <v>3983.3</v>
      </c>
      <c r="H205" s="21">
        <v>17.582</v>
      </c>
      <c r="I205" s="21">
        <v>17.582</v>
      </c>
      <c r="J205" s="21">
        <v>10.8</v>
      </c>
      <c r="K205" s="21">
        <v>10.0646</v>
      </c>
      <c r="L205" s="21">
        <v>12.1964</v>
      </c>
      <c r="M205" s="21">
        <v>134</v>
      </c>
      <c r="N205" s="21">
        <v>7.5174</v>
      </c>
      <c r="O205" s="21">
        <v>96</v>
      </c>
      <c r="P205" s="21">
        <v>5.3856</v>
      </c>
      <c r="Q205" s="21">
        <v>142.10526315789474</v>
      </c>
      <c r="R205" s="21">
        <v>132.42894736842106</v>
      </c>
      <c r="S205" s="21">
        <v>160.47894736842107</v>
      </c>
      <c r="T205" s="21">
        <v>1.3963999999999999</v>
      </c>
      <c r="U205" s="21">
        <v>2.1318</v>
      </c>
      <c r="V205" s="30">
        <v>-38</v>
      </c>
    </row>
    <row r="206" spans="1:22" ht="12.75">
      <c r="A206" s="160"/>
      <c r="B206" s="125">
        <v>14</v>
      </c>
      <c r="C206" s="70" t="s">
        <v>98</v>
      </c>
      <c r="D206" s="5">
        <v>90</v>
      </c>
      <c r="E206" s="5" t="s">
        <v>29</v>
      </c>
      <c r="F206" s="5">
        <v>4548.29</v>
      </c>
      <c r="G206" s="5">
        <v>4548.29</v>
      </c>
      <c r="H206" s="21">
        <v>18.424</v>
      </c>
      <c r="I206" s="21">
        <v>18.424</v>
      </c>
      <c r="J206" s="21">
        <v>12.6</v>
      </c>
      <c r="K206" s="21">
        <v>11.8042</v>
      </c>
      <c r="L206" s="21">
        <v>13.62745</v>
      </c>
      <c r="M206" s="21">
        <v>118</v>
      </c>
      <c r="N206" s="21">
        <v>6.6198</v>
      </c>
      <c r="O206" s="21">
        <v>85.5</v>
      </c>
      <c r="P206" s="21">
        <v>4.79655</v>
      </c>
      <c r="Q206" s="21">
        <v>140</v>
      </c>
      <c r="R206" s="21">
        <v>131.15777777777777</v>
      </c>
      <c r="S206" s="21">
        <v>151.4161111111111</v>
      </c>
      <c r="T206" s="21">
        <v>1.02745</v>
      </c>
      <c r="U206" s="21">
        <v>1.8232499999999998</v>
      </c>
      <c r="V206" s="30">
        <v>-32.5</v>
      </c>
    </row>
    <row r="207" spans="1:22" ht="12.75">
      <c r="A207" s="160"/>
      <c r="B207" s="125">
        <v>15</v>
      </c>
      <c r="C207" s="70" t="s">
        <v>162</v>
      </c>
      <c r="D207" s="5">
        <v>55</v>
      </c>
      <c r="E207" s="5"/>
      <c r="F207" s="5">
        <v>2706</v>
      </c>
      <c r="G207" s="5">
        <v>2706</v>
      </c>
      <c r="H207" s="19">
        <v>16.25</v>
      </c>
      <c r="I207" s="21">
        <v>16.25</v>
      </c>
      <c r="J207" s="19">
        <v>6.87</v>
      </c>
      <c r="K207" s="21">
        <v>6.458</v>
      </c>
      <c r="L207" s="21">
        <v>8.34</v>
      </c>
      <c r="M207" s="21">
        <v>192</v>
      </c>
      <c r="N207" s="18">
        <v>9.792</v>
      </c>
      <c r="O207" s="21">
        <v>155.0980392156863</v>
      </c>
      <c r="P207" s="19">
        <v>7.91</v>
      </c>
      <c r="Q207" s="21">
        <v>124.9090909090909</v>
      </c>
      <c r="R207" s="21">
        <v>117.41818181818182</v>
      </c>
      <c r="S207" s="21">
        <v>151.63636363636363</v>
      </c>
      <c r="T207" s="21">
        <v>1.47</v>
      </c>
      <c r="U207" s="21">
        <v>1.8819999999999997</v>
      </c>
      <c r="V207" s="30">
        <v>-36.9019607843137</v>
      </c>
    </row>
    <row r="208" spans="1:22" ht="12.75">
      <c r="A208" s="160"/>
      <c r="B208" s="125">
        <v>16</v>
      </c>
      <c r="C208" s="70" t="s">
        <v>226</v>
      </c>
      <c r="D208" s="76">
        <v>31</v>
      </c>
      <c r="E208" s="76" t="s">
        <v>29</v>
      </c>
      <c r="F208" s="76">
        <v>1226.54</v>
      </c>
      <c r="G208" s="76">
        <v>1226.54</v>
      </c>
      <c r="H208" s="91">
        <v>2.821</v>
      </c>
      <c r="I208" s="21">
        <v>2.821</v>
      </c>
      <c r="J208" s="21">
        <v>0.196199</v>
      </c>
      <c r="K208" s="21">
        <v>-0.06865999999999994</v>
      </c>
      <c r="L208" s="21">
        <v>1.4741350000000002</v>
      </c>
      <c r="M208" s="91">
        <v>51</v>
      </c>
      <c r="N208" s="91">
        <v>2.88966</v>
      </c>
      <c r="O208" s="91">
        <v>23.771001</v>
      </c>
      <c r="P208" s="21">
        <v>1.346865</v>
      </c>
      <c r="Q208" s="21">
        <v>6.329000000000001</v>
      </c>
      <c r="R208" s="21">
        <v>-2.2148387096774176</v>
      </c>
      <c r="S208" s="21">
        <v>47.55274193548388</v>
      </c>
      <c r="T208" s="21">
        <v>1.2779360000000002</v>
      </c>
      <c r="U208" s="21">
        <v>1.5427950000000001</v>
      </c>
      <c r="V208" s="30">
        <v>-27.228999</v>
      </c>
    </row>
    <row r="209" spans="1:22" ht="12.75">
      <c r="A209" s="160"/>
      <c r="B209" s="125">
        <v>17</v>
      </c>
      <c r="C209" s="70" t="s">
        <v>382</v>
      </c>
      <c r="D209" s="5">
        <v>37</v>
      </c>
      <c r="E209" s="5">
        <v>1964</v>
      </c>
      <c r="F209" s="19">
        <v>1782.7</v>
      </c>
      <c r="G209" s="19">
        <v>1466.94</v>
      </c>
      <c r="H209" s="18">
        <v>10.276</v>
      </c>
      <c r="I209" s="21">
        <v>10.276</v>
      </c>
      <c r="J209" s="18">
        <v>5.92</v>
      </c>
      <c r="K209" s="21">
        <v>5.38</v>
      </c>
      <c r="L209" s="21">
        <v>7.26598</v>
      </c>
      <c r="M209" s="19">
        <v>96</v>
      </c>
      <c r="N209" s="18">
        <v>4.896</v>
      </c>
      <c r="O209" s="19">
        <v>59.02</v>
      </c>
      <c r="P209" s="18">
        <v>3.01002</v>
      </c>
      <c r="Q209" s="21">
        <v>160</v>
      </c>
      <c r="R209" s="21">
        <v>145.40540540540542</v>
      </c>
      <c r="S209" s="21">
        <v>196.37783783783783</v>
      </c>
      <c r="T209" s="21">
        <v>1.34598</v>
      </c>
      <c r="U209" s="21">
        <v>1.88598</v>
      </c>
      <c r="V209" s="30">
        <v>-36.98</v>
      </c>
    </row>
    <row r="210" spans="1:22" ht="12.75">
      <c r="A210" s="160"/>
      <c r="B210" s="125">
        <v>18</v>
      </c>
      <c r="C210" s="70" t="s">
        <v>383</v>
      </c>
      <c r="D210" s="5">
        <v>30</v>
      </c>
      <c r="E210" s="5">
        <v>1991</v>
      </c>
      <c r="F210" s="19">
        <v>1603.78</v>
      </c>
      <c r="G210" s="19">
        <v>1603.78</v>
      </c>
      <c r="H210" s="18">
        <v>8.92</v>
      </c>
      <c r="I210" s="21">
        <v>8.92</v>
      </c>
      <c r="J210" s="18">
        <v>4.8</v>
      </c>
      <c r="K210" s="21">
        <v>4.636</v>
      </c>
      <c r="L210" s="21">
        <v>4.81603</v>
      </c>
      <c r="M210" s="19">
        <v>84</v>
      </c>
      <c r="N210" s="18">
        <v>4.284</v>
      </c>
      <c r="O210" s="19">
        <v>80.47</v>
      </c>
      <c r="P210" s="18">
        <v>4.10397</v>
      </c>
      <c r="Q210" s="21">
        <v>160</v>
      </c>
      <c r="R210" s="21">
        <v>154.53333333333333</v>
      </c>
      <c r="S210" s="21">
        <v>160.53433333333334</v>
      </c>
      <c r="T210" s="21">
        <v>0.016029999999999767</v>
      </c>
      <c r="U210" s="21">
        <v>0.18002999999999947</v>
      </c>
      <c r="V210" s="30">
        <v>-3.53</v>
      </c>
    </row>
    <row r="211" spans="1:22" ht="12.75">
      <c r="A211" s="160"/>
      <c r="B211" s="125">
        <v>19</v>
      </c>
      <c r="C211" s="70" t="s">
        <v>384</v>
      </c>
      <c r="D211" s="5">
        <v>50</v>
      </c>
      <c r="E211" s="5">
        <v>1974</v>
      </c>
      <c r="F211" s="19">
        <v>2565.07</v>
      </c>
      <c r="G211" s="19">
        <v>2514.22</v>
      </c>
      <c r="H211" s="18">
        <v>13</v>
      </c>
      <c r="I211" s="21">
        <v>13</v>
      </c>
      <c r="J211" s="18">
        <v>8</v>
      </c>
      <c r="K211" s="21">
        <v>6.88</v>
      </c>
      <c r="L211" s="21">
        <v>8.2978</v>
      </c>
      <c r="M211" s="19">
        <v>120</v>
      </c>
      <c r="N211" s="18">
        <v>6.12</v>
      </c>
      <c r="O211" s="19">
        <v>92.2</v>
      </c>
      <c r="P211" s="18">
        <v>4.7021999999999995</v>
      </c>
      <c r="Q211" s="21">
        <v>160</v>
      </c>
      <c r="R211" s="21">
        <v>137.6</v>
      </c>
      <c r="S211" s="21">
        <v>165.95600000000002</v>
      </c>
      <c r="T211" s="21">
        <v>0.2978000000000005</v>
      </c>
      <c r="U211" s="21">
        <v>1.4178000000000006</v>
      </c>
      <c r="V211" s="30">
        <v>-27.8</v>
      </c>
    </row>
    <row r="212" spans="1:22" ht="12.75">
      <c r="A212" s="160"/>
      <c r="B212" s="125">
        <v>20</v>
      </c>
      <c r="C212" s="70" t="s">
        <v>386</v>
      </c>
      <c r="D212" s="26">
        <v>99</v>
      </c>
      <c r="E212" s="26">
        <v>1964</v>
      </c>
      <c r="F212" s="19">
        <v>4426.38</v>
      </c>
      <c r="G212" s="19">
        <v>4330.5</v>
      </c>
      <c r="H212" s="18">
        <v>22.7</v>
      </c>
      <c r="I212" s="21">
        <v>22.7</v>
      </c>
      <c r="J212" s="18">
        <v>13.966</v>
      </c>
      <c r="K212" s="21">
        <v>12.755</v>
      </c>
      <c r="L212" s="21">
        <v>14.40791</v>
      </c>
      <c r="M212" s="19">
        <v>195</v>
      </c>
      <c r="N212" s="18">
        <v>9.945</v>
      </c>
      <c r="O212" s="19">
        <v>162.59</v>
      </c>
      <c r="P212" s="18">
        <v>8.29209</v>
      </c>
      <c r="Q212" s="21">
        <v>141.07070707070707</v>
      </c>
      <c r="R212" s="21">
        <v>128.83838383838383</v>
      </c>
      <c r="S212" s="21">
        <v>145.53444444444443</v>
      </c>
      <c r="T212" s="21">
        <v>0.44191</v>
      </c>
      <c r="U212" s="21">
        <v>1.6529100000000003</v>
      </c>
      <c r="V212" s="30">
        <v>-32.41</v>
      </c>
    </row>
    <row r="213" spans="1:22" ht="12.75">
      <c r="A213" s="160"/>
      <c r="B213" s="125">
        <v>21</v>
      </c>
      <c r="C213" s="70" t="s">
        <v>388</v>
      </c>
      <c r="D213" s="5">
        <v>59</v>
      </c>
      <c r="E213" s="5">
        <v>1986</v>
      </c>
      <c r="F213" s="19">
        <v>2444.48</v>
      </c>
      <c r="G213" s="19">
        <v>2355.13</v>
      </c>
      <c r="H213" s="18">
        <v>12.056</v>
      </c>
      <c r="I213" s="21">
        <v>12.056</v>
      </c>
      <c r="J213" s="18">
        <v>8.323</v>
      </c>
      <c r="K213" s="21">
        <v>7.618999999999999</v>
      </c>
      <c r="L213" s="21">
        <v>8.677249999999999</v>
      </c>
      <c r="M213" s="19">
        <v>87</v>
      </c>
      <c r="N213" s="5">
        <v>4.437</v>
      </c>
      <c r="O213" s="19">
        <v>66.25</v>
      </c>
      <c r="P213" s="19">
        <v>3.37875</v>
      </c>
      <c r="Q213" s="21">
        <v>141.0677966101695</v>
      </c>
      <c r="R213" s="21">
        <v>129.13559322033896</v>
      </c>
      <c r="S213" s="21">
        <v>147.07203389830505</v>
      </c>
      <c r="T213" s="21">
        <v>0.3542499999999986</v>
      </c>
      <c r="U213" s="21">
        <v>1.0582500000000001</v>
      </c>
      <c r="V213" s="30">
        <v>-20.75</v>
      </c>
    </row>
    <row r="214" spans="1:22" ht="12.75">
      <c r="A214" s="160"/>
      <c r="B214" s="125">
        <v>22</v>
      </c>
      <c r="C214" s="70" t="s">
        <v>389</v>
      </c>
      <c r="D214" s="5">
        <v>36</v>
      </c>
      <c r="E214" s="5">
        <v>1962</v>
      </c>
      <c r="F214" s="19">
        <v>2213.07</v>
      </c>
      <c r="G214" s="19">
        <v>2213.07</v>
      </c>
      <c r="H214" s="18">
        <v>8.539</v>
      </c>
      <c r="I214" s="21">
        <v>8.539</v>
      </c>
      <c r="J214" s="18">
        <v>5.078</v>
      </c>
      <c r="K214" s="21">
        <v>4.51</v>
      </c>
      <c r="L214" s="21">
        <v>5.40658</v>
      </c>
      <c r="M214" s="19">
        <v>79</v>
      </c>
      <c r="N214" s="18">
        <v>4.029</v>
      </c>
      <c r="O214" s="19">
        <v>61.42</v>
      </c>
      <c r="P214" s="18">
        <v>3.13242</v>
      </c>
      <c r="Q214" s="21">
        <v>141.05555555555554</v>
      </c>
      <c r="R214" s="21">
        <v>125.27777777777777</v>
      </c>
      <c r="S214" s="21">
        <v>150.18277777777777</v>
      </c>
      <c r="T214" s="21">
        <v>0.32857999999999965</v>
      </c>
      <c r="U214" s="21">
        <v>0.8965799999999997</v>
      </c>
      <c r="V214" s="30">
        <v>-17.58</v>
      </c>
    </row>
    <row r="215" spans="1:22" ht="12.75">
      <c r="A215" s="160"/>
      <c r="B215" s="125">
        <v>23</v>
      </c>
      <c r="C215" s="70" t="s">
        <v>470</v>
      </c>
      <c r="D215" s="5">
        <v>32</v>
      </c>
      <c r="E215" s="5">
        <v>1969</v>
      </c>
      <c r="F215" s="5">
        <v>1720.89</v>
      </c>
      <c r="G215" s="5">
        <v>1720.89</v>
      </c>
      <c r="H215" s="21">
        <v>10.925</v>
      </c>
      <c r="I215" s="21">
        <v>10.925</v>
      </c>
      <c r="J215" s="21">
        <v>4.66452</v>
      </c>
      <c r="K215" s="21">
        <v>4.601000000000001</v>
      </c>
      <c r="L215" s="21">
        <v>6.535506000000001</v>
      </c>
      <c r="M215" s="21">
        <v>124</v>
      </c>
      <c r="N215" s="21">
        <v>6.324</v>
      </c>
      <c r="O215" s="21">
        <v>81.7715</v>
      </c>
      <c r="P215" s="21">
        <v>4.389494</v>
      </c>
      <c r="Q215" s="21">
        <v>145.76625</v>
      </c>
      <c r="R215" s="21">
        <v>143.78125</v>
      </c>
      <c r="S215" s="21">
        <v>204.2345625</v>
      </c>
      <c r="T215" s="21">
        <v>1.8709860000000003</v>
      </c>
      <c r="U215" s="21">
        <v>1.9345059999999998</v>
      </c>
      <c r="V215" s="30">
        <v>-42.2285</v>
      </c>
    </row>
    <row r="216" spans="1:22" ht="12.75">
      <c r="A216" s="160"/>
      <c r="B216" s="125">
        <v>24</v>
      </c>
      <c r="C216" s="70" t="s">
        <v>471</v>
      </c>
      <c r="D216" s="5">
        <v>80</v>
      </c>
      <c r="E216" s="5">
        <v>1962</v>
      </c>
      <c r="F216" s="5">
        <v>3670.89</v>
      </c>
      <c r="G216" s="5">
        <v>3670.89</v>
      </c>
      <c r="H216" s="21">
        <v>23.727</v>
      </c>
      <c r="I216" s="21">
        <v>23.727</v>
      </c>
      <c r="J216" s="21">
        <v>12.48</v>
      </c>
      <c r="K216" s="21">
        <v>10.314000000000002</v>
      </c>
      <c r="L216" s="21">
        <v>15.599418</v>
      </c>
      <c r="M216" s="21">
        <v>263</v>
      </c>
      <c r="N216" s="21">
        <v>13.412999999999998</v>
      </c>
      <c r="O216" s="21">
        <v>151.408</v>
      </c>
      <c r="P216" s="21">
        <v>8.127582</v>
      </c>
      <c r="Q216" s="21">
        <v>156</v>
      </c>
      <c r="R216" s="21">
        <v>128.925</v>
      </c>
      <c r="S216" s="21">
        <v>194.992725</v>
      </c>
      <c r="T216" s="21">
        <v>3.1194179999999996</v>
      </c>
      <c r="U216" s="21">
        <v>5.285417999999998</v>
      </c>
      <c r="V216" s="30">
        <v>-111.59200000000001</v>
      </c>
    </row>
    <row r="217" spans="1:22" ht="12.75">
      <c r="A217" s="160"/>
      <c r="B217" s="125">
        <v>25</v>
      </c>
      <c r="C217" s="70" t="s">
        <v>99</v>
      </c>
      <c r="D217" s="5">
        <v>100</v>
      </c>
      <c r="E217" s="5" t="s">
        <v>29</v>
      </c>
      <c r="F217" s="5">
        <v>44381.1</v>
      </c>
      <c r="G217" s="5">
        <v>4353.86</v>
      </c>
      <c r="H217" s="21">
        <v>20.6</v>
      </c>
      <c r="I217" s="21">
        <v>20.6</v>
      </c>
      <c r="J217" s="21">
        <v>13.84</v>
      </c>
      <c r="K217" s="21">
        <v>12.689900000000002</v>
      </c>
      <c r="L217" s="21">
        <v>16.275812000000002</v>
      </c>
      <c r="M217" s="21">
        <v>141</v>
      </c>
      <c r="N217" s="21">
        <v>7.9101</v>
      </c>
      <c r="O217" s="21">
        <v>77.08</v>
      </c>
      <c r="P217" s="21">
        <v>4.324188</v>
      </c>
      <c r="Q217" s="21">
        <v>138.4</v>
      </c>
      <c r="R217" s="21">
        <v>126.89900000000002</v>
      </c>
      <c r="S217" s="21">
        <v>162.75812000000002</v>
      </c>
      <c r="T217" s="21">
        <v>2.435812000000002</v>
      </c>
      <c r="U217" s="21">
        <v>3.5859119999999995</v>
      </c>
      <c r="V217" s="30">
        <v>-63.92</v>
      </c>
    </row>
    <row r="218" spans="1:22" ht="12.75">
      <c r="A218" s="160"/>
      <c r="B218" s="125">
        <v>26</v>
      </c>
      <c r="C218" s="70" t="s">
        <v>113</v>
      </c>
      <c r="D218" s="5">
        <v>16</v>
      </c>
      <c r="E218" s="5">
        <v>1988</v>
      </c>
      <c r="F218" s="5">
        <v>912</v>
      </c>
      <c r="G218" s="5">
        <v>912</v>
      </c>
      <c r="H218" s="21">
        <v>6.9</v>
      </c>
      <c r="I218" s="21">
        <v>6.9</v>
      </c>
      <c r="J218" s="19">
        <v>2.56</v>
      </c>
      <c r="K218" s="21">
        <v>2.11</v>
      </c>
      <c r="L218" s="21">
        <v>5.18</v>
      </c>
      <c r="M218" s="21">
        <v>94</v>
      </c>
      <c r="N218" s="19">
        <v>4.79</v>
      </c>
      <c r="O218" s="21">
        <v>33.8</v>
      </c>
      <c r="P218" s="19">
        <v>1.72</v>
      </c>
      <c r="Q218" s="21">
        <v>160</v>
      </c>
      <c r="R218" s="21">
        <v>131.875</v>
      </c>
      <c r="S218" s="21">
        <v>323.75</v>
      </c>
      <c r="T218" s="21">
        <v>2.62</v>
      </c>
      <c r="U218" s="21">
        <v>3.07</v>
      </c>
      <c r="V218" s="30">
        <v>-60.2</v>
      </c>
    </row>
    <row r="219" spans="1:22" ht="12.75">
      <c r="A219" s="160"/>
      <c r="B219" s="125">
        <v>27</v>
      </c>
      <c r="C219" s="70" t="s">
        <v>132</v>
      </c>
      <c r="D219" s="5">
        <v>30</v>
      </c>
      <c r="E219" s="5" t="s">
        <v>61</v>
      </c>
      <c r="F219" s="19">
        <v>1593.2</v>
      </c>
      <c r="G219" s="19">
        <v>1593.2</v>
      </c>
      <c r="H219" s="19">
        <v>8.981</v>
      </c>
      <c r="I219" s="21">
        <v>8.981</v>
      </c>
      <c r="J219" s="19">
        <v>4.8</v>
      </c>
      <c r="K219" s="21">
        <v>4.697</v>
      </c>
      <c r="L219" s="21">
        <v>5.7730999999999995</v>
      </c>
      <c r="M219" s="19">
        <v>84</v>
      </c>
      <c r="N219" s="19">
        <v>4.284</v>
      </c>
      <c r="O219" s="19">
        <v>62.9</v>
      </c>
      <c r="P219" s="19">
        <v>3.2079</v>
      </c>
      <c r="Q219" s="21">
        <v>160</v>
      </c>
      <c r="R219" s="21">
        <v>156.56666666666666</v>
      </c>
      <c r="S219" s="21">
        <v>192.43666666666664</v>
      </c>
      <c r="T219" s="21">
        <v>0.9730999999999996</v>
      </c>
      <c r="U219" s="21">
        <v>1.0760999999999998</v>
      </c>
      <c r="V219" s="30">
        <v>-21.1</v>
      </c>
    </row>
    <row r="220" spans="1:22" ht="12.75">
      <c r="A220" s="160"/>
      <c r="B220" s="125">
        <v>28</v>
      </c>
      <c r="C220" s="70" t="s">
        <v>138</v>
      </c>
      <c r="D220" s="5">
        <v>30</v>
      </c>
      <c r="E220" s="5" t="s">
        <v>61</v>
      </c>
      <c r="F220" s="19">
        <v>1592</v>
      </c>
      <c r="G220" s="19">
        <v>1592</v>
      </c>
      <c r="H220" s="19">
        <v>7.64</v>
      </c>
      <c r="I220" s="21">
        <v>7.64</v>
      </c>
      <c r="J220" s="19">
        <v>4.8</v>
      </c>
      <c r="K220" s="21">
        <v>4.631</v>
      </c>
      <c r="L220" s="21">
        <v>4.885999999999999</v>
      </c>
      <c r="M220" s="19">
        <v>59</v>
      </c>
      <c r="N220" s="19">
        <v>3.009</v>
      </c>
      <c r="O220" s="19">
        <v>54</v>
      </c>
      <c r="P220" s="19">
        <v>2.754</v>
      </c>
      <c r="Q220" s="21">
        <v>160</v>
      </c>
      <c r="R220" s="21">
        <v>154.36666666666667</v>
      </c>
      <c r="S220" s="21">
        <v>162.86666666666665</v>
      </c>
      <c r="T220" s="21">
        <v>0.08599999999999941</v>
      </c>
      <c r="U220" s="21">
        <v>0.255</v>
      </c>
      <c r="V220" s="30">
        <v>-5</v>
      </c>
    </row>
    <row r="221" spans="1:22" ht="12.75">
      <c r="A221" s="160"/>
      <c r="B221" s="125">
        <v>29</v>
      </c>
      <c r="C221" s="70" t="s">
        <v>139</v>
      </c>
      <c r="D221" s="5">
        <v>55</v>
      </c>
      <c r="E221" s="5" t="s">
        <v>61</v>
      </c>
      <c r="F221" s="19">
        <v>2472.96</v>
      </c>
      <c r="G221" s="19">
        <v>2472.96</v>
      </c>
      <c r="H221" s="19">
        <v>13.844</v>
      </c>
      <c r="I221" s="21">
        <v>13.844</v>
      </c>
      <c r="J221" s="19">
        <v>8.8</v>
      </c>
      <c r="K221" s="21">
        <v>7.621999999999999</v>
      </c>
      <c r="L221" s="21">
        <v>8.851099999999999</v>
      </c>
      <c r="M221" s="19">
        <v>122</v>
      </c>
      <c r="N221" s="19">
        <v>6.222</v>
      </c>
      <c r="O221" s="19">
        <v>97.9</v>
      </c>
      <c r="P221" s="19">
        <v>4.992900000000001</v>
      </c>
      <c r="Q221" s="21">
        <v>160</v>
      </c>
      <c r="R221" s="21">
        <v>138.58181818181816</v>
      </c>
      <c r="S221" s="21">
        <v>160.9290909090909</v>
      </c>
      <c r="T221" s="21">
        <v>0.05109999999999815</v>
      </c>
      <c r="U221" s="21">
        <v>1.2290999999999999</v>
      </c>
      <c r="V221" s="30">
        <v>-24.1</v>
      </c>
    </row>
    <row r="222" spans="1:22" ht="12.75">
      <c r="A222" s="160"/>
      <c r="B222" s="125">
        <v>30</v>
      </c>
      <c r="C222" s="70" t="s">
        <v>403</v>
      </c>
      <c r="D222" s="5">
        <v>52</v>
      </c>
      <c r="E222" s="5" t="s">
        <v>63</v>
      </c>
      <c r="F222" s="5">
        <v>1584.7</v>
      </c>
      <c r="G222" s="5">
        <v>1584.67</v>
      </c>
      <c r="H222" s="21">
        <v>5.8</v>
      </c>
      <c r="I222" s="21">
        <v>5.8</v>
      </c>
      <c r="J222" s="21">
        <v>0.52</v>
      </c>
      <c r="K222" s="21">
        <v>-0.7279999999999998</v>
      </c>
      <c r="L222" s="21">
        <v>1.6680000000000001</v>
      </c>
      <c r="M222" s="21">
        <v>128</v>
      </c>
      <c r="N222" s="21">
        <v>6.528</v>
      </c>
      <c r="O222" s="21">
        <v>81.025</v>
      </c>
      <c r="P222" s="21">
        <v>4.132</v>
      </c>
      <c r="Q222" s="21">
        <v>10</v>
      </c>
      <c r="R222" s="21">
        <v>-14</v>
      </c>
      <c r="S222" s="21">
        <v>32.07692307692308</v>
      </c>
      <c r="T222" s="21">
        <v>1.1480000000000001</v>
      </c>
      <c r="U222" s="21">
        <v>2.396</v>
      </c>
      <c r="V222" s="30">
        <v>-46.975</v>
      </c>
    </row>
    <row r="223" spans="1:22" ht="12.75">
      <c r="A223" s="160"/>
      <c r="B223" s="125">
        <v>31</v>
      </c>
      <c r="C223" s="70" t="s">
        <v>404</v>
      </c>
      <c r="D223" s="5">
        <v>22</v>
      </c>
      <c r="E223" s="5" t="s">
        <v>63</v>
      </c>
      <c r="F223" s="5">
        <v>1106.5</v>
      </c>
      <c r="G223" s="5">
        <v>1106.5</v>
      </c>
      <c r="H223" s="21">
        <v>6.343</v>
      </c>
      <c r="I223" s="21">
        <v>6.343</v>
      </c>
      <c r="J223" s="21">
        <v>3.44</v>
      </c>
      <c r="K223" s="21">
        <v>3.13</v>
      </c>
      <c r="L223" s="21">
        <v>4.303</v>
      </c>
      <c r="M223" s="21">
        <v>63</v>
      </c>
      <c r="N223" s="21">
        <v>3.213</v>
      </c>
      <c r="O223" s="21">
        <v>40</v>
      </c>
      <c r="P223" s="21">
        <v>2.04</v>
      </c>
      <c r="Q223" s="21">
        <v>156.36363636363637</v>
      </c>
      <c r="R223" s="21">
        <v>142.27272727272728</v>
      </c>
      <c r="S223" s="21">
        <v>195.5909090909091</v>
      </c>
      <c r="T223" s="21">
        <v>0.863</v>
      </c>
      <c r="U223" s="21">
        <v>1.173</v>
      </c>
      <c r="V223" s="30">
        <v>-23</v>
      </c>
    </row>
    <row r="224" spans="1:22" ht="12.75">
      <c r="A224" s="160"/>
      <c r="B224" s="125">
        <v>32</v>
      </c>
      <c r="C224" s="70" t="s">
        <v>405</v>
      </c>
      <c r="D224" s="5">
        <v>118</v>
      </c>
      <c r="E224" s="5" t="s">
        <v>63</v>
      </c>
      <c r="F224" s="5">
        <v>4410.8</v>
      </c>
      <c r="G224" s="5">
        <v>4410.75</v>
      </c>
      <c r="H224" s="21">
        <v>8.8</v>
      </c>
      <c r="I224" s="21">
        <v>8.8</v>
      </c>
      <c r="J224" s="21">
        <v>0.505</v>
      </c>
      <c r="K224" s="21">
        <v>-0.17600000000000016</v>
      </c>
      <c r="L224" s="21">
        <v>2.38</v>
      </c>
      <c r="M224" s="21">
        <v>176</v>
      </c>
      <c r="N224" s="21">
        <v>8.976</v>
      </c>
      <c r="O224" s="21">
        <v>125.9</v>
      </c>
      <c r="P224" s="21">
        <v>6.42</v>
      </c>
      <c r="Q224" s="21">
        <v>4.279661016949152</v>
      </c>
      <c r="R224" s="21">
        <v>-1.491525423728815</v>
      </c>
      <c r="S224" s="21">
        <v>20.169491525423737</v>
      </c>
      <c r="T224" s="21">
        <v>1.875</v>
      </c>
      <c r="U224" s="21">
        <v>2.556000000000001</v>
      </c>
      <c r="V224" s="30">
        <v>-50.1</v>
      </c>
    </row>
    <row r="225" spans="1:22" ht="12.75">
      <c r="A225" s="160"/>
      <c r="B225" s="125">
        <v>33</v>
      </c>
      <c r="C225" s="70" t="s">
        <v>406</v>
      </c>
      <c r="D225" s="5">
        <v>95</v>
      </c>
      <c r="E225" s="5" t="s">
        <v>63</v>
      </c>
      <c r="F225" s="5">
        <v>2851.1</v>
      </c>
      <c r="G225" s="5">
        <v>2851.1</v>
      </c>
      <c r="H225" s="5">
        <v>1.4</v>
      </c>
      <c r="I225" s="21">
        <v>1.4</v>
      </c>
      <c r="J225" s="5">
        <v>0.042</v>
      </c>
      <c r="K225" s="21">
        <v>-2.8329999999999997</v>
      </c>
      <c r="L225" s="21">
        <v>1.2369999999999999</v>
      </c>
      <c r="M225" s="5">
        <v>83</v>
      </c>
      <c r="N225" s="5">
        <v>4.233</v>
      </c>
      <c r="O225" s="5">
        <v>3.2</v>
      </c>
      <c r="P225" s="5">
        <v>0.163</v>
      </c>
      <c r="Q225" s="21">
        <v>0.4421052631578947</v>
      </c>
      <c r="R225" s="21">
        <v>-29.821052631578944</v>
      </c>
      <c r="S225" s="21">
        <v>13.021052631578945</v>
      </c>
      <c r="T225" s="21">
        <v>1.195</v>
      </c>
      <c r="U225" s="21">
        <v>4.07</v>
      </c>
      <c r="V225" s="30">
        <v>-79.8</v>
      </c>
    </row>
    <row r="226" spans="1:22" ht="12.75">
      <c r="A226" s="160"/>
      <c r="B226" s="125">
        <v>34</v>
      </c>
      <c r="C226" s="70" t="s">
        <v>77</v>
      </c>
      <c r="D226" s="5">
        <v>42</v>
      </c>
      <c r="E226" s="5" t="s">
        <v>63</v>
      </c>
      <c r="F226" s="5">
        <v>2404.5</v>
      </c>
      <c r="G226" s="5">
        <v>2404.54</v>
      </c>
      <c r="H226" s="5">
        <v>10</v>
      </c>
      <c r="I226" s="21">
        <v>10</v>
      </c>
      <c r="J226" s="5">
        <v>6.72</v>
      </c>
      <c r="K226" s="21">
        <v>5.92</v>
      </c>
      <c r="L226" s="21">
        <v>6.736000000000001</v>
      </c>
      <c r="M226" s="5">
        <v>80</v>
      </c>
      <c r="N226" s="5">
        <v>4.08</v>
      </c>
      <c r="O226" s="5">
        <v>64</v>
      </c>
      <c r="P226" s="5">
        <v>3.264</v>
      </c>
      <c r="Q226" s="21">
        <v>160</v>
      </c>
      <c r="R226" s="21">
        <v>140.95238095238096</v>
      </c>
      <c r="S226" s="21">
        <v>160.3809523809524</v>
      </c>
      <c r="T226" s="21">
        <v>0.016000000000000902</v>
      </c>
      <c r="U226" s="21">
        <v>0.8160000000000003</v>
      </c>
      <c r="V226" s="30">
        <v>-16</v>
      </c>
    </row>
    <row r="227" spans="1:22" ht="12.75">
      <c r="A227" s="160"/>
      <c r="B227" s="125">
        <v>35</v>
      </c>
      <c r="C227" s="70" t="s">
        <v>479</v>
      </c>
      <c r="D227" s="5">
        <v>19</v>
      </c>
      <c r="E227" s="5" t="s">
        <v>29</v>
      </c>
      <c r="F227" s="5">
        <v>1010.34</v>
      </c>
      <c r="G227" s="5">
        <v>1010.34</v>
      </c>
      <c r="H227" s="21">
        <v>3.456</v>
      </c>
      <c r="I227" s="21">
        <v>3.456</v>
      </c>
      <c r="J227" s="21">
        <v>0.18</v>
      </c>
      <c r="K227" s="21">
        <v>-0.879</v>
      </c>
      <c r="L227" s="21">
        <v>1.46984</v>
      </c>
      <c r="M227" s="21">
        <v>85</v>
      </c>
      <c r="N227" s="21">
        <v>4.335</v>
      </c>
      <c r="O227" s="21">
        <v>37</v>
      </c>
      <c r="P227" s="21">
        <v>1.98616</v>
      </c>
      <c r="Q227" s="21">
        <v>9.473684210526315</v>
      </c>
      <c r="R227" s="21">
        <v>-46.26315789473684</v>
      </c>
      <c r="S227" s="21">
        <v>77.36</v>
      </c>
      <c r="T227" s="21">
        <v>1.28984</v>
      </c>
      <c r="U227" s="21">
        <v>2.34884</v>
      </c>
      <c r="V227" s="30">
        <v>-48</v>
      </c>
    </row>
    <row r="228" spans="1:22" ht="12.75">
      <c r="A228" s="160"/>
      <c r="B228" s="125">
        <v>36</v>
      </c>
      <c r="C228" s="70" t="s">
        <v>482</v>
      </c>
      <c r="D228" s="5">
        <v>12</v>
      </c>
      <c r="E228" s="5">
        <v>1961</v>
      </c>
      <c r="F228" s="5">
        <v>593.01</v>
      </c>
      <c r="G228" s="5">
        <v>445.45</v>
      </c>
      <c r="H228" s="21">
        <v>2.051</v>
      </c>
      <c r="I228" s="21">
        <v>2.051</v>
      </c>
      <c r="J228" s="21">
        <v>0.13</v>
      </c>
      <c r="K228" s="21">
        <v>0.01100000000000012</v>
      </c>
      <c r="L228" s="21">
        <v>0.19603400000000026</v>
      </c>
      <c r="M228" s="21">
        <v>40</v>
      </c>
      <c r="N228" s="21">
        <v>2.04</v>
      </c>
      <c r="O228" s="21">
        <v>34.556</v>
      </c>
      <c r="P228" s="21">
        <v>1.854966</v>
      </c>
      <c r="Q228" s="21">
        <v>10.833333333333334</v>
      </c>
      <c r="R228" s="21">
        <v>0.9166666666666767</v>
      </c>
      <c r="S228" s="21">
        <v>16.33616666666669</v>
      </c>
      <c r="T228" s="21">
        <v>0.06603400000000026</v>
      </c>
      <c r="U228" s="21">
        <v>0.18503400000000014</v>
      </c>
      <c r="V228" s="30">
        <v>-5.444000000000003</v>
      </c>
    </row>
    <row r="229" spans="1:22" ht="13.5" thickBot="1">
      <c r="A229" s="161"/>
      <c r="B229" s="128">
        <v>37</v>
      </c>
      <c r="C229" s="71" t="s">
        <v>488</v>
      </c>
      <c r="D229" s="10">
        <v>108</v>
      </c>
      <c r="E229" s="10">
        <v>1963</v>
      </c>
      <c r="F229" s="10">
        <v>2590.31</v>
      </c>
      <c r="G229" s="10">
        <v>2590.31</v>
      </c>
      <c r="H229" s="32">
        <v>28.129</v>
      </c>
      <c r="I229" s="32">
        <v>28.129</v>
      </c>
      <c r="J229" s="10">
        <v>17.04</v>
      </c>
      <c r="K229" s="32">
        <v>15.481000000000002</v>
      </c>
      <c r="L229" s="32">
        <v>20.041141000000003</v>
      </c>
      <c r="M229" s="10">
        <v>248</v>
      </c>
      <c r="N229" s="32">
        <v>12.648</v>
      </c>
      <c r="O229" s="32">
        <v>150.668</v>
      </c>
      <c r="P229" s="32">
        <v>8.087859</v>
      </c>
      <c r="Q229" s="32">
        <v>157.77777777777777</v>
      </c>
      <c r="R229" s="32">
        <v>143.3425925925926</v>
      </c>
      <c r="S229" s="32">
        <v>185.5661203703704</v>
      </c>
      <c r="T229" s="32">
        <v>3.001141000000004</v>
      </c>
      <c r="U229" s="32">
        <v>4.560141</v>
      </c>
      <c r="V229" s="31">
        <v>-97.332</v>
      </c>
    </row>
    <row r="230" spans="1:22" ht="12.75">
      <c r="A230" s="162" t="s">
        <v>492</v>
      </c>
      <c r="B230" s="126">
        <v>1</v>
      </c>
      <c r="C230" s="131" t="s">
        <v>102</v>
      </c>
      <c r="D230" s="119">
        <v>6</v>
      </c>
      <c r="E230" s="119">
        <v>1986</v>
      </c>
      <c r="F230" s="6">
        <v>339</v>
      </c>
      <c r="G230" s="6">
        <v>339</v>
      </c>
      <c r="H230" s="22">
        <v>1.9</v>
      </c>
      <c r="I230" s="22">
        <v>1.9</v>
      </c>
      <c r="J230" s="28">
        <v>0.96</v>
      </c>
      <c r="K230" s="22">
        <v>1.5</v>
      </c>
      <c r="L230" s="22">
        <v>0.93</v>
      </c>
      <c r="M230" s="22">
        <v>8</v>
      </c>
      <c r="N230" s="22">
        <v>0.4</v>
      </c>
      <c r="O230" s="28">
        <v>19</v>
      </c>
      <c r="P230" s="132">
        <v>0.97</v>
      </c>
      <c r="Q230" s="43">
        <v>160</v>
      </c>
      <c r="R230" s="22">
        <v>250</v>
      </c>
      <c r="S230" s="22">
        <v>155</v>
      </c>
      <c r="T230" s="22">
        <v>-0.03</v>
      </c>
      <c r="U230" s="22">
        <v>-0.57</v>
      </c>
      <c r="V230" s="29">
        <v>11</v>
      </c>
    </row>
    <row r="231" spans="1:22" ht="12.75">
      <c r="A231" s="163"/>
      <c r="B231" s="125">
        <v>2</v>
      </c>
      <c r="C231" s="72" t="s">
        <v>140</v>
      </c>
      <c r="D231" s="6">
        <v>60</v>
      </c>
      <c r="E231" s="6"/>
      <c r="F231" s="6">
        <v>2693</v>
      </c>
      <c r="G231" s="6">
        <v>2693</v>
      </c>
      <c r="H231" s="28">
        <v>15.12</v>
      </c>
      <c r="I231" s="22">
        <v>15.12</v>
      </c>
      <c r="J231" s="28">
        <v>9.6</v>
      </c>
      <c r="K231" s="22">
        <v>15.12</v>
      </c>
      <c r="L231" s="22">
        <v>8.21</v>
      </c>
      <c r="M231" s="22"/>
      <c r="N231" s="23">
        <v>0</v>
      </c>
      <c r="O231" s="22">
        <v>135.5</v>
      </c>
      <c r="P231" s="28">
        <v>6.91</v>
      </c>
      <c r="Q231" s="22">
        <v>160</v>
      </c>
      <c r="R231" s="22">
        <v>252</v>
      </c>
      <c r="S231" s="22">
        <v>136.83333333333331</v>
      </c>
      <c r="T231" s="22">
        <v>-1.39</v>
      </c>
      <c r="U231" s="22">
        <v>-6.91</v>
      </c>
      <c r="V231" s="29">
        <v>135.5</v>
      </c>
    </row>
    <row r="232" spans="1:22" ht="12.75">
      <c r="A232" s="163"/>
      <c r="B232" s="125">
        <v>3</v>
      </c>
      <c r="C232" s="72" t="s">
        <v>141</v>
      </c>
      <c r="D232" s="6">
        <v>60</v>
      </c>
      <c r="E232" s="6"/>
      <c r="F232" s="6">
        <v>2705</v>
      </c>
      <c r="G232" s="6">
        <v>2705</v>
      </c>
      <c r="H232" s="28">
        <v>10.23</v>
      </c>
      <c r="I232" s="22">
        <v>10.23</v>
      </c>
      <c r="J232" s="28">
        <v>8.92</v>
      </c>
      <c r="K232" s="22">
        <v>10.23</v>
      </c>
      <c r="L232" s="22">
        <v>5.19</v>
      </c>
      <c r="M232" s="22"/>
      <c r="N232" s="23">
        <v>0</v>
      </c>
      <c r="O232" s="22">
        <v>98.82352941176471</v>
      </c>
      <c r="P232" s="28">
        <v>5.04</v>
      </c>
      <c r="Q232" s="22">
        <v>148.66666666666666</v>
      </c>
      <c r="R232" s="22">
        <v>170.5</v>
      </c>
      <c r="S232" s="22">
        <v>86.5</v>
      </c>
      <c r="T232" s="22">
        <v>-3.73</v>
      </c>
      <c r="U232" s="22">
        <v>-5.04</v>
      </c>
      <c r="V232" s="29">
        <v>98.82352941176471</v>
      </c>
    </row>
    <row r="233" spans="1:22" ht="12.75">
      <c r="A233" s="163"/>
      <c r="B233" s="125">
        <v>4</v>
      </c>
      <c r="C233" s="72" t="s">
        <v>143</v>
      </c>
      <c r="D233" s="6">
        <v>40</v>
      </c>
      <c r="E233" s="6"/>
      <c r="F233" s="6">
        <v>2425</v>
      </c>
      <c r="G233" s="6">
        <v>2425</v>
      </c>
      <c r="H233" s="28">
        <v>11.86</v>
      </c>
      <c r="I233" s="22">
        <f>H233</f>
        <v>11.86</v>
      </c>
      <c r="J233" s="28">
        <v>4.81</v>
      </c>
      <c r="K233" s="22">
        <f>I233-N233</f>
        <v>5.484999999999999</v>
      </c>
      <c r="L233" s="22">
        <f>I233-P233</f>
        <v>6.93</v>
      </c>
      <c r="M233" s="22">
        <v>125</v>
      </c>
      <c r="N233" s="23">
        <f>M233*0.051</f>
        <v>6.375</v>
      </c>
      <c r="O233" s="22">
        <f>P233/0.051</f>
        <v>96.66666666666667</v>
      </c>
      <c r="P233" s="28">
        <v>4.93</v>
      </c>
      <c r="Q233" s="22">
        <f>J233*1000/D233</f>
        <v>120.25</v>
      </c>
      <c r="R233" s="22">
        <f>K233*1000/D233</f>
        <v>137.12499999999997</v>
      </c>
      <c r="S233" s="22">
        <f>L233*1000/D233</f>
        <v>173.25</v>
      </c>
      <c r="T233" s="22">
        <f>L233-J233</f>
        <v>2.12</v>
      </c>
      <c r="U233" s="22">
        <f>N233-P233</f>
        <v>1.4450000000000003</v>
      </c>
      <c r="V233" s="29">
        <f>O233-M233</f>
        <v>-28.33333333333333</v>
      </c>
    </row>
    <row r="234" spans="1:22" ht="12.75">
      <c r="A234" s="163"/>
      <c r="B234" s="125">
        <v>5</v>
      </c>
      <c r="C234" s="72" t="s">
        <v>145</v>
      </c>
      <c r="D234" s="6">
        <v>28</v>
      </c>
      <c r="E234" s="6"/>
      <c r="F234" s="6">
        <v>1540</v>
      </c>
      <c r="G234" s="6">
        <v>1540</v>
      </c>
      <c r="H234" s="28">
        <v>8.05</v>
      </c>
      <c r="I234" s="22">
        <f>H234</f>
        <v>8.05</v>
      </c>
      <c r="J234" s="28">
        <v>4.45</v>
      </c>
      <c r="K234" s="22">
        <f>I234-N234</f>
        <v>8.05</v>
      </c>
      <c r="L234" s="22">
        <f>I234-P234</f>
        <v>3.630000000000001</v>
      </c>
      <c r="M234" s="22"/>
      <c r="N234" s="23">
        <f>M234*0.051</f>
        <v>0</v>
      </c>
      <c r="O234" s="22">
        <f>P234/0.051</f>
        <v>86.66666666666667</v>
      </c>
      <c r="P234" s="28">
        <v>4.42</v>
      </c>
      <c r="Q234" s="22">
        <f>J234*1000/D234</f>
        <v>158.92857142857142</v>
      </c>
      <c r="R234" s="22">
        <f>K234*1000/D234</f>
        <v>287.50000000000006</v>
      </c>
      <c r="S234" s="22">
        <f>L234*1000/D234</f>
        <v>129.64285714285717</v>
      </c>
      <c r="T234" s="22">
        <f>L234-J234</f>
        <v>-0.8199999999999994</v>
      </c>
      <c r="U234" s="22">
        <f>N234-P234</f>
        <v>-4.42</v>
      </c>
      <c r="V234" s="29">
        <f>O234-M234</f>
        <v>86.66666666666667</v>
      </c>
    </row>
    <row r="235" spans="1:22" ht="12.75">
      <c r="A235" s="163"/>
      <c r="B235" s="125">
        <v>6</v>
      </c>
      <c r="C235" s="72" t="s">
        <v>147</v>
      </c>
      <c r="D235" s="6">
        <v>55</v>
      </c>
      <c r="E235" s="6"/>
      <c r="F235" s="6">
        <v>2618</v>
      </c>
      <c r="G235" s="6">
        <v>2618</v>
      </c>
      <c r="H235" s="28">
        <v>13.31</v>
      </c>
      <c r="I235" s="22">
        <f>H235</f>
        <v>13.31</v>
      </c>
      <c r="J235" s="28">
        <v>8.53</v>
      </c>
      <c r="K235" s="22">
        <f>I235-N235</f>
        <v>13.31</v>
      </c>
      <c r="L235" s="22">
        <f>I235-P235</f>
        <v>7.390000000000001</v>
      </c>
      <c r="M235" s="22"/>
      <c r="N235" s="23">
        <f>M235*0.051</f>
        <v>0</v>
      </c>
      <c r="O235" s="22">
        <f>P235/0.051</f>
        <v>116.07843137254902</v>
      </c>
      <c r="P235" s="28">
        <v>5.92</v>
      </c>
      <c r="Q235" s="22">
        <f>J235*1000/D235</f>
        <v>155.0909090909091</v>
      </c>
      <c r="R235" s="22">
        <f>K235*1000/D235</f>
        <v>242</v>
      </c>
      <c r="S235" s="22">
        <f>L235*1000/D235</f>
        <v>134.36363636363637</v>
      </c>
      <c r="T235" s="22">
        <f>L235-J235</f>
        <v>-1.1399999999999988</v>
      </c>
      <c r="U235" s="22">
        <f>N235-P235</f>
        <v>-5.92</v>
      </c>
      <c r="V235" s="29">
        <f>O235-M235</f>
        <v>116.07843137254902</v>
      </c>
    </row>
    <row r="236" spans="1:22" ht="12.75">
      <c r="A236" s="163"/>
      <c r="B236" s="125">
        <v>7</v>
      </c>
      <c r="C236" s="72" t="s">
        <v>148</v>
      </c>
      <c r="D236" s="6">
        <v>60</v>
      </c>
      <c r="E236" s="6"/>
      <c r="F236" s="6">
        <v>2714</v>
      </c>
      <c r="G236" s="6">
        <v>2714</v>
      </c>
      <c r="H236" s="28">
        <v>12.93</v>
      </c>
      <c r="I236" s="22">
        <f>H236</f>
        <v>12.93</v>
      </c>
      <c r="J236" s="28">
        <v>9.6</v>
      </c>
      <c r="K236" s="22">
        <f>I236-N236</f>
        <v>12.93</v>
      </c>
      <c r="L236" s="22">
        <f>I236-P236</f>
        <v>8.41</v>
      </c>
      <c r="M236" s="22"/>
      <c r="N236" s="23">
        <f>M236*0.051</f>
        <v>0</v>
      </c>
      <c r="O236" s="22">
        <f>P236/0.051</f>
        <v>88.62745098039215</v>
      </c>
      <c r="P236" s="28">
        <v>4.52</v>
      </c>
      <c r="Q236" s="22">
        <f>J236*1000/D236</f>
        <v>160</v>
      </c>
      <c r="R236" s="22">
        <f>K236*1000/D236</f>
        <v>215.5</v>
      </c>
      <c r="S236" s="22">
        <f>L236*1000/D236</f>
        <v>140.16666666666666</v>
      </c>
      <c r="T236" s="22">
        <f>L236-J236</f>
        <v>-1.1899999999999995</v>
      </c>
      <c r="U236" s="22">
        <f>N236-P236</f>
        <v>-4.52</v>
      </c>
      <c r="V236" s="29">
        <f>O236-M236</f>
        <v>88.62745098039215</v>
      </c>
    </row>
    <row r="237" spans="1:22" ht="12.75">
      <c r="A237" s="163"/>
      <c r="B237" s="125">
        <v>8</v>
      </c>
      <c r="C237" s="111" t="s">
        <v>181</v>
      </c>
      <c r="D237" s="112">
        <v>40</v>
      </c>
      <c r="E237" s="112"/>
      <c r="F237" s="113">
        <v>2290.61</v>
      </c>
      <c r="G237" s="113">
        <v>2290.61</v>
      </c>
      <c r="H237" s="28">
        <v>10.82</v>
      </c>
      <c r="I237" s="22">
        <v>10.82</v>
      </c>
      <c r="J237" s="55">
        <v>6.4</v>
      </c>
      <c r="K237" s="22">
        <v>7.607</v>
      </c>
      <c r="L237" s="22">
        <v>7.3848</v>
      </c>
      <c r="M237" s="56">
        <v>63</v>
      </c>
      <c r="N237" s="23">
        <v>3.213</v>
      </c>
      <c r="O237" s="22">
        <v>56.5</v>
      </c>
      <c r="P237" s="22">
        <v>3.4352</v>
      </c>
      <c r="Q237" s="22">
        <v>160</v>
      </c>
      <c r="R237" s="22">
        <v>190.175</v>
      </c>
      <c r="S237" s="22">
        <v>184.62</v>
      </c>
      <c r="T237" s="22">
        <v>0.9847999999999999</v>
      </c>
      <c r="U237" s="22">
        <v>-0.22219999999999995</v>
      </c>
      <c r="V237" s="29">
        <v>-6.5</v>
      </c>
    </row>
    <row r="238" spans="1:22" ht="12.75">
      <c r="A238" s="163"/>
      <c r="B238" s="125">
        <v>9</v>
      </c>
      <c r="C238" s="111" t="s">
        <v>183</v>
      </c>
      <c r="D238" s="112">
        <v>20</v>
      </c>
      <c r="E238" s="112"/>
      <c r="F238" s="113">
        <v>1238.61</v>
      </c>
      <c r="G238" s="113">
        <v>1238.61</v>
      </c>
      <c r="H238" s="28">
        <v>6.9</v>
      </c>
      <c r="I238" s="22">
        <v>6.9</v>
      </c>
      <c r="J238" s="55">
        <v>3.2</v>
      </c>
      <c r="K238" s="22">
        <v>5.37</v>
      </c>
      <c r="L238" s="22">
        <v>3.3736000000000006</v>
      </c>
      <c r="M238" s="56">
        <v>30</v>
      </c>
      <c r="N238" s="23">
        <v>1.53</v>
      </c>
      <c r="O238" s="22">
        <v>58</v>
      </c>
      <c r="P238" s="22">
        <v>3.5263999999999998</v>
      </c>
      <c r="Q238" s="22">
        <v>160</v>
      </c>
      <c r="R238" s="22">
        <v>268.5</v>
      </c>
      <c r="S238" s="22">
        <v>168.68</v>
      </c>
      <c r="T238" s="22">
        <v>0.17360000000000042</v>
      </c>
      <c r="U238" s="22">
        <v>-1.9963999999999997</v>
      </c>
      <c r="V238" s="29">
        <v>28</v>
      </c>
    </row>
    <row r="239" spans="1:22" ht="12.75">
      <c r="A239" s="163"/>
      <c r="B239" s="125">
        <v>10</v>
      </c>
      <c r="C239" s="111" t="s">
        <v>185</v>
      </c>
      <c r="D239" s="112">
        <v>36</v>
      </c>
      <c r="E239" s="112"/>
      <c r="F239" s="113">
        <v>1431.02</v>
      </c>
      <c r="G239" s="113">
        <v>1431.02</v>
      </c>
      <c r="H239" s="28">
        <v>10.22</v>
      </c>
      <c r="I239" s="22">
        <v>10.22</v>
      </c>
      <c r="J239" s="55">
        <v>5.76</v>
      </c>
      <c r="K239" s="22">
        <v>8.486</v>
      </c>
      <c r="L239" s="22">
        <v>9.1256</v>
      </c>
      <c r="M239" s="56">
        <v>34</v>
      </c>
      <c r="N239" s="23">
        <v>1.734</v>
      </c>
      <c r="O239" s="22">
        <v>18</v>
      </c>
      <c r="P239" s="22">
        <v>1.0943999999999998</v>
      </c>
      <c r="Q239" s="22">
        <v>160</v>
      </c>
      <c r="R239" s="22">
        <v>235.72222222222223</v>
      </c>
      <c r="S239" s="22">
        <v>253.4888888888889</v>
      </c>
      <c r="T239" s="22">
        <v>3.3656000000000006</v>
      </c>
      <c r="U239" s="22">
        <v>0.6396000000000002</v>
      </c>
      <c r="V239" s="29">
        <v>-16</v>
      </c>
    </row>
    <row r="240" spans="1:22" ht="12.75">
      <c r="A240" s="163"/>
      <c r="B240" s="125">
        <v>11</v>
      </c>
      <c r="C240" s="72" t="s">
        <v>369</v>
      </c>
      <c r="D240" s="6">
        <v>30</v>
      </c>
      <c r="E240" s="6">
        <v>1987</v>
      </c>
      <c r="F240" s="6">
        <v>1598.92</v>
      </c>
      <c r="G240" s="6">
        <v>1598.92</v>
      </c>
      <c r="H240" s="23">
        <v>8.41</v>
      </c>
      <c r="I240" s="22">
        <f>H240</f>
        <v>8.41</v>
      </c>
      <c r="J240" s="23">
        <v>4.232</v>
      </c>
      <c r="K240" s="22">
        <f>I240-N240</f>
        <v>5.656000000000001</v>
      </c>
      <c r="L240" s="22">
        <f>I240-P240</f>
        <v>5.56369</v>
      </c>
      <c r="M240" s="28">
        <v>54</v>
      </c>
      <c r="N240" s="23">
        <f>(M240*51/1000)</f>
        <v>2.754</v>
      </c>
      <c r="O240" s="28">
        <v>55.81</v>
      </c>
      <c r="P240" s="23">
        <f>(O240*51/1000)</f>
        <v>2.84631</v>
      </c>
      <c r="Q240" s="22">
        <f>J240*1000/D240</f>
        <v>141.06666666666666</v>
      </c>
      <c r="R240" s="22">
        <f>K240*1000/D240</f>
        <v>188.53333333333336</v>
      </c>
      <c r="S240" s="22">
        <f>L240*1000/D240</f>
        <v>185.45633333333336</v>
      </c>
      <c r="T240" s="22">
        <f>L240-J240</f>
        <v>1.33169</v>
      </c>
      <c r="U240" s="22">
        <f>N240-P240</f>
        <v>-0.09230999999999989</v>
      </c>
      <c r="V240" s="29">
        <f>O240-M240</f>
        <v>1.8100000000000023</v>
      </c>
    </row>
    <row r="241" spans="1:22" ht="12.75">
      <c r="A241" s="163"/>
      <c r="B241" s="125">
        <v>12</v>
      </c>
      <c r="C241" s="72" t="s">
        <v>417</v>
      </c>
      <c r="D241" s="6">
        <v>40</v>
      </c>
      <c r="E241" s="6">
        <v>1988</v>
      </c>
      <c r="F241" s="6">
        <v>2194.44</v>
      </c>
      <c r="G241" s="6">
        <v>9194.44</v>
      </c>
      <c r="H241" s="22">
        <v>13.6</v>
      </c>
      <c r="I241" s="22">
        <v>13.6</v>
      </c>
      <c r="J241" s="22">
        <v>6.4</v>
      </c>
      <c r="K241" s="22">
        <v>7.429</v>
      </c>
      <c r="L241" s="22">
        <v>5.797</v>
      </c>
      <c r="M241" s="22">
        <v>121</v>
      </c>
      <c r="N241" s="22">
        <v>6.170999999999999</v>
      </c>
      <c r="O241" s="22">
        <v>153</v>
      </c>
      <c r="P241" s="22">
        <v>7.803</v>
      </c>
      <c r="Q241" s="22">
        <v>160</v>
      </c>
      <c r="R241" s="22">
        <v>185.725</v>
      </c>
      <c r="S241" s="22">
        <v>144.925</v>
      </c>
      <c r="T241" s="22">
        <v>-0.6030000000000006</v>
      </c>
      <c r="U241" s="22">
        <v>-1.6320000000000006</v>
      </c>
      <c r="V241" s="29">
        <v>32</v>
      </c>
    </row>
    <row r="242" spans="1:22" ht="12.75">
      <c r="A242" s="163"/>
      <c r="B242" s="125">
        <v>13</v>
      </c>
      <c r="C242" s="72" t="s">
        <v>451</v>
      </c>
      <c r="D242" s="6">
        <v>45</v>
      </c>
      <c r="E242" s="6">
        <v>2001</v>
      </c>
      <c r="F242" s="6">
        <v>3132.69</v>
      </c>
      <c r="G242" s="6">
        <v>3132.69</v>
      </c>
      <c r="H242" s="22">
        <v>15.843</v>
      </c>
      <c r="I242" s="22">
        <v>15.843</v>
      </c>
      <c r="J242" s="22">
        <v>7.12</v>
      </c>
      <c r="K242" s="22">
        <v>8.754000000000001</v>
      </c>
      <c r="L242" s="22">
        <v>8.11308</v>
      </c>
      <c r="M242" s="22">
        <v>139</v>
      </c>
      <c r="N242" s="22">
        <v>7.0889999999999995</v>
      </c>
      <c r="O242" s="22">
        <v>144</v>
      </c>
      <c r="P242" s="22">
        <v>7.72992</v>
      </c>
      <c r="Q242" s="22">
        <v>158.22222222222223</v>
      </c>
      <c r="R242" s="22">
        <v>194.53333333333336</v>
      </c>
      <c r="S242" s="22">
        <v>180.29066666666665</v>
      </c>
      <c r="T242" s="22">
        <v>0.99308</v>
      </c>
      <c r="U242" s="22">
        <v>-0.6409200000000004</v>
      </c>
      <c r="V242" s="29">
        <v>5</v>
      </c>
    </row>
    <row r="243" spans="1:22" ht="12.75">
      <c r="A243" s="163"/>
      <c r="B243" s="125">
        <v>14</v>
      </c>
      <c r="C243" s="72" t="s">
        <v>46</v>
      </c>
      <c r="D243" s="6">
        <v>16</v>
      </c>
      <c r="E243" s="6" t="s">
        <v>29</v>
      </c>
      <c r="F243" s="6">
        <v>707.85</v>
      </c>
      <c r="G243" s="6">
        <v>707.85</v>
      </c>
      <c r="H243" s="22">
        <v>1.8</v>
      </c>
      <c r="I243" s="22">
        <f aca="true" t="shared" si="26" ref="I243:I263">H243</f>
        <v>1.8</v>
      </c>
      <c r="J243" s="22">
        <v>0.16</v>
      </c>
      <c r="K243" s="22">
        <f aca="true" t="shared" si="27" ref="K243:K263">I243-N243</f>
        <v>0.5097</v>
      </c>
      <c r="L243" s="22">
        <f aca="true" t="shared" si="28" ref="L243:L263">I243-P243</f>
        <v>0.5658000000000001</v>
      </c>
      <c r="M243" s="22">
        <v>23</v>
      </c>
      <c r="N243" s="22">
        <v>1.2903</v>
      </c>
      <c r="O243" s="22">
        <v>22</v>
      </c>
      <c r="P243" s="22">
        <v>1.2342</v>
      </c>
      <c r="Q243" s="22">
        <f aca="true" t="shared" si="29" ref="Q243:Q263">J243*1000/D243</f>
        <v>10</v>
      </c>
      <c r="R243" s="22">
        <f aca="true" t="shared" si="30" ref="R243:R263">K243*1000/D243</f>
        <v>31.856250000000003</v>
      </c>
      <c r="S243" s="22">
        <f aca="true" t="shared" si="31" ref="S243:S263">L243*1000/D243</f>
        <v>35.362500000000004</v>
      </c>
      <c r="T243" s="22">
        <f aca="true" t="shared" si="32" ref="T243:T263">L243-J243</f>
        <v>0.40580000000000005</v>
      </c>
      <c r="U243" s="22">
        <f aca="true" t="shared" si="33" ref="U243:U263">N243-P243</f>
        <v>0.05610000000000004</v>
      </c>
      <c r="V243" s="29">
        <f aca="true" t="shared" si="34" ref="V243:V263">O243-M243</f>
        <v>-1</v>
      </c>
    </row>
    <row r="244" spans="1:22" ht="12.75">
      <c r="A244" s="163"/>
      <c r="B244" s="125">
        <v>15</v>
      </c>
      <c r="C244" s="72" t="s">
        <v>47</v>
      </c>
      <c r="D244" s="6">
        <v>12</v>
      </c>
      <c r="E244" s="6" t="s">
        <v>29</v>
      </c>
      <c r="F244" s="6">
        <v>597.69</v>
      </c>
      <c r="G244" s="6">
        <v>597.69</v>
      </c>
      <c r="H244" s="22">
        <v>3.486</v>
      </c>
      <c r="I244" s="22">
        <f t="shared" si="26"/>
        <v>3.486</v>
      </c>
      <c r="J244" s="22">
        <v>1.92</v>
      </c>
      <c r="K244" s="22">
        <f t="shared" si="27"/>
        <v>2.4762000000000004</v>
      </c>
      <c r="L244" s="22">
        <f t="shared" si="28"/>
        <v>1.8310500000000003</v>
      </c>
      <c r="M244" s="22">
        <v>18</v>
      </c>
      <c r="N244" s="22">
        <v>1.0098</v>
      </c>
      <c r="O244" s="22">
        <v>29.5</v>
      </c>
      <c r="P244" s="22">
        <v>1.65495</v>
      </c>
      <c r="Q244" s="22">
        <f t="shared" si="29"/>
        <v>160</v>
      </c>
      <c r="R244" s="22">
        <f t="shared" si="30"/>
        <v>206.35000000000002</v>
      </c>
      <c r="S244" s="22">
        <f t="shared" si="31"/>
        <v>152.5875</v>
      </c>
      <c r="T244" s="22">
        <f t="shared" si="32"/>
        <v>-0.08894999999999964</v>
      </c>
      <c r="U244" s="22">
        <f t="shared" si="33"/>
        <v>-0.6451499999999999</v>
      </c>
      <c r="V244" s="29">
        <f t="shared" si="34"/>
        <v>11.5</v>
      </c>
    </row>
    <row r="245" spans="1:22" ht="12.75">
      <c r="A245" s="163"/>
      <c r="B245" s="125">
        <v>16</v>
      </c>
      <c r="C245" s="72" t="s">
        <v>105</v>
      </c>
      <c r="D245" s="6">
        <v>15</v>
      </c>
      <c r="E245" s="6">
        <v>1994</v>
      </c>
      <c r="F245" s="6">
        <v>920</v>
      </c>
      <c r="G245" s="6">
        <v>920</v>
      </c>
      <c r="H245" s="22">
        <v>4.6</v>
      </c>
      <c r="I245" s="22">
        <f t="shared" si="26"/>
        <v>4.6</v>
      </c>
      <c r="J245" s="28">
        <v>2.4</v>
      </c>
      <c r="K245" s="22">
        <f t="shared" si="27"/>
        <v>2.8699999999999997</v>
      </c>
      <c r="L245" s="22">
        <f t="shared" si="28"/>
        <v>2.71</v>
      </c>
      <c r="M245" s="22">
        <v>34</v>
      </c>
      <c r="N245" s="28">
        <v>1.73</v>
      </c>
      <c r="O245" s="22">
        <v>37</v>
      </c>
      <c r="P245" s="28">
        <v>1.89</v>
      </c>
      <c r="Q245" s="22">
        <f t="shared" si="29"/>
        <v>160</v>
      </c>
      <c r="R245" s="22">
        <f t="shared" si="30"/>
        <v>191.33333333333331</v>
      </c>
      <c r="S245" s="22">
        <f t="shared" si="31"/>
        <v>180.66666666666666</v>
      </c>
      <c r="T245" s="22">
        <f t="shared" si="32"/>
        <v>0.31000000000000005</v>
      </c>
      <c r="U245" s="22">
        <f t="shared" si="33"/>
        <v>-0.15999999999999992</v>
      </c>
      <c r="V245" s="29">
        <f t="shared" si="34"/>
        <v>3</v>
      </c>
    </row>
    <row r="246" spans="1:22" ht="12.75">
      <c r="A246" s="163"/>
      <c r="B246" s="125">
        <v>17</v>
      </c>
      <c r="C246" s="72" t="s">
        <v>106</v>
      </c>
      <c r="D246" s="6">
        <v>4</v>
      </c>
      <c r="E246" s="6">
        <v>1990</v>
      </c>
      <c r="F246" s="6">
        <v>167</v>
      </c>
      <c r="G246" s="6">
        <v>167</v>
      </c>
      <c r="H246" s="22">
        <v>1.4</v>
      </c>
      <c r="I246" s="22">
        <f t="shared" si="26"/>
        <v>1.4</v>
      </c>
      <c r="J246" s="28">
        <v>0.64</v>
      </c>
      <c r="K246" s="22">
        <f t="shared" si="27"/>
        <v>1.14</v>
      </c>
      <c r="L246" s="22">
        <f t="shared" si="28"/>
        <v>1.14</v>
      </c>
      <c r="M246" s="22">
        <v>5</v>
      </c>
      <c r="N246" s="28">
        <v>0.26</v>
      </c>
      <c r="O246" s="22">
        <v>5</v>
      </c>
      <c r="P246" s="28">
        <v>0.26</v>
      </c>
      <c r="Q246" s="22">
        <f t="shared" si="29"/>
        <v>160</v>
      </c>
      <c r="R246" s="22">
        <f t="shared" si="30"/>
        <v>285</v>
      </c>
      <c r="S246" s="22">
        <f t="shared" si="31"/>
        <v>285</v>
      </c>
      <c r="T246" s="22">
        <f t="shared" si="32"/>
        <v>0.4999999999999999</v>
      </c>
      <c r="U246" s="22">
        <f t="shared" si="33"/>
        <v>0</v>
      </c>
      <c r="V246" s="29">
        <f t="shared" si="34"/>
        <v>0</v>
      </c>
    </row>
    <row r="247" spans="1:22" ht="12.75">
      <c r="A247" s="163"/>
      <c r="B247" s="125">
        <v>18</v>
      </c>
      <c r="C247" s="72" t="s">
        <v>107</v>
      </c>
      <c r="D247" s="6">
        <v>6</v>
      </c>
      <c r="E247" s="6">
        <v>1988</v>
      </c>
      <c r="F247" s="6">
        <v>278</v>
      </c>
      <c r="G247" s="6">
        <v>278</v>
      </c>
      <c r="H247" s="22">
        <v>2.2</v>
      </c>
      <c r="I247" s="22">
        <f t="shared" si="26"/>
        <v>2.2</v>
      </c>
      <c r="J247" s="28">
        <v>0.96</v>
      </c>
      <c r="K247" s="22">
        <f t="shared" si="27"/>
        <v>1.6400000000000001</v>
      </c>
      <c r="L247" s="22">
        <f t="shared" si="28"/>
        <v>1.5900000000000003</v>
      </c>
      <c r="M247" s="22">
        <v>11</v>
      </c>
      <c r="N247" s="28">
        <v>0.56</v>
      </c>
      <c r="O247" s="22">
        <v>12</v>
      </c>
      <c r="P247" s="28">
        <v>0.61</v>
      </c>
      <c r="Q247" s="22">
        <f t="shared" si="29"/>
        <v>160</v>
      </c>
      <c r="R247" s="22">
        <f t="shared" si="30"/>
        <v>273.33333333333337</v>
      </c>
      <c r="S247" s="22">
        <f t="shared" si="31"/>
        <v>265.00000000000006</v>
      </c>
      <c r="T247" s="22">
        <f t="shared" si="32"/>
        <v>0.6300000000000003</v>
      </c>
      <c r="U247" s="22">
        <f t="shared" si="33"/>
        <v>-0.04999999999999993</v>
      </c>
      <c r="V247" s="29">
        <f t="shared" si="34"/>
        <v>1</v>
      </c>
    </row>
    <row r="248" spans="1:22" ht="12.75">
      <c r="A248" s="163"/>
      <c r="B248" s="125">
        <v>19</v>
      </c>
      <c r="C248" s="72" t="s">
        <v>150</v>
      </c>
      <c r="D248" s="6">
        <v>38</v>
      </c>
      <c r="E248" s="6"/>
      <c r="F248" s="6">
        <v>2003</v>
      </c>
      <c r="G248" s="6">
        <v>2003</v>
      </c>
      <c r="H248" s="28">
        <v>11.94</v>
      </c>
      <c r="I248" s="22">
        <f t="shared" si="26"/>
        <v>11.94</v>
      </c>
      <c r="J248" s="28">
        <v>6.08</v>
      </c>
      <c r="K248" s="22">
        <f t="shared" si="27"/>
        <v>9.39</v>
      </c>
      <c r="L248" s="22">
        <f t="shared" si="28"/>
        <v>7.13</v>
      </c>
      <c r="M248" s="22">
        <v>50</v>
      </c>
      <c r="N248" s="23">
        <f aca="true" t="shared" si="35" ref="N248:N256">M248*0.051</f>
        <v>2.55</v>
      </c>
      <c r="O248" s="22">
        <f aca="true" t="shared" si="36" ref="O248:O256">P248/0.051</f>
        <v>94.31372549019608</v>
      </c>
      <c r="P248" s="28">
        <v>4.81</v>
      </c>
      <c r="Q248" s="22">
        <f t="shared" si="29"/>
        <v>160</v>
      </c>
      <c r="R248" s="22">
        <f t="shared" si="30"/>
        <v>247.10526315789474</v>
      </c>
      <c r="S248" s="22">
        <f t="shared" si="31"/>
        <v>187.6315789473684</v>
      </c>
      <c r="T248" s="22">
        <f t="shared" si="32"/>
        <v>1.0499999999999998</v>
      </c>
      <c r="U248" s="22">
        <f t="shared" si="33"/>
        <v>-2.26</v>
      </c>
      <c r="V248" s="29">
        <f t="shared" si="34"/>
        <v>44.31372549019608</v>
      </c>
    </row>
    <row r="249" spans="1:22" ht="12.75">
      <c r="A249" s="163"/>
      <c r="B249" s="125">
        <v>20</v>
      </c>
      <c r="C249" s="72" t="s">
        <v>151</v>
      </c>
      <c r="D249" s="6">
        <v>54</v>
      </c>
      <c r="E249" s="6"/>
      <c r="F249" s="6">
        <v>3543</v>
      </c>
      <c r="G249" s="6">
        <v>3543</v>
      </c>
      <c r="H249" s="28">
        <v>13</v>
      </c>
      <c r="I249" s="22">
        <f t="shared" si="26"/>
        <v>13</v>
      </c>
      <c r="J249" s="28">
        <v>6.7</v>
      </c>
      <c r="K249" s="22">
        <f t="shared" si="27"/>
        <v>13</v>
      </c>
      <c r="L249" s="22">
        <f t="shared" si="28"/>
        <v>6.39</v>
      </c>
      <c r="M249" s="22"/>
      <c r="N249" s="23">
        <f t="shared" si="35"/>
        <v>0</v>
      </c>
      <c r="O249" s="22">
        <f t="shared" si="36"/>
        <v>129.60784313725492</v>
      </c>
      <c r="P249" s="28">
        <v>6.61</v>
      </c>
      <c r="Q249" s="22">
        <f t="shared" si="29"/>
        <v>124.07407407407408</v>
      </c>
      <c r="R249" s="22">
        <f t="shared" si="30"/>
        <v>240.74074074074073</v>
      </c>
      <c r="S249" s="22">
        <f t="shared" si="31"/>
        <v>118.33333333333333</v>
      </c>
      <c r="T249" s="22">
        <f t="shared" si="32"/>
        <v>-0.3100000000000005</v>
      </c>
      <c r="U249" s="22">
        <f t="shared" si="33"/>
        <v>-6.61</v>
      </c>
      <c r="V249" s="29">
        <f t="shared" si="34"/>
        <v>129.60784313725492</v>
      </c>
    </row>
    <row r="250" spans="1:22" ht="12.75">
      <c r="A250" s="163"/>
      <c r="B250" s="125">
        <v>21</v>
      </c>
      <c r="C250" s="72" t="s">
        <v>152</v>
      </c>
      <c r="D250" s="6">
        <v>45</v>
      </c>
      <c r="E250" s="6"/>
      <c r="F250" s="6">
        <v>2460</v>
      </c>
      <c r="G250" s="6">
        <v>2460</v>
      </c>
      <c r="H250" s="28">
        <v>12.18</v>
      </c>
      <c r="I250" s="22">
        <f t="shared" si="26"/>
        <v>12.18</v>
      </c>
      <c r="J250" s="28">
        <v>6.32</v>
      </c>
      <c r="K250" s="22">
        <f t="shared" si="27"/>
        <v>12.18</v>
      </c>
      <c r="L250" s="22">
        <f t="shared" si="28"/>
        <v>6.54</v>
      </c>
      <c r="M250" s="22"/>
      <c r="N250" s="23">
        <f t="shared" si="35"/>
        <v>0</v>
      </c>
      <c r="O250" s="22">
        <f t="shared" si="36"/>
        <v>110.58823529411765</v>
      </c>
      <c r="P250" s="28">
        <v>5.64</v>
      </c>
      <c r="Q250" s="22">
        <f t="shared" si="29"/>
        <v>140.44444444444446</v>
      </c>
      <c r="R250" s="22">
        <f t="shared" si="30"/>
        <v>270.6666666666667</v>
      </c>
      <c r="S250" s="22">
        <f t="shared" si="31"/>
        <v>145.33333333333334</v>
      </c>
      <c r="T250" s="22">
        <f t="shared" si="32"/>
        <v>0.21999999999999975</v>
      </c>
      <c r="U250" s="22">
        <f t="shared" si="33"/>
        <v>-5.64</v>
      </c>
      <c r="V250" s="29">
        <f t="shared" si="34"/>
        <v>110.58823529411765</v>
      </c>
    </row>
    <row r="251" spans="1:22" ht="12.75">
      <c r="A251" s="163"/>
      <c r="B251" s="125">
        <v>22</v>
      </c>
      <c r="C251" s="72" t="s">
        <v>153</v>
      </c>
      <c r="D251" s="6">
        <v>79</v>
      </c>
      <c r="E251" s="6"/>
      <c r="F251" s="6">
        <v>3909</v>
      </c>
      <c r="G251" s="6">
        <v>3909</v>
      </c>
      <c r="H251" s="28">
        <v>22.06</v>
      </c>
      <c r="I251" s="22">
        <f t="shared" si="26"/>
        <v>22.06</v>
      </c>
      <c r="J251" s="28">
        <v>12.55</v>
      </c>
      <c r="K251" s="22">
        <f t="shared" si="27"/>
        <v>22.06</v>
      </c>
      <c r="L251" s="22">
        <f t="shared" si="28"/>
        <v>13.27</v>
      </c>
      <c r="M251" s="22"/>
      <c r="N251" s="23">
        <f t="shared" si="35"/>
        <v>0</v>
      </c>
      <c r="O251" s="22">
        <f t="shared" si="36"/>
        <v>172.35294117647058</v>
      </c>
      <c r="P251" s="28">
        <v>8.79</v>
      </c>
      <c r="Q251" s="22">
        <f t="shared" si="29"/>
        <v>158.86075949367088</v>
      </c>
      <c r="R251" s="22">
        <f t="shared" si="30"/>
        <v>279.24050632911394</v>
      </c>
      <c r="S251" s="22">
        <f t="shared" si="31"/>
        <v>167.9746835443038</v>
      </c>
      <c r="T251" s="22">
        <f t="shared" si="32"/>
        <v>0.7199999999999989</v>
      </c>
      <c r="U251" s="22">
        <f t="shared" si="33"/>
        <v>-8.79</v>
      </c>
      <c r="V251" s="29">
        <f t="shared" si="34"/>
        <v>172.35294117647058</v>
      </c>
    </row>
    <row r="252" spans="1:22" ht="12.75">
      <c r="A252" s="163"/>
      <c r="B252" s="125">
        <v>23</v>
      </c>
      <c r="C252" s="72" t="s">
        <v>154</v>
      </c>
      <c r="D252" s="6">
        <v>71</v>
      </c>
      <c r="E252" s="6"/>
      <c r="F252" s="6">
        <v>2194</v>
      </c>
      <c r="G252" s="6">
        <v>2194</v>
      </c>
      <c r="H252" s="28">
        <v>16.91</v>
      </c>
      <c r="I252" s="22">
        <f t="shared" si="26"/>
        <v>16.91</v>
      </c>
      <c r="J252" s="28">
        <v>11.36</v>
      </c>
      <c r="K252" s="22">
        <f t="shared" si="27"/>
        <v>16.91</v>
      </c>
      <c r="L252" s="22">
        <f t="shared" si="28"/>
        <v>11.26</v>
      </c>
      <c r="M252" s="22"/>
      <c r="N252" s="23">
        <f t="shared" si="35"/>
        <v>0</v>
      </c>
      <c r="O252" s="22">
        <f t="shared" si="36"/>
        <v>110.78431372549021</v>
      </c>
      <c r="P252" s="28">
        <v>5.65</v>
      </c>
      <c r="Q252" s="22">
        <f t="shared" si="29"/>
        <v>160</v>
      </c>
      <c r="R252" s="22">
        <f t="shared" si="30"/>
        <v>238.16901408450704</v>
      </c>
      <c r="S252" s="22">
        <f t="shared" si="31"/>
        <v>158.59154929577466</v>
      </c>
      <c r="T252" s="22">
        <f t="shared" si="32"/>
        <v>-0.09999999999999964</v>
      </c>
      <c r="U252" s="22">
        <f t="shared" si="33"/>
        <v>-5.65</v>
      </c>
      <c r="V252" s="29">
        <f t="shared" si="34"/>
        <v>110.78431372549021</v>
      </c>
    </row>
    <row r="253" spans="1:22" ht="12.75">
      <c r="A253" s="163"/>
      <c r="B253" s="125">
        <v>24</v>
      </c>
      <c r="C253" s="72" t="s">
        <v>155</v>
      </c>
      <c r="D253" s="6">
        <v>55</v>
      </c>
      <c r="E253" s="6"/>
      <c r="F253" s="6">
        <v>2694</v>
      </c>
      <c r="G253" s="6">
        <v>2694</v>
      </c>
      <c r="H253" s="28">
        <v>15.12</v>
      </c>
      <c r="I253" s="22">
        <f t="shared" si="26"/>
        <v>15.12</v>
      </c>
      <c r="J253" s="28">
        <v>6.87</v>
      </c>
      <c r="K253" s="22">
        <f t="shared" si="27"/>
        <v>15.12</v>
      </c>
      <c r="L253" s="22">
        <f t="shared" si="28"/>
        <v>9.809999999999999</v>
      </c>
      <c r="M253" s="22"/>
      <c r="N253" s="23">
        <f t="shared" si="35"/>
        <v>0</v>
      </c>
      <c r="O253" s="22">
        <f t="shared" si="36"/>
        <v>104.11764705882352</v>
      </c>
      <c r="P253" s="28">
        <v>5.31</v>
      </c>
      <c r="Q253" s="22">
        <f t="shared" si="29"/>
        <v>124.9090909090909</v>
      </c>
      <c r="R253" s="22">
        <f t="shared" si="30"/>
        <v>274.90909090909093</v>
      </c>
      <c r="S253" s="22">
        <f t="shared" si="31"/>
        <v>178.36363636363632</v>
      </c>
      <c r="T253" s="22">
        <f t="shared" si="32"/>
        <v>2.9399999999999986</v>
      </c>
      <c r="U253" s="22">
        <f t="shared" si="33"/>
        <v>-5.31</v>
      </c>
      <c r="V253" s="29">
        <f t="shared" si="34"/>
        <v>104.11764705882352</v>
      </c>
    </row>
    <row r="254" spans="1:22" ht="12.75">
      <c r="A254" s="163"/>
      <c r="B254" s="125">
        <v>25</v>
      </c>
      <c r="C254" s="72" t="s">
        <v>156</v>
      </c>
      <c r="D254" s="6">
        <v>45</v>
      </c>
      <c r="E254" s="6"/>
      <c r="F254" s="6">
        <v>2329</v>
      </c>
      <c r="G254" s="6">
        <v>2329</v>
      </c>
      <c r="H254" s="28">
        <v>12.4</v>
      </c>
      <c r="I254" s="22">
        <f t="shared" si="26"/>
        <v>12.4</v>
      </c>
      <c r="J254" s="28">
        <v>6.32</v>
      </c>
      <c r="K254" s="22">
        <f t="shared" si="27"/>
        <v>12.4</v>
      </c>
      <c r="L254" s="22">
        <f t="shared" si="28"/>
        <v>6.680000000000001</v>
      </c>
      <c r="M254" s="22"/>
      <c r="N254" s="23">
        <f t="shared" si="35"/>
        <v>0</v>
      </c>
      <c r="O254" s="22">
        <f t="shared" si="36"/>
        <v>112.15686274509804</v>
      </c>
      <c r="P254" s="28">
        <v>5.72</v>
      </c>
      <c r="Q254" s="22">
        <f t="shared" si="29"/>
        <v>140.44444444444446</v>
      </c>
      <c r="R254" s="22">
        <f t="shared" si="30"/>
        <v>275.55555555555554</v>
      </c>
      <c r="S254" s="22">
        <f t="shared" si="31"/>
        <v>148.44444444444446</v>
      </c>
      <c r="T254" s="22">
        <f t="shared" si="32"/>
        <v>0.3600000000000003</v>
      </c>
      <c r="U254" s="22">
        <f t="shared" si="33"/>
        <v>-5.72</v>
      </c>
      <c r="V254" s="29">
        <f t="shared" si="34"/>
        <v>112.15686274509804</v>
      </c>
    </row>
    <row r="255" spans="1:22" ht="12.75">
      <c r="A255" s="163"/>
      <c r="B255" s="125">
        <v>26</v>
      </c>
      <c r="C255" s="72" t="s">
        <v>158</v>
      </c>
      <c r="D255" s="6">
        <v>73</v>
      </c>
      <c r="E255" s="6"/>
      <c r="F255" s="6">
        <v>3256</v>
      </c>
      <c r="G255" s="6">
        <v>3256</v>
      </c>
      <c r="H255" s="28">
        <v>21.5</v>
      </c>
      <c r="I255" s="22">
        <f t="shared" si="26"/>
        <v>21.5</v>
      </c>
      <c r="J255" s="28">
        <v>11.2</v>
      </c>
      <c r="K255" s="22">
        <f t="shared" si="27"/>
        <v>21.5</v>
      </c>
      <c r="L255" s="22">
        <f t="shared" si="28"/>
        <v>12.62</v>
      </c>
      <c r="M255" s="22"/>
      <c r="N255" s="23">
        <f t="shared" si="35"/>
        <v>0</v>
      </c>
      <c r="O255" s="22">
        <f t="shared" si="36"/>
        <v>174.11764705882356</v>
      </c>
      <c r="P255" s="28">
        <v>8.88</v>
      </c>
      <c r="Q255" s="22">
        <f t="shared" si="29"/>
        <v>153.42465753424656</v>
      </c>
      <c r="R255" s="22">
        <f t="shared" si="30"/>
        <v>294.52054794520546</v>
      </c>
      <c r="S255" s="22">
        <f t="shared" si="31"/>
        <v>172.87671232876713</v>
      </c>
      <c r="T255" s="22">
        <f t="shared" si="32"/>
        <v>1.42</v>
      </c>
      <c r="U255" s="22">
        <f t="shared" si="33"/>
        <v>-8.88</v>
      </c>
      <c r="V255" s="29">
        <f t="shared" si="34"/>
        <v>174.11764705882356</v>
      </c>
    </row>
    <row r="256" spans="1:22" ht="12.75">
      <c r="A256" s="163"/>
      <c r="B256" s="125">
        <v>27</v>
      </c>
      <c r="C256" s="72" t="s">
        <v>159</v>
      </c>
      <c r="D256" s="6">
        <v>75</v>
      </c>
      <c r="E256" s="6"/>
      <c r="F256" s="6">
        <v>3654</v>
      </c>
      <c r="G256" s="6">
        <v>3654</v>
      </c>
      <c r="H256" s="28">
        <v>26.79</v>
      </c>
      <c r="I256" s="22">
        <f t="shared" si="26"/>
        <v>26.79</v>
      </c>
      <c r="J256" s="28">
        <v>11.6</v>
      </c>
      <c r="K256" s="22">
        <f t="shared" si="27"/>
        <v>26.79</v>
      </c>
      <c r="L256" s="22">
        <f t="shared" si="28"/>
        <v>17.11</v>
      </c>
      <c r="M256" s="22"/>
      <c r="N256" s="23">
        <f t="shared" si="35"/>
        <v>0</v>
      </c>
      <c r="O256" s="22">
        <f t="shared" si="36"/>
        <v>189.80392156862746</v>
      </c>
      <c r="P256" s="28">
        <v>9.68</v>
      </c>
      <c r="Q256" s="22">
        <f t="shared" si="29"/>
        <v>154.66666666666666</v>
      </c>
      <c r="R256" s="22">
        <f t="shared" si="30"/>
        <v>357.2</v>
      </c>
      <c r="S256" s="22">
        <f t="shared" si="31"/>
        <v>228.13333333333333</v>
      </c>
      <c r="T256" s="22">
        <f t="shared" si="32"/>
        <v>5.51</v>
      </c>
      <c r="U256" s="22">
        <f t="shared" si="33"/>
        <v>-9.68</v>
      </c>
      <c r="V256" s="29">
        <f t="shared" si="34"/>
        <v>189.80392156862746</v>
      </c>
    </row>
    <row r="257" spans="1:22" ht="12.75">
      <c r="A257" s="163"/>
      <c r="B257" s="125">
        <v>28</v>
      </c>
      <c r="C257" s="114" t="s">
        <v>187</v>
      </c>
      <c r="D257" s="115">
        <v>40</v>
      </c>
      <c r="E257" s="115"/>
      <c r="F257" s="116">
        <v>2271.99</v>
      </c>
      <c r="G257" s="116">
        <v>2271.99</v>
      </c>
      <c r="H257" s="28">
        <v>10.81</v>
      </c>
      <c r="I257" s="22">
        <f t="shared" si="26"/>
        <v>10.81</v>
      </c>
      <c r="J257" s="55">
        <f aca="true" t="shared" si="37" ref="J257:J263">D257*160/1000</f>
        <v>6.4</v>
      </c>
      <c r="K257" s="22">
        <f t="shared" si="27"/>
        <v>8.107000000000001</v>
      </c>
      <c r="L257" s="22">
        <f t="shared" si="28"/>
        <v>8.055760000000001</v>
      </c>
      <c r="M257" s="56">
        <v>53</v>
      </c>
      <c r="N257" s="23">
        <f aca="true" t="shared" si="38" ref="N257:N263">M257*51/1000</f>
        <v>2.703</v>
      </c>
      <c r="O257" s="22">
        <v>45.3</v>
      </c>
      <c r="P257" s="22">
        <f aca="true" t="shared" si="39" ref="P257:P263">O257*60.8/1000</f>
        <v>2.75424</v>
      </c>
      <c r="Q257" s="22">
        <f t="shared" si="29"/>
        <v>160</v>
      </c>
      <c r="R257" s="22">
        <f t="shared" si="30"/>
        <v>202.675</v>
      </c>
      <c r="S257" s="22">
        <f t="shared" si="31"/>
        <v>201.39400000000003</v>
      </c>
      <c r="T257" s="22">
        <f t="shared" si="32"/>
        <v>1.6557600000000008</v>
      </c>
      <c r="U257" s="22">
        <f t="shared" si="33"/>
        <v>-0.05123999999999995</v>
      </c>
      <c r="V257" s="29">
        <f t="shared" si="34"/>
        <v>-7.700000000000003</v>
      </c>
    </row>
    <row r="258" spans="1:22" ht="12.75">
      <c r="A258" s="163"/>
      <c r="B258" s="125">
        <v>29</v>
      </c>
      <c r="C258" s="114" t="s">
        <v>188</v>
      </c>
      <c r="D258" s="115">
        <v>40</v>
      </c>
      <c r="E258" s="115"/>
      <c r="F258" s="116">
        <v>2247.83</v>
      </c>
      <c r="G258" s="116">
        <v>2247.83</v>
      </c>
      <c r="H258" s="28">
        <v>10.7</v>
      </c>
      <c r="I258" s="22">
        <f t="shared" si="26"/>
        <v>10.7</v>
      </c>
      <c r="J258" s="55">
        <f t="shared" si="37"/>
        <v>6.4</v>
      </c>
      <c r="K258" s="22">
        <f t="shared" si="27"/>
        <v>8.099</v>
      </c>
      <c r="L258" s="22">
        <f t="shared" si="28"/>
        <v>7.577311999999999</v>
      </c>
      <c r="M258" s="56">
        <v>51</v>
      </c>
      <c r="N258" s="23">
        <f t="shared" si="38"/>
        <v>2.601</v>
      </c>
      <c r="O258" s="22">
        <v>51.36</v>
      </c>
      <c r="P258" s="22">
        <f t="shared" si="39"/>
        <v>3.1226879999999997</v>
      </c>
      <c r="Q258" s="22">
        <f t="shared" si="29"/>
        <v>160</v>
      </c>
      <c r="R258" s="22">
        <f t="shared" si="30"/>
        <v>202.475</v>
      </c>
      <c r="S258" s="22">
        <f t="shared" si="31"/>
        <v>189.4328</v>
      </c>
      <c r="T258" s="22">
        <f t="shared" si="32"/>
        <v>1.1773119999999988</v>
      </c>
      <c r="U258" s="22">
        <f t="shared" si="33"/>
        <v>-0.5216879999999997</v>
      </c>
      <c r="V258" s="29">
        <f t="shared" si="34"/>
        <v>0.35999999999999943</v>
      </c>
    </row>
    <row r="259" spans="1:22" ht="12.75">
      <c r="A259" s="163"/>
      <c r="B259" s="125">
        <v>30</v>
      </c>
      <c r="C259" s="114" t="s">
        <v>189</v>
      </c>
      <c r="D259" s="115">
        <v>39</v>
      </c>
      <c r="E259" s="115"/>
      <c r="F259" s="117">
        <v>275.19</v>
      </c>
      <c r="G259" s="117">
        <v>275.19</v>
      </c>
      <c r="H259" s="28">
        <v>10.77</v>
      </c>
      <c r="I259" s="22">
        <f t="shared" si="26"/>
        <v>10.77</v>
      </c>
      <c r="J259" s="55">
        <f t="shared" si="37"/>
        <v>6.24</v>
      </c>
      <c r="K259" s="22">
        <f t="shared" si="27"/>
        <v>7.760999999999999</v>
      </c>
      <c r="L259" s="22">
        <f t="shared" si="28"/>
        <v>7.6692</v>
      </c>
      <c r="M259" s="56">
        <v>59</v>
      </c>
      <c r="N259" s="23">
        <f t="shared" si="38"/>
        <v>3.009</v>
      </c>
      <c r="O259" s="22">
        <v>51</v>
      </c>
      <c r="P259" s="22">
        <f t="shared" si="39"/>
        <v>3.1007999999999996</v>
      </c>
      <c r="Q259" s="22">
        <f t="shared" si="29"/>
        <v>160</v>
      </c>
      <c r="R259" s="22">
        <f t="shared" si="30"/>
        <v>198.99999999999997</v>
      </c>
      <c r="S259" s="22">
        <f t="shared" si="31"/>
        <v>196.64615384615385</v>
      </c>
      <c r="T259" s="22">
        <f t="shared" si="32"/>
        <v>1.4291999999999998</v>
      </c>
      <c r="U259" s="22">
        <f t="shared" si="33"/>
        <v>-0.09179999999999966</v>
      </c>
      <c r="V259" s="29">
        <f t="shared" si="34"/>
        <v>-8</v>
      </c>
    </row>
    <row r="260" spans="1:22" ht="12.75">
      <c r="A260" s="163"/>
      <c r="B260" s="125">
        <v>31</v>
      </c>
      <c r="C260" s="114" t="s">
        <v>190</v>
      </c>
      <c r="D260" s="115">
        <v>40</v>
      </c>
      <c r="E260" s="115"/>
      <c r="F260" s="116">
        <v>2289.49</v>
      </c>
      <c r="G260" s="116">
        <v>2289.49</v>
      </c>
      <c r="H260" s="28">
        <v>12.37</v>
      </c>
      <c r="I260" s="22">
        <f t="shared" si="26"/>
        <v>12.37</v>
      </c>
      <c r="J260" s="55">
        <f t="shared" si="37"/>
        <v>6.4</v>
      </c>
      <c r="K260" s="22">
        <f t="shared" si="27"/>
        <v>8.850999999999999</v>
      </c>
      <c r="L260" s="22">
        <f t="shared" si="28"/>
        <v>7.960783999999999</v>
      </c>
      <c r="M260" s="56">
        <v>69</v>
      </c>
      <c r="N260" s="23">
        <f t="shared" si="38"/>
        <v>3.519</v>
      </c>
      <c r="O260" s="22">
        <v>72.52</v>
      </c>
      <c r="P260" s="22">
        <f t="shared" si="39"/>
        <v>4.409216</v>
      </c>
      <c r="Q260" s="22">
        <f t="shared" si="29"/>
        <v>160</v>
      </c>
      <c r="R260" s="22">
        <f t="shared" si="30"/>
        <v>221.275</v>
      </c>
      <c r="S260" s="22">
        <f t="shared" si="31"/>
        <v>199.0196</v>
      </c>
      <c r="T260" s="22">
        <f t="shared" si="32"/>
        <v>1.560783999999999</v>
      </c>
      <c r="U260" s="22">
        <f t="shared" si="33"/>
        <v>-0.8902159999999997</v>
      </c>
      <c r="V260" s="29">
        <f t="shared" si="34"/>
        <v>3.519999999999996</v>
      </c>
    </row>
    <row r="261" spans="1:22" ht="12.75">
      <c r="A261" s="163"/>
      <c r="B261" s="125">
        <v>32</v>
      </c>
      <c r="C261" s="114" t="s">
        <v>191</v>
      </c>
      <c r="D261" s="115">
        <v>12</v>
      </c>
      <c r="E261" s="115"/>
      <c r="F261" s="115">
        <v>704.64</v>
      </c>
      <c r="G261" s="115">
        <v>704.64</v>
      </c>
      <c r="H261" s="28">
        <v>4.2</v>
      </c>
      <c r="I261" s="22">
        <f t="shared" si="26"/>
        <v>4.2</v>
      </c>
      <c r="J261" s="55">
        <f t="shared" si="37"/>
        <v>1.92</v>
      </c>
      <c r="K261" s="22">
        <f t="shared" si="27"/>
        <v>2.721</v>
      </c>
      <c r="L261" s="22">
        <f t="shared" si="28"/>
        <v>2.50976</v>
      </c>
      <c r="M261" s="56">
        <v>29</v>
      </c>
      <c r="N261" s="23">
        <f t="shared" si="38"/>
        <v>1.479</v>
      </c>
      <c r="O261" s="22">
        <v>27.8</v>
      </c>
      <c r="P261" s="22">
        <f t="shared" si="39"/>
        <v>1.69024</v>
      </c>
      <c r="Q261" s="22">
        <f t="shared" si="29"/>
        <v>160</v>
      </c>
      <c r="R261" s="22">
        <f t="shared" si="30"/>
        <v>226.75</v>
      </c>
      <c r="S261" s="22">
        <f t="shared" si="31"/>
        <v>209.14666666666668</v>
      </c>
      <c r="T261" s="22">
        <f t="shared" si="32"/>
        <v>0.5897600000000001</v>
      </c>
      <c r="U261" s="22">
        <f t="shared" si="33"/>
        <v>-0.21123999999999987</v>
      </c>
      <c r="V261" s="29">
        <f t="shared" si="34"/>
        <v>-1.1999999999999993</v>
      </c>
    </row>
    <row r="262" spans="1:22" ht="12.75">
      <c r="A262" s="163"/>
      <c r="B262" s="125">
        <v>33</v>
      </c>
      <c r="C262" s="114" t="s">
        <v>192</v>
      </c>
      <c r="D262" s="115">
        <v>40</v>
      </c>
      <c r="E262" s="115"/>
      <c r="F262" s="116">
        <v>2269.75</v>
      </c>
      <c r="G262" s="115">
        <v>2190.15</v>
      </c>
      <c r="H262" s="28">
        <v>11.5</v>
      </c>
      <c r="I262" s="22">
        <f t="shared" si="26"/>
        <v>11.5</v>
      </c>
      <c r="J262" s="55">
        <f t="shared" si="37"/>
        <v>6.4</v>
      </c>
      <c r="K262" s="22">
        <f t="shared" si="27"/>
        <v>8.236</v>
      </c>
      <c r="L262" s="22">
        <f t="shared" si="28"/>
        <v>8.3717184</v>
      </c>
      <c r="M262" s="56">
        <v>64</v>
      </c>
      <c r="N262" s="23">
        <f t="shared" si="38"/>
        <v>3.264</v>
      </c>
      <c r="O262" s="22">
        <v>51.452</v>
      </c>
      <c r="P262" s="22">
        <f t="shared" si="39"/>
        <v>3.1282815999999998</v>
      </c>
      <c r="Q262" s="22">
        <f t="shared" si="29"/>
        <v>160</v>
      </c>
      <c r="R262" s="22">
        <f t="shared" si="30"/>
        <v>205.9</v>
      </c>
      <c r="S262" s="22">
        <f t="shared" si="31"/>
        <v>209.29296000000005</v>
      </c>
      <c r="T262" s="22">
        <f t="shared" si="32"/>
        <v>1.9717184000000003</v>
      </c>
      <c r="U262" s="22">
        <f t="shared" si="33"/>
        <v>0.13571840000000002</v>
      </c>
      <c r="V262" s="29">
        <f t="shared" si="34"/>
        <v>-12.548000000000002</v>
      </c>
    </row>
    <row r="263" spans="1:22" ht="12.75">
      <c r="A263" s="163"/>
      <c r="B263" s="125">
        <v>34</v>
      </c>
      <c r="C263" s="114" t="s">
        <v>193</v>
      </c>
      <c r="D263" s="115">
        <v>6</v>
      </c>
      <c r="E263" s="115"/>
      <c r="F263" s="115">
        <v>311.56</v>
      </c>
      <c r="G263" s="115">
        <v>311.56</v>
      </c>
      <c r="H263" s="28">
        <v>2.02</v>
      </c>
      <c r="I263" s="22">
        <f t="shared" si="26"/>
        <v>2.02</v>
      </c>
      <c r="J263" s="55">
        <f t="shared" si="37"/>
        <v>0.96</v>
      </c>
      <c r="K263" s="22">
        <f t="shared" si="27"/>
        <v>1.7650000000000001</v>
      </c>
      <c r="L263" s="22">
        <f t="shared" si="28"/>
        <v>1.716</v>
      </c>
      <c r="M263" s="56">
        <v>5</v>
      </c>
      <c r="N263" s="23">
        <f t="shared" si="38"/>
        <v>0.255</v>
      </c>
      <c r="O263" s="22">
        <v>5</v>
      </c>
      <c r="P263" s="22">
        <f t="shared" si="39"/>
        <v>0.304</v>
      </c>
      <c r="Q263" s="22">
        <f t="shared" si="29"/>
        <v>160</v>
      </c>
      <c r="R263" s="22">
        <f t="shared" si="30"/>
        <v>294.1666666666667</v>
      </c>
      <c r="S263" s="22">
        <f t="shared" si="31"/>
        <v>286</v>
      </c>
      <c r="T263" s="22">
        <f t="shared" si="32"/>
        <v>0.756</v>
      </c>
      <c r="U263" s="22">
        <f t="shared" si="33"/>
        <v>-0.04899999999999999</v>
      </c>
      <c r="V263" s="29">
        <f t="shared" si="34"/>
        <v>0</v>
      </c>
    </row>
    <row r="264" spans="1:22" ht="12.75">
      <c r="A264" s="163"/>
      <c r="B264" s="125">
        <v>35</v>
      </c>
      <c r="C264" s="72" t="s">
        <v>284</v>
      </c>
      <c r="D264" s="6">
        <v>30</v>
      </c>
      <c r="E264" s="6">
        <v>1985</v>
      </c>
      <c r="F264" s="6">
        <v>1555.7</v>
      </c>
      <c r="G264" s="6">
        <v>1555.7</v>
      </c>
      <c r="H264" s="22">
        <v>12.2</v>
      </c>
      <c r="I264" s="22">
        <v>12.2</v>
      </c>
      <c r="J264" s="22">
        <v>4.8</v>
      </c>
      <c r="K264" s="22">
        <v>8.681</v>
      </c>
      <c r="L264" s="22">
        <v>10.261999999999999</v>
      </c>
      <c r="M264" s="22">
        <v>69</v>
      </c>
      <c r="N264" s="23">
        <v>3.519</v>
      </c>
      <c r="O264" s="22">
        <v>38</v>
      </c>
      <c r="P264" s="23">
        <v>1.938</v>
      </c>
      <c r="Q264" s="22">
        <v>160</v>
      </c>
      <c r="R264" s="22">
        <v>289.3666666666667</v>
      </c>
      <c r="S264" s="22">
        <v>342.0666666666666</v>
      </c>
      <c r="T264" s="22">
        <v>5.461999999999999</v>
      </c>
      <c r="U264" s="22">
        <v>1.5810000000000002</v>
      </c>
      <c r="V264" s="29">
        <v>-31</v>
      </c>
    </row>
    <row r="265" spans="1:22" ht="12.75">
      <c r="A265" s="163"/>
      <c r="B265" s="125">
        <v>36</v>
      </c>
      <c r="C265" s="72" t="s">
        <v>286</v>
      </c>
      <c r="D265" s="6">
        <v>40</v>
      </c>
      <c r="E265" s="6">
        <v>1973</v>
      </c>
      <c r="F265" s="6">
        <v>2567.4</v>
      </c>
      <c r="G265" s="6">
        <v>2567.4</v>
      </c>
      <c r="H265" s="22">
        <v>11.9</v>
      </c>
      <c r="I265" s="22">
        <v>11.9</v>
      </c>
      <c r="J265" s="22">
        <v>6.4</v>
      </c>
      <c r="K265" s="22">
        <v>7.514</v>
      </c>
      <c r="L265" s="22">
        <v>8.432</v>
      </c>
      <c r="M265" s="22">
        <v>86</v>
      </c>
      <c r="N265" s="23">
        <v>4.386</v>
      </c>
      <c r="O265" s="22">
        <v>68</v>
      </c>
      <c r="P265" s="23">
        <v>3.468</v>
      </c>
      <c r="Q265" s="22">
        <v>160</v>
      </c>
      <c r="R265" s="22">
        <v>187.85</v>
      </c>
      <c r="S265" s="22">
        <v>210.8</v>
      </c>
      <c r="T265" s="22">
        <v>2.032</v>
      </c>
      <c r="U265" s="22">
        <v>0.9180000000000001</v>
      </c>
      <c r="V265" s="29">
        <v>-18</v>
      </c>
    </row>
    <row r="266" spans="1:22" ht="12.75">
      <c r="A266" s="163"/>
      <c r="B266" s="125">
        <v>37</v>
      </c>
      <c r="C266" s="72" t="s">
        <v>287</v>
      </c>
      <c r="D266" s="6">
        <v>60</v>
      </c>
      <c r="E266" s="6">
        <v>1968</v>
      </c>
      <c r="F266" s="6">
        <v>2726.22</v>
      </c>
      <c r="G266" s="6">
        <v>2726.22</v>
      </c>
      <c r="H266" s="22">
        <v>16.5</v>
      </c>
      <c r="I266" s="22">
        <v>16.5</v>
      </c>
      <c r="J266" s="22">
        <v>9.6</v>
      </c>
      <c r="K266" s="22">
        <v>10.788</v>
      </c>
      <c r="L266" s="22">
        <v>11.4</v>
      </c>
      <c r="M266" s="22">
        <v>112</v>
      </c>
      <c r="N266" s="23">
        <v>5.712</v>
      </c>
      <c r="O266" s="22">
        <v>100</v>
      </c>
      <c r="P266" s="22">
        <v>5.1</v>
      </c>
      <c r="Q266" s="22">
        <v>160</v>
      </c>
      <c r="R266" s="22">
        <v>179.8</v>
      </c>
      <c r="S266" s="22">
        <v>190</v>
      </c>
      <c r="T266" s="22">
        <v>1.8</v>
      </c>
      <c r="U266" s="22">
        <v>0.6120000000000001</v>
      </c>
      <c r="V266" s="29">
        <v>-12</v>
      </c>
    </row>
    <row r="267" spans="1:22" ht="12.75">
      <c r="A267" s="163"/>
      <c r="B267" s="125">
        <v>38</v>
      </c>
      <c r="C267" s="72" t="s">
        <v>323</v>
      </c>
      <c r="D267" s="6">
        <v>16</v>
      </c>
      <c r="E267" s="6">
        <v>1991</v>
      </c>
      <c r="F267" s="6">
        <v>1070.04</v>
      </c>
      <c r="G267" s="6">
        <v>1070.04</v>
      </c>
      <c r="H267" s="23">
        <v>4.955</v>
      </c>
      <c r="I267" s="22">
        <f aca="true" t="shared" si="40" ref="I267:I305">H267</f>
        <v>4.955</v>
      </c>
      <c r="J267" s="28">
        <v>2.56</v>
      </c>
      <c r="K267" s="22">
        <f aca="true" t="shared" si="41" ref="K267:K305">I267-N267</f>
        <v>2.915</v>
      </c>
      <c r="L267" s="22">
        <f aca="true" t="shared" si="42" ref="L267:L305">I267-P267</f>
        <v>2.4050000000000002</v>
      </c>
      <c r="M267" s="22">
        <v>40</v>
      </c>
      <c r="N267" s="23">
        <f>M267*51/1000</f>
        <v>2.04</v>
      </c>
      <c r="O267" s="22">
        <v>50</v>
      </c>
      <c r="P267" s="23">
        <f>O267*51/1000</f>
        <v>2.55</v>
      </c>
      <c r="Q267" s="22">
        <f aca="true" t="shared" si="43" ref="Q267:Q305">J267*1000/D267</f>
        <v>160</v>
      </c>
      <c r="R267" s="22">
        <f aca="true" t="shared" si="44" ref="R267:R305">K267*1000/D267</f>
        <v>182.1875</v>
      </c>
      <c r="S267" s="22">
        <f aca="true" t="shared" si="45" ref="S267:S305">L267*1000/D267</f>
        <v>150.31250000000003</v>
      </c>
      <c r="T267" s="22">
        <f aca="true" t="shared" si="46" ref="T267:T305">L267-J267</f>
        <v>-0.1549999999999998</v>
      </c>
      <c r="U267" s="22">
        <f aca="true" t="shared" si="47" ref="U267:U305">N267-P267</f>
        <v>-0.5099999999999998</v>
      </c>
      <c r="V267" s="29">
        <f aca="true" t="shared" si="48" ref="V267:V305">O267-M267</f>
        <v>10</v>
      </c>
    </row>
    <row r="268" spans="1:22" ht="12.75">
      <c r="A268" s="163"/>
      <c r="B268" s="125">
        <v>39</v>
      </c>
      <c r="C268" s="72" t="s">
        <v>324</v>
      </c>
      <c r="D268" s="6">
        <v>39</v>
      </c>
      <c r="E268" s="6">
        <v>1992</v>
      </c>
      <c r="F268" s="6">
        <v>2279.72</v>
      </c>
      <c r="G268" s="6">
        <v>2279.72</v>
      </c>
      <c r="H268" s="23">
        <v>12.79</v>
      </c>
      <c r="I268" s="22">
        <f t="shared" si="40"/>
        <v>12.79</v>
      </c>
      <c r="J268" s="28">
        <v>6.24</v>
      </c>
      <c r="K268" s="22">
        <f t="shared" si="41"/>
        <v>8.251</v>
      </c>
      <c r="L268" s="22">
        <f t="shared" si="42"/>
        <v>8.506</v>
      </c>
      <c r="M268" s="22">
        <v>89</v>
      </c>
      <c r="N268" s="23">
        <f>M268*51/1000</f>
        <v>4.539</v>
      </c>
      <c r="O268" s="22">
        <v>84</v>
      </c>
      <c r="P268" s="23">
        <f>O268*51/1000</f>
        <v>4.284</v>
      </c>
      <c r="Q268" s="22">
        <f t="shared" si="43"/>
        <v>160</v>
      </c>
      <c r="R268" s="22">
        <f t="shared" si="44"/>
        <v>211.56410256410257</v>
      </c>
      <c r="S268" s="22">
        <f t="shared" si="45"/>
        <v>218.10256410256412</v>
      </c>
      <c r="T268" s="22">
        <f t="shared" si="46"/>
        <v>2.266</v>
      </c>
      <c r="U268" s="22">
        <f t="shared" si="47"/>
        <v>0.2549999999999999</v>
      </c>
      <c r="V268" s="29">
        <f t="shared" si="48"/>
        <v>-5</v>
      </c>
    </row>
    <row r="269" spans="1:22" ht="12.75">
      <c r="A269" s="163"/>
      <c r="B269" s="125">
        <v>40</v>
      </c>
      <c r="C269" s="72" t="s">
        <v>325</v>
      </c>
      <c r="D269" s="6">
        <v>35</v>
      </c>
      <c r="E269" s="6">
        <v>1993</v>
      </c>
      <c r="F269" s="6">
        <v>2275.22</v>
      </c>
      <c r="G269" s="6">
        <v>2275.22</v>
      </c>
      <c r="H269" s="23">
        <v>11.68</v>
      </c>
      <c r="I269" s="22">
        <f t="shared" si="40"/>
        <v>11.68</v>
      </c>
      <c r="J269" s="28">
        <v>5.6</v>
      </c>
      <c r="K269" s="22">
        <f t="shared" si="41"/>
        <v>7.753</v>
      </c>
      <c r="L269" s="22">
        <f t="shared" si="42"/>
        <v>8.5435</v>
      </c>
      <c r="M269" s="22">
        <v>77</v>
      </c>
      <c r="N269" s="23">
        <f>M269*51/1000</f>
        <v>3.927</v>
      </c>
      <c r="O269" s="22">
        <v>61.5</v>
      </c>
      <c r="P269" s="23">
        <f>O269*51/1000</f>
        <v>3.1365</v>
      </c>
      <c r="Q269" s="22">
        <f t="shared" si="43"/>
        <v>160</v>
      </c>
      <c r="R269" s="22">
        <f t="shared" si="44"/>
        <v>221.5142857142857</v>
      </c>
      <c r="S269" s="22">
        <f t="shared" si="45"/>
        <v>244.1</v>
      </c>
      <c r="T269" s="22">
        <f t="shared" si="46"/>
        <v>2.9435000000000002</v>
      </c>
      <c r="U269" s="22">
        <f t="shared" si="47"/>
        <v>0.7905000000000002</v>
      </c>
      <c r="V269" s="29">
        <f t="shared" si="48"/>
        <v>-15.5</v>
      </c>
    </row>
    <row r="270" spans="1:22" ht="12.75">
      <c r="A270" s="163"/>
      <c r="B270" s="125">
        <v>41</v>
      </c>
      <c r="C270" s="72" t="s">
        <v>326</v>
      </c>
      <c r="D270" s="6">
        <v>28</v>
      </c>
      <c r="E270" s="6">
        <v>1998</v>
      </c>
      <c r="F270" s="6">
        <v>1228.24</v>
      </c>
      <c r="G270" s="6">
        <v>1228.24</v>
      </c>
      <c r="H270" s="23">
        <v>8.16</v>
      </c>
      <c r="I270" s="22">
        <f t="shared" si="40"/>
        <v>8.16</v>
      </c>
      <c r="J270" s="28">
        <v>4.48</v>
      </c>
      <c r="K270" s="22">
        <f t="shared" si="41"/>
        <v>6.477</v>
      </c>
      <c r="L270" s="22">
        <f t="shared" si="42"/>
        <v>6.63</v>
      </c>
      <c r="M270" s="22">
        <v>33</v>
      </c>
      <c r="N270" s="118">
        <f>M270*51/1000</f>
        <v>1.683</v>
      </c>
      <c r="O270" s="22">
        <v>30</v>
      </c>
      <c r="P270" s="23">
        <f>O270*51/1000</f>
        <v>1.53</v>
      </c>
      <c r="Q270" s="22">
        <f t="shared" si="43"/>
        <v>160</v>
      </c>
      <c r="R270" s="22">
        <f t="shared" si="44"/>
        <v>231.32142857142858</v>
      </c>
      <c r="S270" s="22">
        <f t="shared" si="45"/>
        <v>236.78571428571428</v>
      </c>
      <c r="T270" s="22">
        <f t="shared" si="46"/>
        <v>2.1499999999999995</v>
      </c>
      <c r="U270" s="22">
        <f t="shared" si="47"/>
        <v>0.15300000000000002</v>
      </c>
      <c r="V270" s="29">
        <f t="shared" si="48"/>
        <v>-3</v>
      </c>
    </row>
    <row r="271" spans="1:22" ht="12.75">
      <c r="A271" s="163"/>
      <c r="B271" s="125">
        <v>42</v>
      </c>
      <c r="C271" s="72" t="s">
        <v>65</v>
      </c>
      <c r="D271" s="119">
        <v>12</v>
      </c>
      <c r="E271" s="119" t="s">
        <v>63</v>
      </c>
      <c r="F271" s="119">
        <v>691.43</v>
      </c>
      <c r="G271" s="119">
        <v>691.43</v>
      </c>
      <c r="H271" s="43">
        <v>3.741</v>
      </c>
      <c r="I271" s="22">
        <f t="shared" si="40"/>
        <v>3.741</v>
      </c>
      <c r="J271" s="22">
        <v>1.84</v>
      </c>
      <c r="K271" s="22">
        <f t="shared" si="41"/>
        <v>2.058</v>
      </c>
      <c r="L271" s="22">
        <f t="shared" si="42"/>
        <v>2.1710000000000003</v>
      </c>
      <c r="M271" s="43">
        <v>33</v>
      </c>
      <c r="N271" s="43">
        <v>1.683</v>
      </c>
      <c r="O271" s="43">
        <v>30.8</v>
      </c>
      <c r="P271" s="22">
        <v>1.57</v>
      </c>
      <c r="Q271" s="22">
        <f t="shared" si="43"/>
        <v>153.33333333333334</v>
      </c>
      <c r="R271" s="22">
        <f t="shared" si="44"/>
        <v>171.5</v>
      </c>
      <c r="S271" s="22">
        <f t="shared" si="45"/>
        <v>180.9166666666667</v>
      </c>
      <c r="T271" s="22">
        <f t="shared" si="46"/>
        <v>0.3310000000000002</v>
      </c>
      <c r="U271" s="22">
        <f t="shared" si="47"/>
        <v>0.11299999999999999</v>
      </c>
      <c r="V271" s="29">
        <f t="shared" si="48"/>
        <v>-2.1999999999999993</v>
      </c>
    </row>
    <row r="272" spans="1:22" ht="12.75">
      <c r="A272" s="163"/>
      <c r="B272" s="125">
        <v>43</v>
      </c>
      <c r="C272" s="72" t="s">
        <v>66</v>
      </c>
      <c r="D272" s="6">
        <v>21</v>
      </c>
      <c r="E272" s="6" t="s">
        <v>63</v>
      </c>
      <c r="F272" s="6">
        <v>853.81</v>
      </c>
      <c r="G272" s="6">
        <v>853.81</v>
      </c>
      <c r="H272" s="22">
        <v>5.41</v>
      </c>
      <c r="I272" s="22">
        <f t="shared" si="40"/>
        <v>5.41</v>
      </c>
      <c r="J272" s="22">
        <v>2.8</v>
      </c>
      <c r="K272" s="22">
        <f t="shared" si="41"/>
        <v>3.7780000000000005</v>
      </c>
      <c r="L272" s="22">
        <f t="shared" si="42"/>
        <v>4.11</v>
      </c>
      <c r="M272" s="22">
        <v>32</v>
      </c>
      <c r="N272" s="22">
        <v>1.632</v>
      </c>
      <c r="O272" s="22">
        <v>25.5</v>
      </c>
      <c r="P272" s="22">
        <v>1.3</v>
      </c>
      <c r="Q272" s="22">
        <f t="shared" si="43"/>
        <v>133.33333333333334</v>
      </c>
      <c r="R272" s="22">
        <f t="shared" si="44"/>
        <v>179.90476190476193</v>
      </c>
      <c r="S272" s="22">
        <f t="shared" si="45"/>
        <v>195.71428571428572</v>
      </c>
      <c r="T272" s="22">
        <f t="shared" si="46"/>
        <v>1.3100000000000005</v>
      </c>
      <c r="U272" s="22">
        <f t="shared" si="47"/>
        <v>0.33199999999999985</v>
      </c>
      <c r="V272" s="29">
        <f t="shared" si="48"/>
        <v>-6.5</v>
      </c>
    </row>
    <row r="273" spans="1:22" ht="12.75">
      <c r="A273" s="163"/>
      <c r="B273" s="125">
        <v>44</v>
      </c>
      <c r="C273" s="72" t="s">
        <v>67</v>
      </c>
      <c r="D273" s="6">
        <v>49</v>
      </c>
      <c r="E273" s="6" t="s">
        <v>63</v>
      </c>
      <c r="F273" s="6">
        <v>1783.4</v>
      </c>
      <c r="G273" s="6">
        <v>1783.43</v>
      </c>
      <c r="H273" s="22">
        <v>8.7</v>
      </c>
      <c r="I273" s="22">
        <f t="shared" si="40"/>
        <v>8.7</v>
      </c>
      <c r="J273" s="22">
        <v>4.124</v>
      </c>
      <c r="K273" s="22">
        <f t="shared" si="41"/>
        <v>5.588999999999999</v>
      </c>
      <c r="L273" s="22">
        <f t="shared" si="42"/>
        <v>5.768999999999999</v>
      </c>
      <c r="M273" s="22">
        <v>61</v>
      </c>
      <c r="N273" s="22">
        <v>3.111</v>
      </c>
      <c r="O273" s="22">
        <v>57.472</v>
      </c>
      <c r="P273" s="22">
        <v>2.931</v>
      </c>
      <c r="Q273" s="22">
        <f t="shared" si="43"/>
        <v>84.16326530612245</v>
      </c>
      <c r="R273" s="22">
        <f t="shared" si="44"/>
        <v>114.06122448979588</v>
      </c>
      <c r="S273" s="22">
        <f t="shared" si="45"/>
        <v>117.734693877551</v>
      </c>
      <c r="T273" s="22">
        <f t="shared" si="46"/>
        <v>1.6449999999999996</v>
      </c>
      <c r="U273" s="22">
        <f t="shared" si="47"/>
        <v>0.18000000000000016</v>
      </c>
      <c r="V273" s="29">
        <f t="shared" si="48"/>
        <v>-3.5279999999999987</v>
      </c>
    </row>
    <row r="274" spans="1:22" ht="12.75">
      <c r="A274" s="163"/>
      <c r="B274" s="125">
        <v>45</v>
      </c>
      <c r="C274" s="72" t="s">
        <v>431</v>
      </c>
      <c r="D274" s="6">
        <v>18</v>
      </c>
      <c r="E274" s="6">
        <v>1991</v>
      </c>
      <c r="F274" s="6">
        <v>1146.34</v>
      </c>
      <c r="G274" s="6">
        <v>1146.34</v>
      </c>
      <c r="H274" s="22">
        <v>6.1</v>
      </c>
      <c r="I274" s="22">
        <f t="shared" si="40"/>
        <v>6.1</v>
      </c>
      <c r="J274" s="22">
        <v>2.88</v>
      </c>
      <c r="K274" s="22">
        <f t="shared" si="41"/>
        <v>3.9069999999999996</v>
      </c>
      <c r="L274" s="22">
        <f t="shared" si="42"/>
        <v>2.836</v>
      </c>
      <c r="M274" s="22">
        <v>43</v>
      </c>
      <c r="N274" s="22">
        <f>SUM(M274*0.051)</f>
        <v>2.193</v>
      </c>
      <c r="O274" s="22">
        <v>64</v>
      </c>
      <c r="P274" s="22">
        <f>SUM(O274*0.051)</f>
        <v>3.264</v>
      </c>
      <c r="Q274" s="22">
        <f t="shared" si="43"/>
        <v>160</v>
      </c>
      <c r="R274" s="22">
        <f t="shared" si="44"/>
        <v>217.05555555555554</v>
      </c>
      <c r="S274" s="22">
        <f t="shared" si="45"/>
        <v>157.55555555555554</v>
      </c>
      <c r="T274" s="22">
        <f t="shared" si="46"/>
        <v>-0.04400000000000004</v>
      </c>
      <c r="U274" s="22">
        <f t="shared" si="47"/>
        <v>-1.0709999999999997</v>
      </c>
      <c r="V274" s="29">
        <f t="shared" si="48"/>
        <v>21</v>
      </c>
    </row>
    <row r="275" spans="1:22" ht="12.75">
      <c r="A275" s="163"/>
      <c r="B275" s="125">
        <v>46</v>
      </c>
      <c r="C275" s="72" t="s">
        <v>465</v>
      </c>
      <c r="D275" s="6">
        <v>50</v>
      </c>
      <c r="E275" s="6">
        <v>2000</v>
      </c>
      <c r="F275" s="6">
        <v>2639.32</v>
      </c>
      <c r="G275" s="6">
        <v>2599.7</v>
      </c>
      <c r="H275" s="22">
        <v>15.483</v>
      </c>
      <c r="I275" s="22">
        <f t="shared" si="40"/>
        <v>15.483</v>
      </c>
      <c r="J275" s="22">
        <v>8</v>
      </c>
      <c r="K275" s="22">
        <f t="shared" si="41"/>
        <v>8.853000000000002</v>
      </c>
      <c r="L275" s="22">
        <f t="shared" si="42"/>
        <v>10.093528000000001</v>
      </c>
      <c r="M275" s="22">
        <v>130</v>
      </c>
      <c r="N275" s="22">
        <v>6.63</v>
      </c>
      <c r="O275" s="22">
        <v>100.4</v>
      </c>
      <c r="P275" s="22">
        <v>5.389472</v>
      </c>
      <c r="Q275" s="22">
        <f t="shared" si="43"/>
        <v>160</v>
      </c>
      <c r="R275" s="22">
        <f t="shared" si="44"/>
        <v>177.06000000000003</v>
      </c>
      <c r="S275" s="22">
        <f t="shared" si="45"/>
        <v>201.87056</v>
      </c>
      <c r="T275" s="22">
        <f t="shared" si="46"/>
        <v>2.093528000000001</v>
      </c>
      <c r="U275" s="22">
        <f t="shared" si="47"/>
        <v>1.2405280000000003</v>
      </c>
      <c r="V275" s="29">
        <f t="shared" si="48"/>
        <v>-29.599999999999994</v>
      </c>
    </row>
    <row r="276" spans="1:22" ht="12.75">
      <c r="A276" s="163"/>
      <c r="B276" s="125">
        <v>47</v>
      </c>
      <c r="C276" s="72" t="s">
        <v>467</v>
      </c>
      <c r="D276" s="6">
        <v>119</v>
      </c>
      <c r="E276" s="6">
        <v>1997</v>
      </c>
      <c r="F276" s="6">
        <v>4625.26</v>
      </c>
      <c r="G276" s="6">
        <v>4625.26</v>
      </c>
      <c r="H276" s="22">
        <v>33.329</v>
      </c>
      <c r="I276" s="22">
        <f t="shared" si="40"/>
        <v>33.329</v>
      </c>
      <c r="J276" s="22">
        <v>19.13456</v>
      </c>
      <c r="K276" s="22">
        <f t="shared" si="41"/>
        <v>21.956000000000003</v>
      </c>
      <c r="L276" s="22">
        <f t="shared" si="42"/>
        <v>21.097905</v>
      </c>
      <c r="M276" s="22">
        <v>223</v>
      </c>
      <c r="N276" s="22">
        <v>11.373</v>
      </c>
      <c r="O276" s="22">
        <v>227.852</v>
      </c>
      <c r="P276" s="22">
        <v>12.231095</v>
      </c>
      <c r="Q276" s="22">
        <f t="shared" si="43"/>
        <v>160.7946218487395</v>
      </c>
      <c r="R276" s="22">
        <f t="shared" si="44"/>
        <v>184.5042016806723</v>
      </c>
      <c r="S276" s="22">
        <f t="shared" si="45"/>
        <v>177.29331932773113</v>
      </c>
      <c r="T276" s="22">
        <f t="shared" si="46"/>
        <v>1.9633450000000003</v>
      </c>
      <c r="U276" s="22">
        <f t="shared" si="47"/>
        <v>-0.8580950000000005</v>
      </c>
      <c r="V276" s="29">
        <f t="shared" si="48"/>
        <v>4.852000000000004</v>
      </c>
    </row>
    <row r="277" spans="1:22" ht="12.75">
      <c r="A277" s="163"/>
      <c r="B277" s="125">
        <v>48</v>
      </c>
      <c r="C277" s="72" t="s">
        <v>48</v>
      </c>
      <c r="D277" s="119">
        <v>56</v>
      </c>
      <c r="E277" s="119" t="s">
        <v>29</v>
      </c>
      <c r="F277" s="119">
        <v>2428.16</v>
      </c>
      <c r="G277" s="119">
        <v>2428.16</v>
      </c>
      <c r="H277" s="43">
        <v>4.3</v>
      </c>
      <c r="I277" s="43">
        <f t="shared" si="40"/>
        <v>4.3</v>
      </c>
      <c r="J277" s="43">
        <v>0.48</v>
      </c>
      <c r="K277" s="43">
        <f t="shared" si="41"/>
        <v>1.4949999999999997</v>
      </c>
      <c r="L277" s="43">
        <f t="shared" si="42"/>
        <v>0.22545699999999957</v>
      </c>
      <c r="M277" s="43">
        <v>50</v>
      </c>
      <c r="N277" s="43">
        <v>2.805</v>
      </c>
      <c r="O277" s="43">
        <v>72.63</v>
      </c>
      <c r="P277" s="22">
        <v>4.074543</v>
      </c>
      <c r="Q277" s="22">
        <f t="shared" si="43"/>
        <v>8.571428571428571</v>
      </c>
      <c r="R277" s="43">
        <f t="shared" si="44"/>
        <v>26.696428571428566</v>
      </c>
      <c r="S277" s="43">
        <f t="shared" si="45"/>
        <v>4.0260178571428495</v>
      </c>
      <c r="T277" s="43">
        <f t="shared" si="46"/>
        <v>-0.2545430000000004</v>
      </c>
      <c r="U277" s="43">
        <f t="shared" si="47"/>
        <v>-1.269543</v>
      </c>
      <c r="V277" s="96">
        <f t="shared" si="48"/>
        <v>22.629999999999995</v>
      </c>
    </row>
    <row r="278" spans="1:22" ht="12.75">
      <c r="A278" s="163"/>
      <c r="B278" s="125">
        <v>49</v>
      </c>
      <c r="C278" s="72" t="s">
        <v>49</v>
      </c>
      <c r="D278" s="6">
        <v>50</v>
      </c>
      <c r="E278" s="6" t="s">
        <v>29</v>
      </c>
      <c r="F278" s="6">
        <v>1991.56</v>
      </c>
      <c r="G278" s="6">
        <v>1991.56</v>
      </c>
      <c r="H278" s="22">
        <v>11.692</v>
      </c>
      <c r="I278" s="22">
        <f t="shared" si="40"/>
        <v>11.692</v>
      </c>
      <c r="J278" s="22">
        <v>7.12</v>
      </c>
      <c r="K278" s="22">
        <f t="shared" si="41"/>
        <v>10.009</v>
      </c>
      <c r="L278" s="22">
        <f t="shared" si="42"/>
        <v>9.70045</v>
      </c>
      <c r="M278" s="22">
        <v>30</v>
      </c>
      <c r="N278" s="22">
        <v>1.683</v>
      </c>
      <c r="O278" s="22">
        <v>35.5</v>
      </c>
      <c r="P278" s="22">
        <v>1.99155</v>
      </c>
      <c r="Q278" s="22">
        <f t="shared" si="43"/>
        <v>142.4</v>
      </c>
      <c r="R278" s="22">
        <f t="shared" si="44"/>
        <v>200.18</v>
      </c>
      <c r="S278" s="22">
        <f t="shared" si="45"/>
        <v>194.00900000000001</v>
      </c>
      <c r="T278" s="22">
        <f t="shared" si="46"/>
        <v>2.58045</v>
      </c>
      <c r="U278" s="22">
        <f t="shared" si="47"/>
        <v>-0.3085499999999999</v>
      </c>
      <c r="V278" s="29">
        <f t="shared" si="48"/>
        <v>5.5</v>
      </c>
    </row>
    <row r="279" spans="1:22" ht="12.75">
      <c r="A279" s="163"/>
      <c r="B279" s="125">
        <v>50</v>
      </c>
      <c r="C279" s="72" t="s">
        <v>52</v>
      </c>
      <c r="D279" s="6">
        <v>75</v>
      </c>
      <c r="E279" s="6" t="s">
        <v>29</v>
      </c>
      <c r="F279" s="6">
        <v>4011.32</v>
      </c>
      <c r="G279" s="6">
        <v>4011.32</v>
      </c>
      <c r="H279" s="22">
        <v>16</v>
      </c>
      <c r="I279" s="22">
        <f t="shared" si="40"/>
        <v>16</v>
      </c>
      <c r="J279" s="22">
        <v>8.9833</v>
      </c>
      <c r="K279" s="22">
        <f t="shared" si="41"/>
        <v>10.2217</v>
      </c>
      <c r="L279" s="22">
        <f t="shared" si="42"/>
        <v>10.575859000000001</v>
      </c>
      <c r="M279" s="22">
        <v>103</v>
      </c>
      <c r="N279" s="22">
        <v>5.7783</v>
      </c>
      <c r="O279" s="22">
        <v>96.69</v>
      </c>
      <c r="P279" s="22">
        <v>5.424141</v>
      </c>
      <c r="Q279" s="22">
        <f t="shared" si="43"/>
        <v>119.77733333333332</v>
      </c>
      <c r="R279" s="22">
        <f t="shared" si="44"/>
        <v>136.28933333333333</v>
      </c>
      <c r="S279" s="22">
        <f t="shared" si="45"/>
        <v>141.01145333333335</v>
      </c>
      <c r="T279" s="22">
        <f t="shared" si="46"/>
        <v>1.5925590000000014</v>
      </c>
      <c r="U279" s="22">
        <f t="shared" si="47"/>
        <v>0.3541590000000001</v>
      </c>
      <c r="V279" s="29">
        <f t="shared" si="48"/>
        <v>-6.310000000000002</v>
      </c>
    </row>
    <row r="280" spans="1:22" ht="12.75">
      <c r="A280" s="163"/>
      <c r="B280" s="125">
        <v>51</v>
      </c>
      <c r="C280" s="72" t="s">
        <v>108</v>
      </c>
      <c r="D280" s="6">
        <v>12</v>
      </c>
      <c r="E280" s="6">
        <v>1982</v>
      </c>
      <c r="F280" s="6">
        <v>551</v>
      </c>
      <c r="G280" s="6">
        <v>551</v>
      </c>
      <c r="H280" s="22">
        <v>3.9</v>
      </c>
      <c r="I280" s="22">
        <f t="shared" si="40"/>
        <v>3.9</v>
      </c>
      <c r="J280" s="28">
        <v>1.92</v>
      </c>
      <c r="K280" s="22">
        <f t="shared" si="41"/>
        <v>3.2399999999999998</v>
      </c>
      <c r="L280" s="22">
        <f t="shared" si="42"/>
        <v>3.3899999999999997</v>
      </c>
      <c r="M280" s="22">
        <v>13</v>
      </c>
      <c r="N280" s="28">
        <v>0.66</v>
      </c>
      <c r="O280" s="22">
        <v>10</v>
      </c>
      <c r="P280" s="28">
        <v>0.51</v>
      </c>
      <c r="Q280" s="22">
        <f t="shared" si="43"/>
        <v>160</v>
      </c>
      <c r="R280" s="22">
        <f t="shared" si="44"/>
        <v>269.99999999999994</v>
      </c>
      <c r="S280" s="22">
        <f t="shared" si="45"/>
        <v>282.49999999999994</v>
      </c>
      <c r="T280" s="22">
        <f t="shared" si="46"/>
        <v>1.4699999999999998</v>
      </c>
      <c r="U280" s="22">
        <f t="shared" si="47"/>
        <v>0.15000000000000002</v>
      </c>
      <c r="V280" s="29">
        <f t="shared" si="48"/>
        <v>-3</v>
      </c>
    </row>
    <row r="281" spans="1:22" ht="12.75">
      <c r="A281" s="163"/>
      <c r="B281" s="125">
        <v>52</v>
      </c>
      <c r="C281" s="72" t="s">
        <v>109</v>
      </c>
      <c r="D281" s="6">
        <v>12</v>
      </c>
      <c r="E281" s="6">
        <v>1981</v>
      </c>
      <c r="F281" s="6">
        <v>587</v>
      </c>
      <c r="G281" s="6">
        <v>587</v>
      </c>
      <c r="H281" s="22">
        <v>4.1</v>
      </c>
      <c r="I281" s="22">
        <f t="shared" si="40"/>
        <v>4.1</v>
      </c>
      <c r="J281" s="28">
        <v>1.92</v>
      </c>
      <c r="K281" s="22">
        <f t="shared" si="41"/>
        <v>2.9799999999999995</v>
      </c>
      <c r="L281" s="22">
        <f t="shared" si="42"/>
        <v>3.0799999999999996</v>
      </c>
      <c r="M281" s="22">
        <v>22</v>
      </c>
      <c r="N281" s="28">
        <v>1.12</v>
      </c>
      <c r="O281" s="22">
        <v>20</v>
      </c>
      <c r="P281" s="28">
        <v>1.02</v>
      </c>
      <c r="Q281" s="22">
        <f t="shared" si="43"/>
        <v>160</v>
      </c>
      <c r="R281" s="22">
        <f t="shared" si="44"/>
        <v>248.3333333333333</v>
      </c>
      <c r="S281" s="22">
        <f t="shared" si="45"/>
        <v>256.66666666666663</v>
      </c>
      <c r="T281" s="22">
        <f t="shared" si="46"/>
        <v>1.1599999999999997</v>
      </c>
      <c r="U281" s="22">
        <f t="shared" si="47"/>
        <v>0.10000000000000009</v>
      </c>
      <c r="V281" s="29">
        <f t="shared" si="48"/>
        <v>-2</v>
      </c>
    </row>
    <row r="282" spans="1:22" ht="12.75">
      <c r="A282" s="163"/>
      <c r="B282" s="125">
        <v>53</v>
      </c>
      <c r="C282" s="72" t="s">
        <v>110</v>
      </c>
      <c r="D282" s="6">
        <v>14</v>
      </c>
      <c r="E282" s="6">
        <v>1980</v>
      </c>
      <c r="F282" s="6">
        <v>752</v>
      </c>
      <c r="G282" s="6">
        <v>752</v>
      </c>
      <c r="H282" s="22">
        <v>6.1</v>
      </c>
      <c r="I282" s="22">
        <f t="shared" si="40"/>
        <v>6.1</v>
      </c>
      <c r="J282" s="28">
        <v>2.24</v>
      </c>
      <c r="K282" s="22">
        <f t="shared" si="41"/>
        <v>4.77</v>
      </c>
      <c r="L282" s="22">
        <f t="shared" si="42"/>
        <v>4.47</v>
      </c>
      <c r="M282" s="22">
        <v>26</v>
      </c>
      <c r="N282" s="28">
        <v>1.33</v>
      </c>
      <c r="O282" s="22">
        <v>32</v>
      </c>
      <c r="P282" s="28">
        <v>1.63</v>
      </c>
      <c r="Q282" s="22">
        <f t="shared" si="43"/>
        <v>160</v>
      </c>
      <c r="R282" s="22">
        <f t="shared" si="44"/>
        <v>340.7142857142857</v>
      </c>
      <c r="S282" s="22">
        <f t="shared" si="45"/>
        <v>319.2857142857143</v>
      </c>
      <c r="T282" s="22">
        <f t="shared" si="46"/>
        <v>2.2299999999999995</v>
      </c>
      <c r="U282" s="22">
        <f t="shared" si="47"/>
        <v>-0.2999999999999998</v>
      </c>
      <c r="V282" s="29">
        <f t="shared" si="48"/>
        <v>6</v>
      </c>
    </row>
    <row r="283" spans="1:22" ht="12.75">
      <c r="A283" s="163"/>
      <c r="B283" s="125">
        <v>54</v>
      </c>
      <c r="C283" s="72" t="s">
        <v>114</v>
      </c>
      <c r="D283" s="6">
        <v>12</v>
      </c>
      <c r="E283" s="6">
        <v>1982</v>
      </c>
      <c r="F283" s="6">
        <v>608.04</v>
      </c>
      <c r="G283" s="6">
        <v>608.04</v>
      </c>
      <c r="H283" s="22">
        <v>3.925</v>
      </c>
      <c r="I283" s="22">
        <f t="shared" si="40"/>
        <v>3.925</v>
      </c>
      <c r="J283" s="22">
        <v>1.92</v>
      </c>
      <c r="K283" s="22">
        <f t="shared" si="41"/>
        <v>2.298</v>
      </c>
      <c r="L283" s="22">
        <f t="shared" si="42"/>
        <v>2.635</v>
      </c>
      <c r="M283" s="22">
        <v>29</v>
      </c>
      <c r="N283" s="22">
        <v>1.627</v>
      </c>
      <c r="O283" s="22">
        <v>23</v>
      </c>
      <c r="P283" s="22">
        <v>1.29</v>
      </c>
      <c r="Q283" s="22">
        <f t="shared" si="43"/>
        <v>160</v>
      </c>
      <c r="R283" s="22">
        <f t="shared" si="44"/>
        <v>191.5</v>
      </c>
      <c r="S283" s="22">
        <f t="shared" si="45"/>
        <v>219.58333333333334</v>
      </c>
      <c r="T283" s="22">
        <f t="shared" si="46"/>
        <v>0.7149999999999999</v>
      </c>
      <c r="U283" s="22">
        <f t="shared" si="47"/>
        <v>0.33699999999999997</v>
      </c>
      <c r="V283" s="29">
        <f t="shared" si="48"/>
        <v>-6</v>
      </c>
    </row>
    <row r="284" spans="1:22" ht="12.75">
      <c r="A284" s="163"/>
      <c r="B284" s="125">
        <v>55</v>
      </c>
      <c r="C284" s="72" t="s">
        <v>115</v>
      </c>
      <c r="D284" s="6">
        <v>25</v>
      </c>
      <c r="E284" s="6">
        <v>1987</v>
      </c>
      <c r="F284" s="6">
        <v>1564.68</v>
      </c>
      <c r="G284" s="6">
        <v>1564.68</v>
      </c>
      <c r="H284" s="22">
        <v>8.995</v>
      </c>
      <c r="I284" s="22">
        <f t="shared" si="40"/>
        <v>8.995</v>
      </c>
      <c r="J284" s="22">
        <v>4</v>
      </c>
      <c r="K284" s="22">
        <f t="shared" si="41"/>
        <v>4.786999999999999</v>
      </c>
      <c r="L284" s="22">
        <f t="shared" si="42"/>
        <v>5.796999999999999</v>
      </c>
      <c r="M284" s="22">
        <v>75</v>
      </c>
      <c r="N284" s="22">
        <v>4.208</v>
      </c>
      <c r="O284" s="22">
        <v>57</v>
      </c>
      <c r="P284" s="22">
        <v>3.198</v>
      </c>
      <c r="Q284" s="22">
        <f t="shared" si="43"/>
        <v>160</v>
      </c>
      <c r="R284" s="22">
        <f t="shared" si="44"/>
        <v>191.47999999999996</v>
      </c>
      <c r="S284" s="22">
        <f t="shared" si="45"/>
        <v>231.87999999999997</v>
      </c>
      <c r="T284" s="22">
        <f t="shared" si="46"/>
        <v>1.7969999999999988</v>
      </c>
      <c r="U284" s="22">
        <f t="shared" si="47"/>
        <v>1.0100000000000002</v>
      </c>
      <c r="V284" s="29">
        <f t="shared" si="48"/>
        <v>-18</v>
      </c>
    </row>
    <row r="285" spans="1:22" ht="12.75">
      <c r="A285" s="163"/>
      <c r="B285" s="125">
        <v>56</v>
      </c>
      <c r="C285" s="72" t="s">
        <v>161</v>
      </c>
      <c r="D285" s="6">
        <v>52</v>
      </c>
      <c r="E285" s="6"/>
      <c r="F285" s="6">
        <v>3523</v>
      </c>
      <c r="G285" s="6">
        <v>3523</v>
      </c>
      <c r="H285" s="28">
        <v>17.92</v>
      </c>
      <c r="I285" s="22">
        <f t="shared" si="40"/>
        <v>17.92</v>
      </c>
      <c r="J285" s="28">
        <v>6.5</v>
      </c>
      <c r="K285" s="22">
        <f t="shared" si="41"/>
        <v>17.92</v>
      </c>
      <c r="L285" s="22">
        <f t="shared" si="42"/>
        <v>8.260000000000002</v>
      </c>
      <c r="M285" s="22"/>
      <c r="N285" s="23">
        <f aca="true" t="shared" si="49" ref="N285:N292">M285*0.051</f>
        <v>0</v>
      </c>
      <c r="O285" s="22">
        <f aca="true" t="shared" si="50" ref="O285:O292">P285/0.051</f>
        <v>189.41176470588238</v>
      </c>
      <c r="P285" s="28">
        <v>9.66</v>
      </c>
      <c r="Q285" s="22">
        <f t="shared" si="43"/>
        <v>125</v>
      </c>
      <c r="R285" s="22">
        <f t="shared" si="44"/>
        <v>344.61538461538464</v>
      </c>
      <c r="S285" s="22">
        <f t="shared" si="45"/>
        <v>158.84615384615387</v>
      </c>
      <c r="T285" s="22">
        <f t="shared" si="46"/>
        <v>1.7600000000000016</v>
      </c>
      <c r="U285" s="22">
        <f t="shared" si="47"/>
        <v>-9.66</v>
      </c>
      <c r="V285" s="29">
        <f t="shared" si="48"/>
        <v>189.41176470588238</v>
      </c>
    </row>
    <row r="286" spans="1:22" ht="12.75">
      <c r="A286" s="163"/>
      <c r="B286" s="125">
        <v>57</v>
      </c>
      <c r="C286" s="72" t="s">
        <v>163</v>
      </c>
      <c r="D286" s="6">
        <v>53</v>
      </c>
      <c r="E286" s="6"/>
      <c r="F286" s="6">
        <v>3402</v>
      </c>
      <c r="G286" s="6">
        <v>3402</v>
      </c>
      <c r="H286" s="28">
        <v>15.1</v>
      </c>
      <c r="I286" s="22">
        <f t="shared" si="40"/>
        <v>15.1</v>
      </c>
      <c r="J286" s="28">
        <v>6.62</v>
      </c>
      <c r="K286" s="22">
        <f t="shared" si="41"/>
        <v>15.1</v>
      </c>
      <c r="L286" s="22">
        <f t="shared" si="42"/>
        <v>7.58</v>
      </c>
      <c r="M286" s="22"/>
      <c r="N286" s="23">
        <f t="shared" si="49"/>
        <v>0</v>
      </c>
      <c r="O286" s="22">
        <f t="shared" si="50"/>
        <v>147.45098039215685</v>
      </c>
      <c r="P286" s="28">
        <v>7.52</v>
      </c>
      <c r="Q286" s="22">
        <f t="shared" si="43"/>
        <v>124.90566037735849</v>
      </c>
      <c r="R286" s="22">
        <f t="shared" si="44"/>
        <v>284.9056603773585</v>
      </c>
      <c r="S286" s="22">
        <f t="shared" si="45"/>
        <v>143.0188679245283</v>
      </c>
      <c r="T286" s="22">
        <f t="shared" si="46"/>
        <v>0.96</v>
      </c>
      <c r="U286" s="22">
        <f t="shared" si="47"/>
        <v>-7.52</v>
      </c>
      <c r="V286" s="29">
        <f t="shared" si="48"/>
        <v>147.45098039215685</v>
      </c>
    </row>
    <row r="287" spans="1:22" ht="12.75">
      <c r="A287" s="163"/>
      <c r="B287" s="125">
        <v>58</v>
      </c>
      <c r="C287" s="72" t="s">
        <v>164</v>
      </c>
      <c r="D287" s="6">
        <v>52</v>
      </c>
      <c r="E287" s="6"/>
      <c r="F287" s="6">
        <v>2598</v>
      </c>
      <c r="G287" s="6">
        <v>2598</v>
      </c>
      <c r="H287" s="28">
        <v>15.69</v>
      </c>
      <c r="I287" s="22">
        <f t="shared" si="40"/>
        <v>15.69</v>
      </c>
      <c r="J287" s="28">
        <v>7.95</v>
      </c>
      <c r="K287" s="22">
        <f t="shared" si="41"/>
        <v>15.69</v>
      </c>
      <c r="L287" s="22">
        <f t="shared" si="42"/>
        <v>8.959999999999999</v>
      </c>
      <c r="M287" s="22"/>
      <c r="N287" s="23">
        <f t="shared" si="49"/>
        <v>0</v>
      </c>
      <c r="O287" s="22">
        <f t="shared" si="50"/>
        <v>131.9607843137255</v>
      </c>
      <c r="P287" s="28">
        <v>6.73</v>
      </c>
      <c r="Q287" s="22">
        <f t="shared" si="43"/>
        <v>152.8846153846154</v>
      </c>
      <c r="R287" s="22">
        <f t="shared" si="44"/>
        <v>301.7307692307692</v>
      </c>
      <c r="S287" s="22">
        <f t="shared" si="45"/>
        <v>172.30769230769226</v>
      </c>
      <c r="T287" s="22">
        <f t="shared" si="46"/>
        <v>1.009999999999999</v>
      </c>
      <c r="U287" s="22">
        <f t="shared" si="47"/>
        <v>-6.73</v>
      </c>
      <c r="V287" s="29">
        <f t="shared" si="48"/>
        <v>131.9607843137255</v>
      </c>
    </row>
    <row r="288" spans="1:22" ht="12.75">
      <c r="A288" s="163"/>
      <c r="B288" s="125">
        <v>59</v>
      </c>
      <c r="C288" s="72" t="s">
        <v>165</v>
      </c>
      <c r="D288" s="6">
        <v>41</v>
      </c>
      <c r="E288" s="6"/>
      <c r="F288" s="6">
        <v>2024</v>
      </c>
      <c r="G288" s="6">
        <v>2024</v>
      </c>
      <c r="H288" s="28">
        <v>15.63</v>
      </c>
      <c r="I288" s="22">
        <f t="shared" si="40"/>
        <v>15.63</v>
      </c>
      <c r="J288" s="28">
        <v>6.8</v>
      </c>
      <c r="K288" s="22">
        <f t="shared" si="41"/>
        <v>15.63</v>
      </c>
      <c r="L288" s="22">
        <f t="shared" si="42"/>
        <v>10.38</v>
      </c>
      <c r="M288" s="22"/>
      <c r="N288" s="23">
        <f t="shared" si="49"/>
        <v>0</v>
      </c>
      <c r="O288" s="22">
        <f t="shared" si="50"/>
        <v>102.94117647058825</v>
      </c>
      <c r="P288" s="28">
        <v>5.25</v>
      </c>
      <c r="Q288" s="22">
        <f t="shared" si="43"/>
        <v>165.85365853658536</v>
      </c>
      <c r="R288" s="22">
        <f t="shared" si="44"/>
        <v>381.219512195122</v>
      </c>
      <c r="S288" s="22">
        <f t="shared" si="45"/>
        <v>253.17073170731706</v>
      </c>
      <c r="T288" s="22">
        <f t="shared" si="46"/>
        <v>3.580000000000001</v>
      </c>
      <c r="U288" s="22">
        <f t="shared" si="47"/>
        <v>-5.25</v>
      </c>
      <c r="V288" s="29">
        <f t="shared" si="48"/>
        <v>102.94117647058825</v>
      </c>
    </row>
    <row r="289" spans="1:22" ht="12.75">
      <c r="A289" s="163"/>
      <c r="B289" s="125">
        <v>60</v>
      </c>
      <c r="C289" s="72" t="s">
        <v>166</v>
      </c>
      <c r="D289" s="6">
        <v>46</v>
      </c>
      <c r="E289" s="6"/>
      <c r="F289" s="6">
        <v>2185</v>
      </c>
      <c r="G289" s="6">
        <v>2185</v>
      </c>
      <c r="H289" s="28">
        <v>13.61</v>
      </c>
      <c r="I289" s="22">
        <f t="shared" si="40"/>
        <v>13.61</v>
      </c>
      <c r="J289" s="28">
        <v>5.62</v>
      </c>
      <c r="K289" s="22">
        <f t="shared" si="41"/>
        <v>13.61</v>
      </c>
      <c r="L289" s="22">
        <f t="shared" si="42"/>
        <v>8.64</v>
      </c>
      <c r="M289" s="22"/>
      <c r="N289" s="23">
        <f t="shared" si="49"/>
        <v>0</v>
      </c>
      <c r="O289" s="22">
        <f t="shared" si="50"/>
        <v>97.45098039215686</v>
      </c>
      <c r="P289" s="28">
        <v>4.97</v>
      </c>
      <c r="Q289" s="22">
        <f t="shared" si="43"/>
        <v>122.17391304347827</v>
      </c>
      <c r="R289" s="22">
        <f t="shared" si="44"/>
        <v>295.8695652173913</v>
      </c>
      <c r="S289" s="22">
        <f t="shared" si="45"/>
        <v>187.82608695652175</v>
      </c>
      <c r="T289" s="22">
        <f t="shared" si="46"/>
        <v>3.0200000000000005</v>
      </c>
      <c r="U289" s="22">
        <f t="shared" si="47"/>
        <v>-4.97</v>
      </c>
      <c r="V289" s="29">
        <f t="shared" si="48"/>
        <v>97.45098039215686</v>
      </c>
    </row>
    <row r="290" spans="1:22" ht="12.75">
      <c r="A290" s="163"/>
      <c r="B290" s="125">
        <v>61</v>
      </c>
      <c r="C290" s="72" t="s">
        <v>167</v>
      </c>
      <c r="D290" s="6">
        <v>36</v>
      </c>
      <c r="E290" s="6"/>
      <c r="F290" s="6">
        <v>2184</v>
      </c>
      <c r="G290" s="6">
        <v>2184</v>
      </c>
      <c r="H290" s="28">
        <v>12</v>
      </c>
      <c r="I290" s="22">
        <f t="shared" si="40"/>
        <v>12</v>
      </c>
      <c r="J290" s="28">
        <v>5.92</v>
      </c>
      <c r="K290" s="22">
        <f t="shared" si="41"/>
        <v>12</v>
      </c>
      <c r="L290" s="22">
        <f t="shared" si="42"/>
        <v>6.95</v>
      </c>
      <c r="M290" s="22"/>
      <c r="N290" s="23">
        <f t="shared" si="49"/>
        <v>0</v>
      </c>
      <c r="O290" s="22">
        <f t="shared" si="50"/>
        <v>99.01960784313725</v>
      </c>
      <c r="P290" s="28">
        <v>5.05</v>
      </c>
      <c r="Q290" s="22">
        <f t="shared" si="43"/>
        <v>164.44444444444446</v>
      </c>
      <c r="R290" s="22">
        <f t="shared" si="44"/>
        <v>333.3333333333333</v>
      </c>
      <c r="S290" s="22">
        <f t="shared" si="45"/>
        <v>193.05555555555554</v>
      </c>
      <c r="T290" s="22">
        <f t="shared" si="46"/>
        <v>1.0300000000000002</v>
      </c>
      <c r="U290" s="22">
        <f t="shared" si="47"/>
        <v>-5.05</v>
      </c>
      <c r="V290" s="29">
        <f t="shared" si="48"/>
        <v>99.01960784313725</v>
      </c>
    </row>
    <row r="291" spans="1:22" ht="12.75">
      <c r="A291" s="163"/>
      <c r="B291" s="125">
        <v>62</v>
      </c>
      <c r="C291" s="72" t="s">
        <v>168</v>
      </c>
      <c r="D291" s="6">
        <v>58</v>
      </c>
      <c r="E291" s="6"/>
      <c r="F291" s="6">
        <v>3859</v>
      </c>
      <c r="G291" s="6">
        <v>3859</v>
      </c>
      <c r="H291" s="28">
        <v>16.23</v>
      </c>
      <c r="I291" s="22">
        <f t="shared" si="40"/>
        <v>16.23</v>
      </c>
      <c r="J291" s="28">
        <v>9.28</v>
      </c>
      <c r="K291" s="22">
        <f t="shared" si="41"/>
        <v>16.23</v>
      </c>
      <c r="L291" s="22">
        <f t="shared" si="42"/>
        <v>5.75</v>
      </c>
      <c r="M291" s="22"/>
      <c r="N291" s="23">
        <f t="shared" si="49"/>
        <v>0</v>
      </c>
      <c r="O291" s="22">
        <f t="shared" si="50"/>
        <v>205.49019607843138</v>
      </c>
      <c r="P291" s="28">
        <v>10.48</v>
      </c>
      <c r="Q291" s="22">
        <f t="shared" si="43"/>
        <v>160</v>
      </c>
      <c r="R291" s="22">
        <f t="shared" si="44"/>
        <v>279.82758620689657</v>
      </c>
      <c r="S291" s="22">
        <f t="shared" si="45"/>
        <v>99.13793103448276</v>
      </c>
      <c r="T291" s="22">
        <f t="shared" si="46"/>
        <v>-3.5299999999999994</v>
      </c>
      <c r="U291" s="22">
        <f t="shared" si="47"/>
        <v>-10.48</v>
      </c>
      <c r="V291" s="29">
        <f t="shared" si="48"/>
        <v>205.49019607843138</v>
      </c>
    </row>
    <row r="292" spans="1:22" ht="12.75">
      <c r="A292" s="163"/>
      <c r="B292" s="125">
        <v>63</v>
      </c>
      <c r="C292" s="72" t="s">
        <v>169</v>
      </c>
      <c r="D292" s="6">
        <v>54</v>
      </c>
      <c r="E292" s="6"/>
      <c r="F292" s="6">
        <v>3509</v>
      </c>
      <c r="G292" s="6">
        <v>3509</v>
      </c>
      <c r="H292" s="28">
        <v>16.13</v>
      </c>
      <c r="I292" s="22">
        <f t="shared" si="40"/>
        <v>16.13</v>
      </c>
      <c r="J292" s="28">
        <v>6.75</v>
      </c>
      <c r="K292" s="22">
        <f t="shared" si="41"/>
        <v>16.13</v>
      </c>
      <c r="L292" s="22">
        <f t="shared" si="42"/>
        <v>8.739999999999998</v>
      </c>
      <c r="M292" s="22"/>
      <c r="N292" s="23">
        <f t="shared" si="49"/>
        <v>0</v>
      </c>
      <c r="O292" s="22">
        <f t="shared" si="50"/>
        <v>144.90196078431373</v>
      </c>
      <c r="P292" s="28">
        <v>7.39</v>
      </c>
      <c r="Q292" s="22">
        <f t="shared" si="43"/>
        <v>125</v>
      </c>
      <c r="R292" s="22">
        <f t="shared" si="44"/>
        <v>298.7037037037037</v>
      </c>
      <c r="S292" s="22">
        <f t="shared" si="45"/>
        <v>161.85185185185182</v>
      </c>
      <c r="T292" s="22">
        <f t="shared" si="46"/>
        <v>1.9899999999999984</v>
      </c>
      <c r="U292" s="22">
        <f t="shared" si="47"/>
        <v>-7.39</v>
      </c>
      <c r="V292" s="29">
        <f t="shared" si="48"/>
        <v>144.90196078431373</v>
      </c>
    </row>
    <row r="293" spans="1:22" ht="12.75">
      <c r="A293" s="163"/>
      <c r="B293" s="125">
        <v>64</v>
      </c>
      <c r="C293" s="120" t="s">
        <v>194</v>
      </c>
      <c r="D293" s="121">
        <v>40</v>
      </c>
      <c r="E293" s="121"/>
      <c r="F293" s="122">
        <v>2173.87</v>
      </c>
      <c r="G293" s="122">
        <v>2173.87</v>
      </c>
      <c r="H293" s="28">
        <v>13.42</v>
      </c>
      <c r="I293" s="22">
        <f t="shared" si="40"/>
        <v>13.42</v>
      </c>
      <c r="J293" s="55">
        <f aca="true" t="shared" si="51" ref="J293:J298">D293*160/1000</f>
        <v>6.4</v>
      </c>
      <c r="K293" s="22">
        <f t="shared" si="41"/>
        <v>8.065</v>
      </c>
      <c r="L293" s="22">
        <f t="shared" si="42"/>
        <v>9.3464</v>
      </c>
      <c r="M293" s="56">
        <v>105</v>
      </c>
      <c r="N293" s="23">
        <f aca="true" t="shared" si="52" ref="N293:N299">M293*51/1000</f>
        <v>5.355</v>
      </c>
      <c r="O293" s="22">
        <v>67</v>
      </c>
      <c r="P293" s="22">
        <f aca="true" t="shared" si="53" ref="P293:P299">O293*60.8/1000</f>
        <v>4.0736</v>
      </c>
      <c r="Q293" s="22">
        <f t="shared" si="43"/>
        <v>160</v>
      </c>
      <c r="R293" s="22">
        <f t="shared" si="44"/>
        <v>201.62499999999997</v>
      </c>
      <c r="S293" s="22">
        <f t="shared" si="45"/>
        <v>233.66</v>
      </c>
      <c r="T293" s="22">
        <f t="shared" si="46"/>
        <v>2.946399999999999</v>
      </c>
      <c r="U293" s="22">
        <f t="shared" si="47"/>
        <v>1.2814000000000005</v>
      </c>
      <c r="V293" s="29">
        <f t="shared" si="48"/>
        <v>-38</v>
      </c>
    </row>
    <row r="294" spans="1:22" ht="12.75">
      <c r="A294" s="163"/>
      <c r="B294" s="125">
        <v>65</v>
      </c>
      <c r="C294" s="120" t="s">
        <v>195</v>
      </c>
      <c r="D294" s="121">
        <v>34</v>
      </c>
      <c r="E294" s="121"/>
      <c r="F294" s="122">
        <v>1439.65</v>
      </c>
      <c r="G294" s="121">
        <v>1439.65</v>
      </c>
      <c r="H294" s="28">
        <v>9.5</v>
      </c>
      <c r="I294" s="22">
        <f t="shared" si="40"/>
        <v>9.5</v>
      </c>
      <c r="J294" s="55">
        <f t="shared" si="51"/>
        <v>5.44</v>
      </c>
      <c r="K294" s="22">
        <f t="shared" si="41"/>
        <v>7.6129999999999995</v>
      </c>
      <c r="L294" s="22">
        <f t="shared" si="42"/>
        <v>7.2593984</v>
      </c>
      <c r="M294" s="56">
        <v>37</v>
      </c>
      <c r="N294" s="23">
        <f t="shared" si="52"/>
        <v>1.887</v>
      </c>
      <c r="O294" s="22">
        <v>36.852</v>
      </c>
      <c r="P294" s="22">
        <f t="shared" si="53"/>
        <v>2.2406015999999993</v>
      </c>
      <c r="Q294" s="22">
        <f t="shared" si="43"/>
        <v>160</v>
      </c>
      <c r="R294" s="22">
        <f t="shared" si="44"/>
        <v>223.91176470588235</v>
      </c>
      <c r="S294" s="22">
        <f t="shared" si="45"/>
        <v>213.51171764705882</v>
      </c>
      <c r="T294" s="22">
        <f t="shared" si="46"/>
        <v>1.8193983999999999</v>
      </c>
      <c r="U294" s="22">
        <f t="shared" si="47"/>
        <v>-0.3536015999999993</v>
      </c>
      <c r="V294" s="29">
        <f t="shared" si="48"/>
        <v>-0.14800000000000324</v>
      </c>
    </row>
    <row r="295" spans="1:22" ht="12.75">
      <c r="A295" s="163"/>
      <c r="B295" s="125">
        <v>66</v>
      </c>
      <c r="C295" s="120" t="s">
        <v>196</v>
      </c>
      <c r="D295" s="121">
        <v>8</v>
      </c>
      <c r="E295" s="121"/>
      <c r="F295" s="121">
        <v>366.95</v>
      </c>
      <c r="G295" s="121">
        <v>366.95</v>
      </c>
      <c r="H295" s="28">
        <v>2.1</v>
      </c>
      <c r="I295" s="22">
        <f t="shared" si="40"/>
        <v>2.1</v>
      </c>
      <c r="J295" s="55">
        <f t="shared" si="51"/>
        <v>1.28</v>
      </c>
      <c r="K295" s="22">
        <f t="shared" si="41"/>
        <v>1.6920000000000002</v>
      </c>
      <c r="L295" s="22">
        <f t="shared" si="42"/>
        <v>1.8264</v>
      </c>
      <c r="M295" s="56">
        <v>8</v>
      </c>
      <c r="N295" s="23">
        <f t="shared" si="52"/>
        <v>0.408</v>
      </c>
      <c r="O295" s="22">
        <v>4.5</v>
      </c>
      <c r="P295" s="22">
        <f t="shared" si="53"/>
        <v>0.27359999999999995</v>
      </c>
      <c r="Q295" s="22">
        <f t="shared" si="43"/>
        <v>160</v>
      </c>
      <c r="R295" s="22">
        <f t="shared" si="44"/>
        <v>211.50000000000003</v>
      </c>
      <c r="S295" s="22">
        <f t="shared" si="45"/>
        <v>228.3</v>
      </c>
      <c r="T295" s="22">
        <f t="shared" si="46"/>
        <v>0.5464</v>
      </c>
      <c r="U295" s="22">
        <f t="shared" si="47"/>
        <v>0.13440000000000002</v>
      </c>
      <c r="V295" s="29">
        <f t="shared" si="48"/>
        <v>-3.5</v>
      </c>
    </row>
    <row r="296" spans="1:22" ht="12.75">
      <c r="A296" s="163"/>
      <c r="B296" s="125">
        <v>67</v>
      </c>
      <c r="C296" s="120" t="s">
        <v>197</v>
      </c>
      <c r="D296" s="121">
        <v>15</v>
      </c>
      <c r="E296" s="121"/>
      <c r="F296" s="121">
        <v>886.91</v>
      </c>
      <c r="G296" s="121">
        <v>886.91</v>
      </c>
      <c r="H296" s="28">
        <v>5.41</v>
      </c>
      <c r="I296" s="22">
        <f t="shared" si="40"/>
        <v>5.41</v>
      </c>
      <c r="J296" s="55">
        <f t="shared" si="51"/>
        <v>2.4</v>
      </c>
      <c r="K296" s="22">
        <f t="shared" si="41"/>
        <v>3.88</v>
      </c>
      <c r="L296" s="22">
        <f t="shared" si="42"/>
        <v>3.2212000000000005</v>
      </c>
      <c r="M296" s="56">
        <v>30</v>
      </c>
      <c r="N296" s="23">
        <f t="shared" si="52"/>
        <v>1.53</v>
      </c>
      <c r="O296" s="22">
        <v>36</v>
      </c>
      <c r="P296" s="22">
        <f t="shared" si="53"/>
        <v>2.1887999999999996</v>
      </c>
      <c r="Q296" s="22">
        <f t="shared" si="43"/>
        <v>160</v>
      </c>
      <c r="R296" s="22">
        <f t="shared" si="44"/>
        <v>258.6666666666667</v>
      </c>
      <c r="S296" s="22">
        <f t="shared" si="45"/>
        <v>214.74666666666673</v>
      </c>
      <c r="T296" s="22">
        <f t="shared" si="46"/>
        <v>0.8212000000000006</v>
      </c>
      <c r="U296" s="22">
        <f t="shared" si="47"/>
        <v>-0.6587999999999996</v>
      </c>
      <c r="V296" s="29">
        <f t="shared" si="48"/>
        <v>6</v>
      </c>
    </row>
    <row r="297" spans="1:22" ht="12.75">
      <c r="A297" s="163"/>
      <c r="B297" s="125">
        <v>68</v>
      </c>
      <c r="C297" s="120" t="s">
        <v>198</v>
      </c>
      <c r="D297" s="121">
        <v>11</v>
      </c>
      <c r="E297" s="121"/>
      <c r="F297" s="121">
        <v>604.87</v>
      </c>
      <c r="G297" s="121">
        <v>604.87</v>
      </c>
      <c r="H297" s="28">
        <v>3.69</v>
      </c>
      <c r="I297" s="22">
        <f t="shared" si="40"/>
        <v>3.69</v>
      </c>
      <c r="J297" s="55">
        <f t="shared" si="51"/>
        <v>1.76</v>
      </c>
      <c r="K297" s="22">
        <f t="shared" si="41"/>
        <v>2.823</v>
      </c>
      <c r="L297" s="22">
        <f t="shared" si="42"/>
        <v>2.5956</v>
      </c>
      <c r="M297" s="56">
        <v>17</v>
      </c>
      <c r="N297" s="23">
        <f t="shared" si="52"/>
        <v>0.867</v>
      </c>
      <c r="O297" s="22">
        <v>18</v>
      </c>
      <c r="P297" s="22">
        <f t="shared" si="53"/>
        <v>1.0943999999999998</v>
      </c>
      <c r="Q297" s="22">
        <f t="shared" si="43"/>
        <v>160</v>
      </c>
      <c r="R297" s="22">
        <f t="shared" si="44"/>
        <v>256.6363636363636</v>
      </c>
      <c r="S297" s="22">
        <f t="shared" si="45"/>
        <v>235.96363636363637</v>
      </c>
      <c r="T297" s="22">
        <f t="shared" si="46"/>
        <v>0.8356000000000001</v>
      </c>
      <c r="U297" s="22">
        <f t="shared" si="47"/>
        <v>-0.22739999999999982</v>
      </c>
      <c r="V297" s="29">
        <f t="shared" si="48"/>
        <v>1</v>
      </c>
    </row>
    <row r="298" spans="1:22" ht="12.75">
      <c r="A298" s="163"/>
      <c r="B298" s="125">
        <v>69</v>
      </c>
      <c r="C298" s="120" t="s">
        <v>199</v>
      </c>
      <c r="D298" s="121">
        <v>12</v>
      </c>
      <c r="E298" s="121"/>
      <c r="F298" s="121">
        <v>653.45</v>
      </c>
      <c r="G298" s="121">
        <v>653.45</v>
      </c>
      <c r="H298" s="28">
        <v>4.2</v>
      </c>
      <c r="I298" s="22">
        <f t="shared" si="40"/>
        <v>4.2</v>
      </c>
      <c r="J298" s="55">
        <f t="shared" si="51"/>
        <v>1.92</v>
      </c>
      <c r="K298" s="22">
        <f t="shared" si="41"/>
        <v>2.619</v>
      </c>
      <c r="L298" s="22">
        <f t="shared" si="42"/>
        <v>2.9232000000000005</v>
      </c>
      <c r="M298" s="56">
        <v>31</v>
      </c>
      <c r="N298" s="23">
        <f t="shared" si="52"/>
        <v>1.581</v>
      </c>
      <c r="O298" s="22">
        <v>21</v>
      </c>
      <c r="P298" s="22">
        <f t="shared" si="53"/>
        <v>1.2768</v>
      </c>
      <c r="Q298" s="22">
        <f t="shared" si="43"/>
        <v>160</v>
      </c>
      <c r="R298" s="22">
        <f t="shared" si="44"/>
        <v>218.25</v>
      </c>
      <c r="S298" s="22">
        <f t="shared" si="45"/>
        <v>243.60000000000002</v>
      </c>
      <c r="T298" s="22">
        <f t="shared" si="46"/>
        <v>1.0032000000000005</v>
      </c>
      <c r="U298" s="22">
        <f t="shared" si="47"/>
        <v>0.3042</v>
      </c>
      <c r="V298" s="29">
        <f t="shared" si="48"/>
        <v>-10</v>
      </c>
    </row>
    <row r="299" spans="1:22" ht="12.75">
      <c r="A299" s="163"/>
      <c r="B299" s="125">
        <v>70</v>
      </c>
      <c r="C299" s="120" t="s">
        <v>200</v>
      </c>
      <c r="D299" s="121">
        <v>18</v>
      </c>
      <c r="E299" s="121"/>
      <c r="F299" s="121">
        <v>935.07</v>
      </c>
      <c r="G299" s="121">
        <v>935.07</v>
      </c>
      <c r="H299" s="28">
        <v>5.33</v>
      </c>
      <c r="I299" s="22">
        <f t="shared" si="40"/>
        <v>5.33</v>
      </c>
      <c r="J299" s="55">
        <f>D299*160/1000</f>
        <v>2.88</v>
      </c>
      <c r="K299" s="22">
        <f t="shared" si="41"/>
        <v>4.004</v>
      </c>
      <c r="L299" s="22">
        <f t="shared" si="42"/>
        <v>4.114</v>
      </c>
      <c r="M299" s="56">
        <v>26</v>
      </c>
      <c r="N299" s="23">
        <f t="shared" si="52"/>
        <v>1.326</v>
      </c>
      <c r="O299" s="22">
        <v>20</v>
      </c>
      <c r="P299" s="22">
        <f t="shared" si="53"/>
        <v>1.216</v>
      </c>
      <c r="Q299" s="22">
        <f t="shared" si="43"/>
        <v>160</v>
      </c>
      <c r="R299" s="22">
        <f t="shared" si="44"/>
        <v>222.44444444444443</v>
      </c>
      <c r="S299" s="22">
        <f t="shared" si="45"/>
        <v>228.55555555555554</v>
      </c>
      <c r="T299" s="22">
        <f t="shared" si="46"/>
        <v>1.234</v>
      </c>
      <c r="U299" s="22">
        <f t="shared" si="47"/>
        <v>0.1100000000000001</v>
      </c>
      <c r="V299" s="29">
        <f t="shared" si="48"/>
        <v>-6</v>
      </c>
    </row>
    <row r="300" spans="1:22" ht="12.75">
      <c r="A300" s="163"/>
      <c r="B300" s="125">
        <v>71</v>
      </c>
      <c r="C300" s="72" t="s">
        <v>219</v>
      </c>
      <c r="D300" s="6">
        <v>19</v>
      </c>
      <c r="E300" s="6" t="s">
        <v>29</v>
      </c>
      <c r="F300" s="6">
        <v>1097.25</v>
      </c>
      <c r="G300" s="6">
        <v>1097.25</v>
      </c>
      <c r="H300" s="22">
        <v>7.058</v>
      </c>
      <c r="I300" s="22">
        <f t="shared" si="40"/>
        <v>7.058</v>
      </c>
      <c r="J300" s="22">
        <v>3.04</v>
      </c>
      <c r="K300" s="22">
        <f t="shared" si="41"/>
        <v>4.3383199999999995</v>
      </c>
      <c r="L300" s="22">
        <f t="shared" si="42"/>
        <v>4.67828</v>
      </c>
      <c r="M300" s="22">
        <v>48</v>
      </c>
      <c r="N300" s="22">
        <v>2.71968</v>
      </c>
      <c r="O300" s="22">
        <v>42</v>
      </c>
      <c r="P300" s="22">
        <v>2.37972</v>
      </c>
      <c r="Q300" s="22">
        <f t="shared" si="43"/>
        <v>160</v>
      </c>
      <c r="R300" s="22">
        <f t="shared" si="44"/>
        <v>228.33263157894734</v>
      </c>
      <c r="S300" s="22">
        <f t="shared" si="45"/>
        <v>246.22526315789472</v>
      </c>
      <c r="T300" s="22">
        <f t="shared" si="46"/>
        <v>1.63828</v>
      </c>
      <c r="U300" s="22">
        <f t="shared" si="47"/>
        <v>0.33996000000000004</v>
      </c>
      <c r="V300" s="29">
        <f t="shared" si="48"/>
        <v>-6</v>
      </c>
    </row>
    <row r="301" spans="1:22" ht="12.75">
      <c r="A301" s="163"/>
      <c r="B301" s="125">
        <v>72</v>
      </c>
      <c r="C301" s="72" t="s">
        <v>220</v>
      </c>
      <c r="D301" s="6">
        <v>40</v>
      </c>
      <c r="E301" s="6" t="s">
        <v>29</v>
      </c>
      <c r="F301" s="6">
        <v>2067.76</v>
      </c>
      <c r="G301" s="6">
        <v>2067.76</v>
      </c>
      <c r="H301" s="22">
        <v>12.665</v>
      </c>
      <c r="I301" s="22">
        <f t="shared" si="40"/>
        <v>12.665</v>
      </c>
      <c r="J301" s="22">
        <v>6.4</v>
      </c>
      <c r="K301" s="22">
        <f t="shared" si="41"/>
        <v>8.188859999999998</v>
      </c>
      <c r="L301" s="22">
        <f t="shared" si="42"/>
        <v>8.01888</v>
      </c>
      <c r="M301" s="22">
        <v>79</v>
      </c>
      <c r="N301" s="22">
        <v>4.47614</v>
      </c>
      <c r="O301" s="22">
        <v>82</v>
      </c>
      <c r="P301" s="22">
        <v>4.64612</v>
      </c>
      <c r="Q301" s="22">
        <f t="shared" si="43"/>
        <v>160</v>
      </c>
      <c r="R301" s="22">
        <f t="shared" si="44"/>
        <v>204.72149999999993</v>
      </c>
      <c r="S301" s="22">
        <f t="shared" si="45"/>
        <v>200.47199999999998</v>
      </c>
      <c r="T301" s="22">
        <f t="shared" si="46"/>
        <v>1.618879999999999</v>
      </c>
      <c r="U301" s="22">
        <f t="shared" si="47"/>
        <v>-0.1699799999999998</v>
      </c>
      <c r="V301" s="29">
        <f t="shared" si="48"/>
        <v>3</v>
      </c>
    </row>
    <row r="302" spans="1:22" ht="12.75">
      <c r="A302" s="163"/>
      <c r="B302" s="125">
        <v>73</v>
      </c>
      <c r="C302" s="72" t="s">
        <v>221</v>
      </c>
      <c r="D302" s="6">
        <v>45</v>
      </c>
      <c r="E302" s="6" t="s">
        <v>29</v>
      </c>
      <c r="F302" s="6">
        <v>2286.14</v>
      </c>
      <c r="G302" s="6">
        <v>2286.14</v>
      </c>
      <c r="H302" s="22">
        <v>11.91</v>
      </c>
      <c r="I302" s="22">
        <f t="shared" si="40"/>
        <v>11.91</v>
      </c>
      <c r="J302" s="22">
        <v>7.2</v>
      </c>
      <c r="K302" s="22">
        <f t="shared" si="41"/>
        <v>8.057120000000001</v>
      </c>
      <c r="L302" s="22">
        <f t="shared" si="42"/>
        <v>8.70871</v>
      </c>
      <c r="M302" s="22">
        <v>68</v>
      </c>
      <c r="N302" s="22">
        <v>3.85288</v>
      </c>
      <c r="O302" s="22">
        <v>56.5</v>
      </c>
      <c r="P302" s="22">
        <v>3.20129</v>
      </c>
      <c r="Q302" s="22">
        <f t="shared" si="43"/>
        <v>160</v>
      </c>
      <c r="R302" s="22">
        <f t="shared" si="44"/>
        <v>179.04711111111112</v>
      </c>
      <c r="S302" s="22">
        <f t="shared" si="45"/>
        <v>193.52688888888886</v>
      </c>
      <c r="T302" s="22">
        <f t="shared" si="46"/>
        <v>1.5087099999999998</v>
      </c>
      <c r="U302" s="22">
        <f t="shared" si="47"/>
        <v>0.6515899999999997</v>
      </c>
      <c r="V302" s="29">
        <f t="shared" si="48"/>
        <v>-11.5</v>
      </c>
    </row>
    <row r="303" spans="1:22" ht="12.75">
      <c r="A303" s="163"/>
      <c r="B303" s="125">
        <v>74</v>
      </c>
      <c r="C303" s="72" t="s">
        <v>222</v>
      </c>
      <c r="D303" s="6">
        <v>12</v>
      </c>
      <c r="E303" s="6" t="s">
        <v>29</v>
      </c>
      <c r="F303" s="6">
        <v>615.46</v>
      </c>
      <c r="G303" s="6">
        <v>615.46</v>
      </c>
      <c r="H303" s="22">
        <v>4.324</v>
      </c>
      <c r="I303" s="22">
        <f t="shared" si="40"/>
        <v>4.324</v>
      </c>
      <c r="J303" s="22">
        <v>1.92</v>
      </c>
      <c r="K303" s="22">
        <f t="shared" si="41"/>
        <v>3.30412</v>
      </c>
      <c r="L303" s="22">
        <f t="shared" si="42"/>
        <v>3.41744</v>
      </c>
      <c r="M303" s="22">
        <v>18</v>
      </c>
      <c r="N303" s="22">
        <v>1.01988</v>
      </c>
      <c r="O303" s="22">
        <v>16</v>
      </c>
      <c r="P303" s="22">
        <v>0.90656</v>
      </c>
      <c r="Q303" s="22">
        <f t="shared" si="43"/>
        <v>160</v>
      </c>
      <c r="R303" s="22">
        <f t="shared" si="44"/>
        <v>275.34333333333336</v>
      </c>
      <c r="S303" s="22">
        <f t="shared" si="45"/>
        <v>284.7866666666667</v>
      </c>
      <c r="T303" s="22">
        <f t="shared" si="46"/>
        <v>1.49744</v>
      </c>
      <c r="U303" s="22">
        <f t="shared" si="47"/>
        <v>0.11331999999999987</v>
      </c>
      <c r="V303" s="29">
        <f t="shared" si="48"/>
        <v>-2</v>
      </c>
    </row>
    <row r="304" spans="1:22" ht="12.75">
      <c r="A304" s="163"/>
      <c r="B304" s="125">
        <v>75</v>
      </c>
      <c r="C304" s="72" t="s">
        <v>223</v>
      </c>
      <c r="D304" s="6">
        <v>20</v>
      </c>
      <c r="E304" s="6" t="s">
        <v>29</v>
      </c>
      <c r="F304" s="6">
        <v>1097.3</v>
      </c>
      <c r="G304" s="6">
        <v>1097.3</v>
      </c>
      <c r="H304" s="22">
        <v>7.565</v>
      </c>
      <c r="I304" s="22">
        <f t="shared" si="40"/>
        <v>7.565</v>
      </c>
      <c r="J304" s="22">
        <v>3.2</v>
      </c>
      <c r="K304" s="22">
        <f t="shared" si="41"/>
        <v>4.958640000000001</v>
      </c>
      <c r="L304" s="22">
        <f t="shared" si="42"/>
        <v>4.67534</v>
      </c>
      <c r="M304" s="22">
        <v>46</v>
      </c>
      <c r="N304" s="22">
        <v>2.60636</v>
      </c>
      <c r="O304" s="22">
        <v>51</v>
      </c>
      <c r="P304" s="22">
        <v>2.88966</v>
      </c>
      <c r="Q304" s="22">
        <f t="shared" si="43"/>
        <v>160</v>
      </c>
      <c r="R304" s="22">
        <f t="shared" si="44"/>
        <v>247.93200000000007</v>
      </c>
      <c r="S304" s="22">
        <f t="shared" si="45"/>
        <v>233.767</v>
      </c>
      <c r="T304" s="22">
        <f t="shared" si="46"/>
        <v>1.47534</v>
      </c>
      <c r="U304" s="22">
        <f t="shared" si="47"/>
        <v>-0.2833000000000001</v>
      </c>
      <c r="V304" s="29">
        <f t="shared" si="48"/>
        <v>5</v>
      </c>
    </row>
    <row r="305" spans="1:22" ht="12.75">
      <c r="A305" s="163"/>
      <c r="B305" s="125">
        <v>76</v>
      </c>
      <c r="C305" s="72" t="s">
        <v>224</v>
      </c>
      <c r="D305" s="6">
        <v>20</v>
      </c>
      <c r="E305" s="6" t="s">
        <v>29</v>
      </c>
      <c r="F305" s="6">
        <v>1097.25</v>
      </c>
      <c r="G305" s="6">
        <v>1097.25</v>
      </c>
      <c r="H305" s="22">
        <v>7.02</v>
      </c>
      <c r="I305" s="22">
        <f t="shared" si="40"/>
        <v>7.02</v>
      </c>
      <c r="J305" s="22">
        <v>3.2</v>
      </c>
      <c r="K305" s="22">
        <f t="shared" si="41"/>
        <v>4.413639999999999</v>
      </c>
      <c r="L305" s="22">
        <f t="shared" si="42"/>
        <v>4.64028</v>
      </c>
      <c r="M305" s="22">
        <v>46</v>
      </c>
      <c r="N305" s="22">
        <v>2.60636</v>
      </c>
      <c r="O305" s="22">
        <v>42</v>
      </c>
      <c r="P305" s="22">
        <v>2.37972</v>
      </c>
      <c r="Q305" s="22">
        <f t="shared" si="43"/>
        <v>160</v>
      </c>
      <c r="R305" s="22">
        <f t="shared" si="44"/>
        <v>220.68199999999996</v>
      </c>
      <c r="S305" s="22">
        <f t="shared" si="45"/>
        <v>232.01399999999998</v>
      </c>
      <c r="T305" s="22">
        <f t="shared" si="46"/>
        <v>1.4402799999999996</v>
      </c>
      <c r="U305" s="22">
        <f t="shared" si="47"/>
        <v>0.22664000000000017</v>
      </c>
      <c r="V305" s="29">
        <f t="shared" si="48"/>
        <v>-4</v>
      </c>
    </row>
    <row r="306" spans="1:22" ht="12.75">
      <c r="A306" s="163"/>
      <c r="B306" s="125">
        <v>77</v>
      </c>
      <c r="C306" s="72" t="s">
        <v>227</v>
      </c>
      <c r="D306" s="6">
        <v>40</v>
      </c>
      <c r="E306" s="6" t="s">
        <v>29</v>
      </c>
      <c r="F306" s="6">
        <v>2244.39</v>
      </c>
      <c r="G306" s="6">
        <v>2244.39</v>
      </c>
      <c r="H306" s="22">
        <v>8.86</v>
      </c>
      <c r="I306" s="22">
        <v>8.86</v>
      </c>
      <c r="J306" s="22">
        <v>4.0504</v>
      </c>
      <c r="K306" s="22">
        <v>5.233759999999999</v>
      </c>
      <c r="L306" s="22">
        <v>5.290419999999999</v>
      </c>
      <c r="M306" s="22">
        <v>64</v>
      </c>
      <c r="N306" s="22">
        <v>3.62624</v>
      </c>
      <c r="O306" s="22">
        <v>63</v>
      </c>
      <c r="P306" s="22">
        <v>3.56958</v>
      </c>
      <c r="Q306" s="22">
        <v>101.26</v>
      </c>
      <c r="R306" s="22">
        <v>130.844</v>
      </c>
      <c r="S306" s="22">
        <v>132.26049999999998</v>
      </c>
      <c r="T306" s="22">
        <v>1.2400199999999995</v>
      </c>
      <c r="U306" s="22">
        <v>0.05665999999999993</v>
      </c>
      <c r="V306" s="29">
        <v>-1</v>
      </c>
    </row>
    <row r="307" spans="1:22" ht="12.75">
      <c r="A307" s="163"/>
      <c r="B307" s="125">
        <v>78</v>
      </c>
      <c r="C307" s="87" t="s">
        <v>260</v>
      </c>
      <c r="D307" s="6">
        <v>60</v>
      </c>
      <c r="E307" s="6" t="s">
        <v>29</v>
      </c>
      <c r="F307" s="6">
        <v>2738.25</v>
      </c>
      <c r="G307" s="6">
        <v>2738.25</v>
      </c>
      <c r="H307" s="22">
        <v>15.3</v>
      </c>
      <c r="I307" s="22">
        <v>15.3</v>
      </c>
      <c r="J307" s="22">
        <v>9.6</v>
      </c>
      <c r="K307" s="22">
        <v>11.169</v>
      </c>
      <c r="L307" s="22">
        <v>11.2353</v>
      </c>
      <c r="M307" s="22">
        <v>81</v>
      </c>
      <c r="N307" s="22">
        <v>4.130999999999999</v>
      </c>
      <c r="O307" s="123">
        <v>79.7</v>
      </c>
      <c r="P307" s="22">
        <v>4.0647</v>
      </c>
      <c r="Q307" s="22">
        <v>160</v>
      </c>
      <c r="R307" s="22">
        <v>186.15</v>
      </c>
      <c r="S307" s="22">
        <v>187.255</v>
      </c>
      <c r="T307" s="22">
        <v>1.6353000000000009</v>
      </c>
      <c r="U307" s="22">
        <v>0.06629999999999914</v>
      </c>
      <c r="V307" s="29">
        <v>-1.3</v>
      </c>
    </row>
    <row r="308" spans="1:22" ht="12.75">
      <c r="A308" s="163"/>
      <c r="B308" s="125">
        <v>79</v>
      </c>
      <c r="C308" s="87" t="s">
        <v>262</v>
      </c>
      <c r="D308" s="6">
        <v>60</v>
      </c>
      <c r="E308" s="6" t="s">
        <v>29</v>
      </c>
      <c r="F308" s="6">
        <v>2425.09</v>
      </c>
      <c r="G308" s="6">
        <v>2425.09</v>
      </c>
      <c r="H308" s="22">
        <v>17.1</v>
      </c>
      <c r="I308" s="22">
        <v>17.1</v>
      </c>
      <c r="J308" s="22">
        <v>9.6</v>
      </c>
      <c r="K308" s="22">
        <v>11.184000000000001</v>
      </c>
      <c r="L308" s="22">
        <v>10.674000000000003</v>
      </c>
      <c r="M308" s="22">
        <v>116</v>
      </c>
      <c r="N308" s="22">
        <v>5.9159999999999995</v>
      </c>
      <c r="O308" s="123">
        <v>126</v>
      </c>
      <c r="P308" s="22">
        <v>6.425999999999999</v>
      </c>
      <c r="Q308" s="22">
        <v>160</v>
      </c>
      <c r="R308" s="22">
        <v>186.4</v>
      </c>
      <c r="S308" s="22">
        <v>177.9</v>
      </c>
      <c r="T308" s="22">
        <v>1.0740000000000034</v>
      </c>
      <c r="U308" s="22">
        <v>-0.51</v>
      </c>
      <c r="V308" s="29">
        <v>10</v>
      </c>
    </row>
    <row r="309" spans="1:22" ht="12.75">
      <c r="A309" s="163"/>
      <c r="B309" s="125">
        <v>80</v>
      </c>
      <c r="C309" s="87" t="s">
        <v>264</v>
      </c>
      <c r="D309" s="6">
        <v>50</v>
      </c>
      <c r="E309" s="6" t="s">
        <v>29</v>
      </c>
      <c r="F309" s="6">
        <v>2608.65</v>
      </c>
      <c r="G309" s="6">
        <v>2608.65</v>
      </c>
      <c r="H309" s="22">
        <v>14.77</v>
      </c>
      <c r="I309" s="22">
        <f aca="true" t="shared" si="54" ref="I309:I322">H309</f>
        <v>14.77</v>
      </c>
      <c r="J309" s="22">
        <v>8</v>
      </c>
      <c r="K309" s="22">
        <f aca="true" t="shared" si="55" ref="K309:K322">I309-N309</f>
        <v>10.129</v>
      </c>
      <c r="L309" s="22">
        <f aca="true" t="shared" si="56" ref="L309:L322">I309-P309</f>
        <v>9.16</v>
      </c>
      <c r="M309" s="22">
        <v>91</v>
      </c>
      <c r="N309" s="22">
        <f>SUM(M309*0.051)</f>
        <v>4.641</v>
      </c>
      <c r="O309" s="123">
        <v>110</v>
      </c>
      <c r="P309" s="22">
        <f>SUM(O309*0.051)</f>
        <v>5.609999999999999</v>
      </c>
      <c r="Q309" s="22">
        <f aca="true" t="shared" si="57" ref="Q309:Q322">J309*1000/D309</f>
        <v>160</v>
      </c>
      <c r="R309" s="22">
        <f aca="true" t="shared" si="58" ref="R309:R322">K309*1000/D309</f>
        <v>202.58</v>
      </c>
      <c r="S309" s="22">
        <f aca="true" t="shared" si="59" ref="S309:S322">L309*1000/D309</f>
        <v>183.2</v>
      </c>
      <c r="T309" s="22">
        <f aca="true" t="shared" si="60" ref="T309:T322">L309-J309</f>
        <v>1.1600000000000001</v>
      </c>
      <c r="U309" s="22">
        <f aca="true" t="shared" si="61" ref="U309:U322">N309-P309</f>
        <v>-0.9689999999999994</v>
      </c>
      <c r="V309" s="29">
        <f aca="true" t="shared" si="62" ref="V309:V322">O309-M309</f>
        <v>19</v>
      </c>
    </row>
    <row r="310" spans="1:22" ht="12.75">
      <c r="A310" s="163"/>
      <c r="B310" s="125">
        <v>81</v>
      </c>
      <c r="C310" s="87" t="s">
        <v>265</v>
      </c>
      <c r="D310" s="6">
        <v>20</v>
      </c>
      <c r="E310" s="6" t="s">
        <v>29</v>
      </c>
      <c r="F310" s="6">
        <v>1648.62</v>
      </c>
      <c r="G310" s="6">
        <v>1648.62</v>
      </c>
      <c r="H310" s="22">
        <v>6.35</v>
      </c>
      <c r="I310" s="22">
        <f t="shared" si="54"/>
        <v>6.35</v>
      </c>
      <c r="J310" s="22">
        <v>3.2</v>
      </c>
      <c r="K310" s="22">
        <f t="shared" si="55"/>
        <v>3.545</v>
      </c>
      <c r="L310" s="22">
        <f t="shared" si="56"/>
        <v>3.8</v>
      </c>
      <c r="M310" s="22">
        <v>55</v>
      </c>
      <c r="N310" s="22">
        <f>SUM(M310*0.051)</f>
        <v>2.8049999999999997</v>
      </c>
      <c r="O310" s="123">
        <v>50</v>
      </c>
      <c r="P310" s="22">
        <f>SUM(O310*0.051)</f>
        <v>2.55</v>
      </c>
      <c r="Q310" s="22">
        <f t="shared" si="57"/>
        <v>160</v>
      </c>
      <c r="R310" s="22">
        <f t="shared" si="58"/>
        <v>177.25</v>
      </c>
      <c r="S310" s="22">
        <f t="shared" si="59"/>
        <v>190</v>
      </c>
      <c r="T310" s="22">
        <f t="shared" si="60"/>
        <v>0.5999999999999996</v>
      </c>
      <c r="U310" s="22">
        <f t="shared" si="61"/>
        <v>0.2549999999999999</v>
      </c>
      <c r="V310" s="29">
        <f t="shared" si="62"/>
        <v>-5</v>
      </c>
    </row>
    <row r="311" spans="1:22" ht="12.75">
      <c r="A311" s="163"/>
      <c r="B311" s="125">
        <v>82</v>
      </c>
      <c r="C311" s="87" t="s">
        <v>267</v>
      </c>
      <c r="D311" s="88">
        <v>40</v>
      </c>
      <c r="E311" s="6" t="s">
        <v>29</v>
      </c>
      <c r="F311" s="6">
        <v>1779.99</v>
      </c>
      <c r="G311" s="6">
        <v>1779.99</v>
      </c>
      <c r="H311" s="22">
        <v>9.97</v>
      </c>
      <c r="I311" s="22">
        <f t="shared" si="54"/>
        <v>9.97</v>
      </c>
      <c r="J311" s="22">
        <v>6.32</v>
      </c>
      <c r="K311" s="22">
        <f t="shared" si="55"/>
        <v>7.318000000000001</v>
      </c>
      <c r="L311" s="22">
        <f t="shared" si="56"/>
        <v>7.165000000000001</v>
      </c>
      <c r="M311" s="22">
        <v>52</v>
      </c>
      <c r="N311" s="22">
        <f>SUM(M311*0.051)</f>
        <v>2.6519999999999997</v>
      </c>
      <c r="O311" s="123">
        <v>55</v>
      </c>
      <c r="P311" s="22">
        <f>SUM(O311*0.051)</f>
        <v>2.8049999999999997</v>
      </c>
      <c r="Q311" s="22">
        <f t="shared" si="57"/>
        <v>158</v>
      </c>
      <c r="R311" s="22">
        <f t="shared" si="58"/>
        <v>182.95000000000005</v>
      </c>
      <c r="S311" s="22">
        <f t="shared" si="59"/>
        <v>179.12500000000003</v>
      </c>
      <c r="T311" s="22">
        <f t="shared" si="60"/>
        <v>0.8450000000000006</v>
      </c>
      <c r="U311" s="22">
        <f t="shared" si="61"/>
        <v>-0.15300000000000002</v>
      </c>
      <c r="V311" s="29">
        <f t="shared" si="62"/>
        <v>3</v>
      </c>
    </row>
    <row r="312" spans="1:22" ht="12.75">
      <c r="A312" s="163"/>
      <c r="B312" s="125">
        <v>83</v>
      </c>
      <c r="C312" s="87" t="s">
        <v>268</v>
      </c>
      <c r="D312" s="88">
        <v>45</v>
      </c>
      <c r="E312" s="6" t="s">
        <v>29</v>
      </c>
      <c r="F312" s="6">
        <v>1881.31</v>
      </c>
      <c r="G312" s="6">
        <v>1881.31</v>
      </c>
      <c r="H312" s="22">
        <v>12.71</v>
      </c>
      <c r="I312" s="22">
        <f t="shared" si="54"/>
        <v>12.71</v>
      </c>
      <c r="J312" s="22">
        <v>7.2</v>
      </c>
      <c r="K312" s="22">
        <f t="shared" si="55"/>
        <v>9.293000000000001</v>
      </c>
      <c r="L312" s="22">
        <f t="shared" si="56"/>
        <v>8.697932000000002</v>
      </c>
      <c r="M312" s="22">
        <v>67</v>
      </c>
      <c r="N312" s="22">
        <f>SUM(M312*0.051)</f>
        <v>3.417</v>
      </c>
      <c r="O312" s="123">
        <v>78.668</v>
      </c>
      <c r="P312" s="22">
        <f>SUM(O312*0.051)</f>
        <v>4.012068</v>
      </c>
      <c r="Q312" s="22">
        <f t="shared" si="57"/>
        <v>160</v>
      </c>
      <c r="R312" s="22">
        <f t="shared" si="58"/>
        <v>206.51111111111115</v>
      </c>
      <c r="S312" s="22">
        <f t="shared" si="59"/>
        <v>193.2873777777778</v>
      </c>
      <c r="T312" s="22">
        <f t="shared" si="60"/>
        <v>1.4979320000000014</v>
      </c>
      <c r="U312" s="22">
        <f t="shared" si="61"/>
        <v>-0.5950680000000004</v>
      </c>
      <c r="V312" s="29">
        <f t="shared" si="62"/>
        <v>11.668000000000006</v>
      </c>
    </row>
    <row r="313" spans="1:22" ht="12.75">
      <c r="A313" s="163"/>
      <c r="B313" s="125">
        <v>84</v>
      </c>
      <c r="C313" s="87" t="s">
        <v>269</v>
      </c>
      <c r="D313" s="6">
        <v>24</v>
      </c>
      <c r="E313" s="6" t="s">
        <v>29</v>
      </c>
      <c r="F313" s="6">
        <v>884.66</v>
      </c>
      <c r="G313" s="6">
        <v>884.66</v>
      </c>
      <c r="H313" s="22">
        <v>6.41</v>
      </c>
      <c r="I313" s="22">
        <f t="shared" si="54"/>
        <v>6.41</v>
      </c>
      <c r="J313" s="22">
        <v>3.69</v>
      </c>
      <c r="K313" s="22">
        <f t="shared" si="55"/>
        <v>4.727</v>
      </c>
      <c r="L313" s="22">
        <f t="shared" si="56"/>
        <v>4.166</v>
      </c>
      <c r="M313" s="22">
        <v>33</v>
      </c>
      <c r="N313" s="22">
        <f>SUM(M313*0.051)</f>
        <v>1.6829999999999998</v>
      </c>
      <c r="O313" s="123">
        <v>44</v>
      </c>
      <c r="P313" s="22">
        <f>SUM(O313*0.051)</f>
        <v>2.2439999999999998</v>
      </c>
      <c r="Q313" s="22">
        <f t="shared" si="57"/>
        <v>153.75</v>
      </c>
      <c r="R313" s="22">
        <f t="shared" si="58"/>
        <v>196.95833333333334</v>
      </c>
      <c r="S313" s="22">
        <f t="shared" si="59"/>
        <v>173.58333333333334</v>
      </c>
      <c r="T313" s="22">
        <f t="shared" si="60"/>
        <v>0.4760000000000004</v>
      </c>
      <c r="U313" s="22">
        <f t="shared" si="61"/>
        <v>-0.5609999999999999</v>
      </c>
      <c r="V313" s="29">
        <f t="shared" si="62"/>
        <v>11</v>
      </c>
    </row>
    <row r="314" spans="1:22" ht="12.75">
      <c r="A314" s="163"/>
      <c r="B314" s="125">
        <v>85</v>
      </c>
      <c r="C314" s="72" t="s">
        <v>288</v>
      </c>
      <c r="D314" s="6">
        <v>60</v>
      </c>
      <c r="E314" s="6">
        <v>1980</v>
      </c>
      <c r="F314" s="6">
        <v>3087.5</v>
      </c>
      <c r="G314" s="6">
        <v>3087.5</v>
      </c>
      <c r="H314" s="22">
        <v>20.5</v>
      </c>
      <c r="I314" s="22">
        <f t="shared" si="54"/>
        <v>20.5</v>
      </c>
      <c r="J314" s="22">
        <v>9.6</v>
      </c>
      <c r="K314" s="22">
        <f t="shared" si="55"/>
        <v>12.289</v>
      </c>
      <c r="L314" s="22">
        <f t="shared" si="56"/>
        <v>13.921</v>
      </c>
      <c r="M314" s="22">
        <v>161</v>
      </c>
      <c r="N314" s="23">
        <v>8.211</v>
      </c>
      <c r="O314" s="22">
        <v>129</v>
      </c>
      <c r="P314" s="23">
        <v>6.579</v>
      </c>
      <c r="Q314" s="22">
        <f t="shared" si="57"/>
        <v>160</v>
      </c>
      <c r="R314" s="22">
        <f t="shared" si="58"/>
        <v>204.81666666666666</v>
      </c>
      <c r="S314" s="22">
        <f t="shared" si="59"/>
        <v>232.01666666666668</v>
      </c>
      <c r="T314" s="22">
        <f t="shared" si="60"/>
        <v>4.321</v>
      </c>
      <c r="U314" s="22">
        <f t="shared" si="61"/>
        <v>1.6320000000000006</v>
      </c>
      <c r="V314" s="29">
        <f t="shared" si="62"/>
        <v>-32</v>
      </c>
    </row>
    <row r="315" spans="1:22" ht="12.75">
      <c r="A315" s="163"/>
      <c r="B315" s="125">
        <v>86</v>
      </c>
      <c r="C315" s="72" t="s">
        <v>289</v>
      </c>
      <c r="D315" s="6">
        <v>60</v>
      </c>
      <c r="E315" s="6">
        <v>1988</v>
      </c>
      <c r="F315" s="6">
        <v>3968.6</v>
      </c>
      <c r="G315" s="6">
        <v>3968.6</v>
      </c>
      <c r="H315" s="22">
        <v>20.1</v>
      </c>
      <c r="I315" s="22">
        <f t="shared" si="54"/>
        <v>20.1</v>
      </c>
      <c r="J315" s="22">
        <v>9.6</v>
      </c>
      <c r="K315" s="22">
        <f t="shared" si="55"/>
        <v>11.838000000000001</v>
      </c>
      <c r="L315" s="22">
        <f t="shared" si="56"/>
        <v>14.133000000000003</v>
      </c>
      <c r="M315" s="22">
        <v>162</v>
      </c>
      <c r="N315" s="23">
        <v>8.262</v>
      </c>
      <c r="O315" s="22">
        <v>117</v>
      </c>
      <c r="P315" s="23">
        <v>5.967</v>
      </c>
      <c r="Q315" s="22">
        <f t="shared" si="57"/>
        <v>160</v>
      </c>
      <c r="R315" s="22">
        <f t="shared" si="58"/>
        <v>197.30000000000004</v>
      </c>
      <c r="S315" s="22">
        <f t="shared" si="59"/>
        <v>235.55000000000004</v>
      </c>
      <c r="T315" s="22">
        <f t="shared" si="60"/>
        <v>4.533000000000003</v>
      </c>
      <c r="U315" s="22">
        <f t="shared" si="61"/>
        <v>2.295000000000001</v>
      </c>
      <c r="V315" s="29">
        <f t="shared" si="62"/>
        <v>-45</v>
      </c>
    </row>
    <row r="316" spans="1:22" ht="12.75">
      <c r="A316" s="163"/>
      <c r="B316" s="125">
        <v>87</v>
      </c>
      <c r="C316" s="72" t="s">
        <v>290</v>
      </c>
      <c r="D316" s="6">
        <v>60</v>
      </c>
      <c r="E316" s="6">
        <v>1981</v>
      </c>
      <c r="F316" s="6">
        <v>3123.05</v>
      </c>
      <c r="G316" s="6">
        <v>3123.05</v>
      </c>
      <c r="H316" s="22">
        <v>19.5</v>
      </c>
      <c r="I316" s="22">
        <f t="shared" si="54"/>
        <v>19.5</v>
      </c>
      <c r="J316" s="22">
        <v>9.6</v>
      </c>
      <c r="K316" s="22">
        <f t="shared" si="55"/>
        <v>12.972000000000001</v>
      </c>
      <c r="L316" s="22">
        <f t="shared" si="56"/>
        <v>15.165</v>
      </c>
      <c r="M316" s="22">
        <v>128</v>
      </c>
      <c r="N316" s="23">
        <v>6.528</v>
      </c>
      <c r="O316" s="22">
        <v>85</v>
      </c>
      <c r="P316" s="23">
        <v>4.335</v>
      </c>
      <c r="Q316" s="22">
        <f t="shared" si="57"/>
        <v>160</v>
      </c>
      <c r="R316" s="22">
        <f t="shared" si="58"/>
        <v>216.20000000000002</v>
      </c>
      <c r="S316" s="22">
        <f t="shared" si="59"/>
        <v>252.75</v>
      </c>
      <c r="T316" s="22">
        <f t="shared" si="60"/>
        <v>5.5649999999999995</v>
      </c>
      <c r="U316" s="22">
        <f t="shared" si="61"/>
        <v>2.1929999999999996</v>
      </c>
      <c r="V316" s="29">
        <f t="shared" si="62"/>
        <v>-43</v>
      </c>
    </row>
    <row r="317" spans="1:22" ht="12.75">
      <c r="A317" s="163"/>
      <c r="B317" s="125">
        <v>88</v>
      </c>
      <c r="C317" s="72" t="s">
        <v>291</v>
      </c>
      <c r="D317" s="6">
        <v>85</v>
      </c>
      <c r="E317" s="6">
        <v>1970</v>
      </c>
      <c r="F317" s="6">
        <v>3789.76</v>
      </c>
      <c r="G317" s="6">
        <v>3789.76</v>
      </c>
      <c r="H317" s="22">
        <v>23.5</v>
      </c>
      <c r="I317" s="22">
        <f t="shared" si="54"/>
        <v>23.5</v>
      </c>
      <c r="J317" s="22">
        <v>13.6</v>
      </c>
      <c r="K317" s="22">
        <f t="shared" si="55"/>
        <v>16.972</v>
      </c>
      <c r="L317" s="22">
        <f t="shared" si="56"/>
        <v>18.91</v>
      </c>
      <c r="M317" s="22">
        <v>128</v>
      </c>
      <c r="N317" s="23">
        <v>6.528</v>
      </c>
      <c r="O317" s="22">
        <v>90</v>
      </c>
      <c r="P317" s="28">
        <v>4.59</v>
      </c>
      <c r="Q317" s="22">
        <f t="shared" si="57"/>
        <v>160</v>
      </c>
      <c r="R317" s="22">
        <f t="shared" si="58"/>
        <v>199.6705882352941</v>
      </c>
      <c r="S317" s="22">
        <f t="shared" si="59"/>
        <v>222.47058823529412</v>
      </c>
      <c r="T317" s="22">
        <f t="shared" si="60"/>
        <v>5.3100000000000005</v>
      </c>
      <c r="U317" s="22">
        <f t="shared" si="61"/>
        <v>1.9379999999999997</v>
      </c>
      <c r="V317" s="29">
        <f t="shared" si="62"/>
        <v>-38</v>
      </c>
    </row>
    <row r="318" spans="1:22" ht="12.75">
      <c r="A318" s="163"/>
      <c r="B318" s="125">
        <v>89</v>
      </c>
      <c r="C318" s="72" t="s">
        <v>292</v>
      </c>
      <c r="D318" s="6">
        <v>85</v>
      </c>
      <c r="E318" s="6">
        <v>1970</v>
      </c>
      <c r="F318" s="6">
        <v>3839.76</v>
      </c>
      <c r="G318" s="6">
        <v>3839.76</v>
      </c>
      <c r="H318" s="22">
        <v>26</v>
      </c>
      <c r="I318" s="22">
        <f t="shared" si="54"/>
        <v>26</v>
      </c>
      <c r="J318" s="22">
        <v>13.6</v>
      </c>
      <c r="K318" s="22">
        <f t="shared" si="55"/>
        <v>17.738</v>
      </c>
      <c r="L318" s="22">
        <f t="shared" si="56"/>
        <v>19.727</v>
      </c>
      <c r="M318" s="22">
        <v>162</v>
      </c>
      <c r="N318" s="23">
        <v>8.262</v>
      </c>
      <c r="O318" s="22">
        <v>123</v>
      </c>
      <c r="P318" s="23">
        <v>6.273</v>
      </c>
      <c r="Q318" s="22">
        <f t="shared" si="57"/>
        <v>160</v>
      </c>
      <c r="R318" s="22">
        <f t="shared" si="58"/>
        <v>208.68235294117648</v>
      </c>
      <c r="S318" s="22">
        <f t="shared" si="59"/>
        <v>232.08235294117648</v>
      </c>
      <c r="T318" s="22">
        <f t="shared" si="60"/>
        <v>6.127000000000001</v>
      </c>
      <c r="U318" s="22">
        <f t="shared" si="61"/>
        <v>1.9890000000000008</v>
      </c>
      <c r="V318" s="29">
        <f t="shared" si="62"/>
        <v>-39</v>
      </c>
    </row>
    <row r="319" spans="1:22" ht="12.75">
      <c r="A319" s="163"/>
      <c r="B319" s="125">
        <v>90</v>
      </c>
      <c r="C319" s="72" t="s">
        <v>307</v>
      </c>
      <c r="D319" s="6">
        <v>20</v>
      </c>
      <c r="E319" s="6" t="s">
        <v>29</v>
      </c>
      <c r="F319" s="6">
        <v>971.69</v>
      </c>
      <c r="G319" s="6">
        <v>971.69</v>
      </c>
      <c r="H319" s="23">
        <v>5.17</v>
      </c>
      <c r="I319" s="22">
        <f t="shared" si="54"/>
        <v>5.17</v>
      </c>
      <c r="J319" s="23">
        <v>3.2</v>
      </c>
      <c r="K319" s="22">
        <f t="shared" si="55"/>
        <v>3.6399999999999997</v>
      </c>
      <c r="L319" s="22">
        <f t="shared" si="56"/>
        <v>3.776</v>
      </c>
      <c r="M319" s="28">
        <v>27</v>
      </c>
      <c r="N319" s="23">
        <v>1.53</v>
      </c>
      <c r="O319" s="28">
        <v>24.6</v>
      </c>
      <c r="P319" s="23">
        <v>1.394</v>
      </c>
      <c r="Q319" s="22">
        <f t="shared" si="57"/>
        <v>160</v>
      </c>
      <c r="R319" s="22">
        <f t="shared" si="58"/>
        <v>181.99999999999997</v>
      </c>
      <c r="S319" s="22">
        <f t="shared" si="59"/>
        <v>188.8</v>
      </c>
      <c r="T319" s="22">
        <f t="shared" si="60"/>
        <v>0.5759999999999996</v>
      </c>
      <c r="U319" s="22">
        <f t="shared" si="61"/>
        <v>0.13600000000000012</v>
      </c>
      <c r="V319" s="29">
        <f t="shared" si="62"/>
        <v>-2.3999999999999986</v>
      </c>
    </row>
    <row r="320" spans="1:22" ht="12.75">
      <c r="A320" s="163"/>
      <c r="B320" s="125">
        <v>91</v>
      </c>
      <c r="C320" s="72" t="s">
        <v>308</v>
      </c>
      <c r="D320" s="6">
        <v>22</v>
      </c>
      <c r="E320" s="6" t="s">
        <v>29</v>
      </c>
      <c r="F320" s="6">
        <v>1157.42</v>
      </c>
      <c r="G320" s="6">
        <v>1157.42</v>
      </c>
      <c r="H320" s="23">
        <v>5.691</v>
      </c>
      <c r="I320" s="22">
        <f t="shared" si="54"/>
        <v>5.691</v>
      </c>
      <c r="J320" s="23">
        <v>3.125</v>
      </c>
      <c r="K320" s="22">
        <f t="shared" si="55"/>
        <v>3.651</v>
      </c>
      <c r="L320" s="22">
        <f t="shared" si="56"/>
        <v>3.838</v>
      </c>
      <c r="M320" s="28">
        <v>36</v>
      </c>
      <c r="N320" s="23">
        <v>2.04</v>
      </c>
      <c r="O320" s="28">
        <v>32.69</v>
      </c>
      <c r="P320" s="23">
        <v>1.853</v>
      </c>
      <c r="Q320" s="22">
        <f t="shared" si="57"/>
        <v>142.04545454545453</v>
      </c>
      <c r="R320" s="22">
        <f t="shared" si="58"/>
        <v>165.95454545454547</v>
      </c>
      <c r="S320" s="22">
        <f t="shared" si="59"/>
        <v>174.45454545454547</v>
      </c>
      <c r="T320" s="22">
        <f t="shared" si="60"/>
        <v>0.7130000000000001</v>
      </c>
      <c r="U320" s="22">
        <f t="shared" si="61"/>
        <v>0.18700000000000006</v>
      </c>
      <c r="V320" s="29">
        <f t="shared" si="62"/>
        <v>-3.3100000000000023</v>
      </c>
    </row>
    <row r="321" spans="1:22" ht="12.75">
      <c r="A321" s="163"/>
      <c r="B321" s="125">
        <v>92</v>
      </c>
      <c r="C321" s="72" t="s">
        <v>30</v>
      </c>
      <c r="D321" s="6">
        <v>20</v>
      </c>
      <c r="E321" s="6" t="s">
        <v>29</v>
      </c>
      <c r="F321" s="6">
        <v>1210.09</v>
      </c>
      <c r="G321" s="6">
        <v>1210.09</v>
      </c>
      <c r="H321" s="23">
        <v>6.037</v>
      </c>
      <c r="I321" s="22">
        <f t="shared" si="54"/>
        <v>6.037</v>
      </c>
      <c r="J321" s="23">
        <v>2.841</v>
      </c>
      <c r="K321" s="22">
        <f t="shared" si="55"/>
        <v>3.6</v>
      </c>
      <c r="L321" s="22">
        <f t="shared" si="56"/>
        <v>3.6</v>
      </c>
      <c r="M321" s="28">
        <v>43</v>
      </c>
      <c r="N321" s="23">
        <v>2.437</v>
      </c>
      <c r="O321" s="28">
        <v>43</v>
      </c>
      <c r="P321" s="23">
        <v>2.437</v>
      </c>
      <c r="Q321" s="22">
        <f t="shared" si="57"/>
        <v>142.05</v>
      </c>
      <c r="R321" s="22">
        <f t="shared" si="58"/>
        <v>180</v>
      </c>
      <c r="S321" s="22">
        <f t="shared" si="59"/>
        <v>180</v>
      </c>
      <c r="T321" s="22">
        <f t="shared" si="60"/>
        <v>0.7589999999999999</v>
      </c>
      <c r="U321" s="22">
        <f t="shared" si="61"/>
        <v>0</v>
      </c>
      <c r="V321" s="29">
        <f t="shared" si="62"/>
        <v>0</v>
      </c>
    </row>
    <row r="322" spans="1:22" ht="12.75">
      <c r="A322" s="163"/>
      <c r="B322" s="125">
        <v>93</v>
      </c>
      <c r="C322" s="72" t="s">
        <v>309</v>
      </c>
      <c r="D322" s="6">
        <v>20</v>
      </c>
      <c r="E322" s="6" t="s">
        <v>29</v>
      </c>
      <c r="F322" s="6">
        <v>968.8</v>
      </c>
      <c r="G322" s="6">
        <v>968.8</v>
      </c>
      <c r="H322" s="23">
        <v>4.967</v>
      </c>
      <c r="I322" s="22">
        <f t="shared" si="54"/>
        <v>4.967</v>
      </c>
      <c r="J322" s="23">
        <v>2.699</v>
      </c>
      <c r="K322" s="22">
        <f t="shared" si="55"/>
        <v>3.4369999999999994</v>
      </c>
      <c r="L322" s="22">
        <f t="shared" si="56"/>
        <v>3.465</v>
      </c>
      <c r="M322" s="28">
        <v>27</v>
      </c>
      <c r="N322" s="23">
        <v>1.53</v>
      </c>
      <c r="O322" s="28">
        <v>26.5</v>
      </c>
      <c r="P322" s="23">
        <v>1.502</v>
      </c>
      <c r="Q322" s="22">
        <f t="shared" si="57"/>
        <v>134.95</v>
      </c>
      <c r="R322" s="22">
        <f t="shared" si="58"/>
        <v>171.84999999999997</v>
      </c>
      <c r="S322" s="22">
        <f t="shared" si="59"/>
        <v>173.25</v>
      </c>
      <c r="T322" s="22">
        <f t="shared" si="60"/>
        <v>0.766</v>
      </c>
      <c r="U322" s="22">
        <f t="shared" si="61"/>
        <v>0.028000000000000025</v>
      </c>
      <c r="V322" s="29">
        <f t="shared" si="62"/>
        <v>-0.5</v>
      </c>
    </row>
    <row r="323" spans="1:22" ht="12.75">
      <c r="A323" s="163"/>
      <c r="B323" s="125">
        <v>94</v>
      </c>
      <c r="C323" s="72" t="s">
        <v>32</v>
      </c>
      <c r="D323" s="6">
        <v>22</v>
      </c>
      <c r="E323" s="6" t="s">
        <v>29</v>
      </c>
      <c r="F323" s="6">
        <v>1169.72</v>
      </c>
      <c r="G323" s="6">
        <v>1169.72</v>
      </c>
      <c r="H323" s="23">
        <v>6.105</v>
      </c>
      <c r="I323" s="22">
        <v>6.105</v>
      </c>
      <c r="J323" s="23">
        <v>3.125</v>
      </c>
      <c r="K323" s="22">
        <v>3.9520000000000004</v>
      </c>
      <c r="L323" s="22">
        <v>3.9810000000000003</v>
      </c>
      <c r="M323" s="28">
        <v>38</v>
      </c>
      <c r="N323" s="23">
        <v>2.153</v>
      </c>
      <c r="O323" s="28">
        <v>37.48</v>
      </c>
      <c r="P323" s="23">
        <v>2.124</v>
      </c>
      <c r="Q323" s="22">
        <v>142.04545454545453</v>
      </c>
      <c r="R323" s="22">
        <v>179.63636363636365</v>
      </c>
      <c r="S323" s="22">
        <v>180.95454545454547</v>
      </c>
      <c r="T323" s="22">
        <v>0.8560000000000003</v>
      </c>
      <c r="U323" s="22">
        <v>0.028999999999999915</v>
      </c>
      <c r="V323" s="29">
        <v>-0.5200000000000031</v>
      </c>
    </row>
    <row r="324" spans="1:22" ht="12.75">
      <c r="A324" s="163"/>
      <c r="B324" s="125">
        <v>95</v>
      </c>
      <c r="C324" s="72" t="s">
        <v>34</v>
      </c>
      <c r="D324" s="6">
        <v>20</v>
      </c>
      <c r="E324" s="6" t="s">
        <v>29</v>
      </c>
      <c r="F324" s="6">
        <v>932.16</v>
      </c>
      <c r="G324" s="6">
        <v>932.16</v>
      </c>
      <c r="H324" s="23">
        <v>5.474</v>
      </c>
      <c r="I324" s="22">
        <v>5.474</v>
      </c>
      <c r="J324" s="23">
        <v>3.2</v>
      </c>
      <c r="K324" s="22">
        <v>4.114</v>
      </c>
      <c r="L324" s="22">
        <v>4.155</v>
      </c>
      <c r="M324" s="28">
        <v>24</v>
      </c>
      <c r="N324" s="23">
        <v>1.36</v>
      </c>
      <c r="O324" s="28">
        <v>23.28</v>
      </c>
      <c r="P324" s="23">
        <v>1.319</v>
      </c>
      <c r="Q324" s="22">
        <v>160</v>
      </c>
      <c r="R324" s="22">
        <v>205.7</v>
      </c>
      <c r="S324" s="22">
        <v>207.75</v>
      </c>
      <c r="T324" s="22">
        <v>0.955</v>
      </c>
      <c r="U324" s="22">
        <v>0.04100000000000015</v>
      </c>
      <c r="V324" s="29">
        <v>-0.7199999999999989</v>
      </c>
    </row>
    <row r="325" spans="1:22" ht="12.75">
      <c r="A325" s="163"/>
      <c r="B325" s="125">
        <v>96</v>
      </c>
      <c r="C325" s="72" t="s">
        <v>335</v>
      </c>
      <c r="D325" s="6">
        <v>25</v>
      </c>
      <c r="E325" s="6">
        <v>1976</v>
      </c>
      <c r="F325" s="6">
        <v>1329.94</v>
      </c>
      <c r="G325" s="6">
        <v>1329.94</v>
      </c>
      <c r="H325" s="23">
        <v>6.718</v>
      </c>
      <c r="I325" s="22">
        <f aca="true" t="shared" si="63" ref="I325:I343">H325</f>
        <v>6.718</v>
      </c>
      <c r="J325" s="28">
        <v>4</v>
      </c>
      <c r="K325" s="22">
        <f aca="true" t="shared" si="64" ref="K325:K343">I325-N325</f>
        <v>4.627</v>
      </c>
      <c r="L325" s="22">
        <f aca="true" t="shared" si="65" ref="L325:L343">I325-P325</f>
        <v>4.4332</v>
      </c>
      <c r="M325" s="22">
        <v>41</v>
      </c>
      <c r="N325" s="23">
        <f>M325*51/1000</f>
        <v>2.091</v>
      </c>
      <c r="O325" s="22">
        <v>44.8</v>
      </c>
      <c r="P325" s="44">
        <f>O325*51/1000</f>
        <v>2.2847999999999997</v>
      </c>
      <c r="Q325" s="22">
        <f aca="true" t="shared" si="66" ref="Q325:Q343">J325*1000/D325</f>
        <v>160</v>
      </c>
      <c r="R325" s="22">
        <f aca="true" t="shared" si="67" ref="R325:R343">K325*1000/D325</f>
        <v>185.08</v>
      </c>
      <c r="S325" s="22">
        <f aca="true" t="shared" si="68" ref="S325:S343">L325*1000/D325</f>
        <v>177.328</v>
      </c>
      <c r="T325" s="22">
        <f aca="true" t="shared" si="69" ref="T325:T343">L325-J325</f>
        <v>0.43320000000000025</v>
      </c>
      <c r="U325" s="22">
        <f aca="true" t="shared" si="70" ref="U325:U343">N325-P325</f>
        <v>-0.19379999999999953</v>
      </c>
      <c r="V325" s="29">
        <f aca="true" t="shared" si="71" ref="V325:V343">O325-M325</f>
        <v>3.799999999999997</v>
      </c>
    </row>
    <row r="326" spans="1:22" ht="12.75">
      <c r="A326" s="163"/>
      <c r="B326" s="125">
        <v>97</v>
      </c>
      <c r="C326" s="72" t="s">
        <v>336</v>
      </c>
      <c r="D326" s="6">
        <v>45</v>
      </c>
      <c r="E326" s="6">
        <v>1974</v>
      </c>
      <c r="F326" s="6">
        <v>1899.15</v>
      </c>
      <c r="G326" s="6">
        <v>1899.15</v>
      </c>
      <c r="H326" s="23">
        <v>12.308</v>
      </c>
      <c r="I326" s="22">
        <f t="shared" si="63"/>
        <v>12.308</v>
      </c>
      <c r="J326" s="28">
        <v>7.2</v>
      </c>
      <c r="K326" s="22">
        <f t="shared" si="64"/>
        <v>8.993</v>
      </c>
      <c r="L326" s="22">
        <f t="shared" si="65"/>
        <v>9.5795</v>
      </c>
      <c r="M326" s="22">
        <v>65</v>
      </c>
      <c r="N326" s="44">
        <f>M326*51/1000</f>
        <v>3.315</v>
      </c>
      <c r="O326" s="22">
        <v>53.5</v>
      </c>
      <c r="P326" s="44">
        <f>O326*51/1000</f>
        <v>2.7285</v>
      </c>
      <c r="Q326" s="22">
        <f t="shared" si="66"/>
        <v>160</v>
      </c>
      <c r="R326" s="22">
        <f t="shared" si="67"/>
        <v>199.84444444444443</v>
      </c>
      <c r="S326" s="22">
        <f t="shared" si="68"/>
        <v>212.87777777777777</v>
      </c>
      <c r="T326" s="22">
        <f t="shared" si="69"/>
        <v>2.3794999999999993</v>
      </c>
      <c r="U326" s="22">
        <f t="shared" si="70"/>
        <v>0.5865</v>
      </c>
      <c r="V326" s="29">
        <f t="shared" si="71"/>
        <v>-11.5</v>
      </c>
    </row>
    <row r="327" spans="1:22" ht="12.75">
      <c r="A327" s="163"/>
      <c r="B327" s="125">
        <v>98</v>
      </c>
      <c r="C327" s="72" t="s">
        <v>337</v>
      </c>
      <c r="D327" s="6">
        <v>45</v>
      </c>
      <c r="E327" s="6">
        <v>1971</v>
      </c>
      <c r="F327" s="6">
        <v>1906.15</v>
      </c>
      <c r="G327" s="6">
        <v>1906.15</v>
      </c>
      <c r="H327" s="23">
        <v>12.322</v>
      </c>
      <c r="I327" s="22">
        <f t="shared" si="63"/>
        <v>12.322</v>
      </c>
      <c r="J327" s="28">
        <v>7.2</v>
      </c>
      <c r="K327" s="22">
        <f t="shared" si="64"/>
        <v>8.190999999999999</v>
      </c>
      <c r="L327" s="22">
        <f t="shared" si="65"/>
        <v>8.435799999999999</v>
      </c>
      <c r="M327" s="22">
        <v>81</v>
      </c>
      <c r="N327" s="23">
        <f>M327*51/1000</f>
        <v>4.131</v>
      </c>
      <c r="O327" s="22">
        <v>76.2</v>
      </c>
      <c r="P327" s="44">
        <f>O327*51/1000</f>
        <v>3.8862</v>
      </c>
      <c r="Q327" s="22">
        <f t="shared" si="66"/>
        <v>160</v>
      </c>
      <c r="R327" s="22">
        <f t="shared" si="67"/>
        <v>182.0222222222222</v>
      </c>
      <c r="S327" s="22">
        <f t="shared" si="68"/>
        <v>187.4622222222222</v>
      </c>
      <c r="T327" s="22">
        <f t="shared" si="69"/>
        <v>1.2357999999999985</v>
      </c>
      <c r="U327" s="22">
        <f t="shared" si="70"/>
        <v>0.24480000000000013</v>
      </c>
      <c r="V327" s="29">
        <f t="shared" si="71"/>
        <v>-4.799999999999997</v>
      </c>
    </row>
    <row r="328" spans="1:22" ht="12.75">
      <c r="A328" s="163"/>
      <c r="B328" s="125">
        <v>99</v>
      </c>
      <c r="C328" s="72" t="s">
        <v>338</v>
      </c>
      <c r="D328" s="6">
        <v>50</v>
      </c>
      <c r="E328" s="6">
        <v>1975</v>
      </c>
      <c r="F328" s="6">
        <v>2614.69</v>
      </c>
      <c r="G328" s="6">
        <v>2614.69</v>
      </c>
      <c r="H328" s="23">
        <v>14.572</v>
      </c>
      <c r="I328" s="22">
        <f t="shared" si="63"/>
        <v>14.572</v>
      </c>
      <c r="J328" s="28">
        <v>8</v>
      </c>
      <c r="K328" s="22">
        <f t="shared" si="64"/>
        <v>10.645</v>
      </c>
      <c r="L328" s="22">
        <f t="shared" si="65"/>
        <v>11.0275</v>
      </c>
      <c r="M328" s="22">
        <v>77</v>
      </c>
      <c r="N328" s="44">
        <f>M328*51/1000</f>
        <v>3.927</v>
      </c>
      <c r="O328" s="22">
        <v>69.5</v>
      </c>
      <c r="P328" s="44">
        <f>O328*51/1000</f>
        <v>3.5445</v>
      </c>
      <c r="Q328" s="22">
        <f t="shared" si="66"/>
        <v>160</v>
      </c>
      <c r="R328" s="22">
        <f t="shared" si="67"/>
        <v>212.9</v>
      </c>
      <c r="S328" s="22">
        <f t="shared" si="68"/>
        <v>220.55</v>
      </c>
      <c r="T328" s="22">
        <f t="shared" si="69"/>
        <v>3.0275</v>
      </c>
      <c r="U328" s="22">
        <f t="shared" si="70"/>
        <v>0.38249999999999984</v>
      </c>
      <c r="V328" s="29">
        <f t="shared" si="71"/>
        <v>-7.5</v>
      </c>
    </row>
    <row r="329" spans="1:22" ht="12.75">
      <c r="A329" s="163"/>
      <c r="B329" s="125">
        <v>100</v>
      </c>
      <c r="C329" s="72" t="s">
        <v>340</v>
      </c>
      <c r="D329" s="6">
        <v>48</v>
      </c>
      <c r="E329" s="6">
        <v>1973</v>
      </c>
      <c r="F329" s="6">
        <v>2510.26</v>
      </c>
      <c r="G329" s="6">
        <v>2510.26</v>
      </c>
      <c r="H329" s="23">
        <v>13.786</v>
      </c>
      <c r="I329" s="22">
        <f t="shared" si="63"/>
        <v>13.786</v>
      </c>
      <c r="J329" s="28">
        <v>7.68</v>
      </c>
      <c r="K329" s="22">
        <f t="shared" si="64"/>
        <v>10.573</v>
      </c>
      <c r="L329" s="22">
        <f t="shared" si="65"/>
        <v>10.573</v>
      </c>
      <c r="M329" s="22">
        <v>63</v>
      </c>
      <c r="N329" s="44">
        <f>M329*51/1000</f>
        <v>3.213</v>
      </c>
      <c r="O329" s="22">
        <v>63</v>
      </c>
      <c r="P329" s="44">
        <f>O329*51/1000</f>
        <v>3.213</v>
      </c>
      <c r="Q329" s="22">
        <f t="shared" si="66"/>
        <v>160</v>
      </c>
      <c r="R329" s="22">
        <f t="shared" si="67"/>
        <v>220.27083333333334</v>
      </c>
      <c r="S329" s="22">
        <f t="shared" si="68"/>
        <v>220.27083333333334</v>
      </c>
      <c r="T329" s="22">
        <f t="shared" si="69"/>
        <v>2.8930000000000007</v>
      </c>
      <c r="U329" s="22">
        <f t="shared" si="70"/>
        <v>0</v>
      </c>
      <c r="V329" s="29">
        <f t="shared" si="71"/>
        <v>0</v>
      </c>
    </row>
    <row r="330" spans="1:22" ht="12.75">
      <c r="A330" s="163"/>
      <c r="B330" s="125">
        <v>101</v>
      </c>
      <c r="C330" s="72" t="s">
        <v>351</v>
      </c>
      <c r="D330" s="6">
        <v>31</v>
      </c>
      <c r="E330" s="6" t="s">
        <v>63</v>
      </c>
      <c r="F330" s="6"/>
      <c r="G330" s="6"/>
      <c r="H330" s="23">
        <v>10.637</v>
      </c>
      <c r="I330" s="22">
        <f t="shared" si="63"/>
        <v>10.637</v>
      </c>
      <c r="J330" s="23">
        <v>4.96</v>
      </c>
      <c r="K330" s="22">
        <f t="shared" si="64"/>
        <v>6.112</v>
      </c>
      <c r="L330" s="22">
        <f t="shared" si="65"/>
        <v>8.185</v>
      </c>
      <c r="M330" s="28">
        <v>81</v>
      </c>
      <c r="N330" s="23">
        <v>4.525</v>
      </c>
      <c r="O330" s="23">
        <v>43.9</v>
      </c>
      <c r="P330" s="23">
        <v>2.452</v>
      </c>
      <c r="Q330" s="22">
        <f t="shared" si="66"/>
        <v>160</v>
      </c>
      <c r="R330" s="22">
        <f t="shared" si="67"/>
        <v>197.16129032258064</v>
      </c>
      <c r="S330" s="22">
        <f t="shared" si="68"/>
        <v>264.03225806451616</v>
      </c>
      <c r="T330" s="22">
        <f t="shared" si="69"/>
        <v>3.2250000000000005</v>
      </c>
      <c r="U330" s="22">
        <f t="shared" si="70"/>
        <v>2.0730000000000004</v>
      </c>
      <c r="V330" s="29">
        <f t="shared" si="71"/>
        <v>-37.1</v>
      </c>
    </row>
    <row r="331" spans="1:22" ht="12.75">
      <c r="A331" s="163"/>
      <c r="B331" s="125">
        <v>102</v>
      </c>
      <c r="C331" s="72" t="s">
        <v>352</v>
      </c>
      <c r="D331" s="6">
        <v>4</v>
      </c>
      <c r="E331" s="6" t="s">
        <v>78</v>
      </c>
      <c r="F331" s="6"/>
      <c r="G331" s="6"/>
      <c r="H331" s="23">
        <v>1.887</v>
      </c>
      <c r="I331" s="22">
        <f t="shared" si="63"/>
        <v>1.887</v>
      </c>
      <c r="J331" s="23">
        <v>0.64</v>
      </c>
      <c r="K331" s="22">
        <f t="shared" si="64"/>
        <v>1.161</v>
      </c>
      <c r="L331" s="22">
        <f t="shared" si="65"/>
        <v>1.0550000000000002</v>
      </c>
      <c r="M331" s="28">
        <v>13</v>
      </c>
      <c r="N331" s="23">
        <v>0.726</v>
      </c>
      <c r="O331" s="23">
        <v>14.9</v>
      </c>
      <c r="P331" s="23">
        <v>0.832</v>
      </c>
      <c r="Q331" s="22">
        <f t="shared" si="66"/>
        <v>160</v>
      </c>
      <c r="R331" s="22">
        <f t="shared" si="67"/>
        <v>290.25</v>
      </c>
      <c r="S331" s="22">
        <f t="shared" si="68"/>
        <v>263.75000000000006</v>
      </c>
      <c r="T331" s="22">
        <f t="shared" si="69"/>
        <v>0.41500000000000015</v>
      </c>
      <c r="U331" s="22">
        <f t="shared" si="70"/>
        <v>-0.10599999999999998</v>
      </c>
      <c r="V331" s="29">
        <f t="shared" si="71"/>
        <v>1.9000000000000004</v>
      </c>
    </row>
    <row r="332" spans="1:22" ht="12.75">
      <c r="A332" s="163"/>
      <c r="B332" s="125">
        <v>103</v>
      </c>
      <c r="C332" s="72" t="s">
        <v>353</v>
      </c>
      <c r="D332" s="6">
        <v>6</v>
      </c>
      <c r="E332" s="6" t="s">
        <v>78</v>
      </c>
      <c r="F332" s="6"/>
      <c r="G332" s="6"/>
      <c r="H332" s="23">
        <v>1.831</v>
      </c>
      <c r="I332" s="22">
        <f t="shared" si="63"/>
        <v>1.831</v>
      </c>
      <c r="J332" s="23">
        <v>0.96</v>
      </c>
      <c r="K332" s="22">
        <f t="shared" si="64"/>
        <v>1.552</v>
      </c>
      <c r="L332" s="22">
        <f t="shared" si="65"/>
        <v>1.58</v>
      </c>
      <c r="M332" s="28">
        <v>5</v>
      </c>
      <c r="N332" s="23">
        <v>0.279</v>
      </c>
      <c r="O332" s="23">
        <v>4.5</v>
      </c>
      <c r="P332" s="23">
        <v>0.251</v>
      </c>
      <c r="Q332" s="22">
        <f t="shared" si="66"/>
        <v>160</v>
      </c>
      <c r="R332" s="22">
        <f t="shared" si="67"/>
        <v>258.6666666666667</v>
      </c>
      <c r="S332" s="22">
        <f t="shared" si="68"/>
        <v>263.3333333333333</v>
      </c>
      <c r="T332" s="22">
        <f t="shared" si="69"/>
        <v>0.6200000000000001</v>
      </c>
      <c r="U332" s="22">
        <f t="shared" si="70"/>
        <v>0.028000000000000025</v>
      </c>
      <c r="V332" s="29">
        <f t="shared" si="71"/>
        <v>-0.5</v>
      </c>
    </row>
    <row r="333" spans="1:22" ht="12.75">
      <c r="A333" s="163"/>
      <c r="B333" s="125">
        <v>104</v>
      </c>
      <c r="C333" s="72" t="s">
        <v>354</v>
      </c>
      <c r="D333" s="6">
        <v>33</v>
      </c>
      <c r="E333" s="6" t="s">
        <v>78</v>
      </c>
      <c r="F333" s="6"/>
      <c r="G333" s="6"/>
      <c r="H333" s="23">
        <v>11.553</v>
      </c>
      <c r="I333" s="22">
        <f t="shared" si="63"/>
        <v>11.553</v>
      </c>
      <c r="J333" s="23">
        <v>5.28</v>
      </c>
      <c r="K333" s="22">
        <f t="shared" si="64"/>
        <v>7.755000000000001</v>
      </c>
      <c r="L333" s="22">
        <f t="shared" si="65"/>
        <v>8.587</v>
      </c>
      <c r="M333" s="28">
        <v>68</v>
      </c>
      <c r="N333" s="23">
        <v>3.798</v>
      </c>
      <c r="O333" s="23">
        <v>53.1</v>
      </c>
      <c r="P333" s="23">
        <v>2.966</v>
      </c>
      <c r="Q333" s="22">
        <f t="shared" si="66"/>
        <v>160</v>
      </c>
      <c r="R333" s="22">
        <f t="shared" si="67"/>
        <v>235.00000000000003</v>
      </c>
      <c r="S333" s="22">
        <f t="shared" si="68"/>
        <v>260.2121212121212</v>
      </c>
      <c r="T333" s="22">
        <f t="shared" si="69"/>
        <v>3.3069999999999995</v>
      </c>
      <c r="U333" s="22">
        <f t="shared" si="70"/>
        <v>0.8319999999999999</v>
      </c>
      <c r="V333" s="29">
        <f t="shared" si="71"/>
        <v>-14.899999999999999</v>
      </c>
    </row>
    <row r="334" spans="1:22" ht="12.75">
      <c r="A334" s="163"/>
      <c r="B334" s="125">
        <v>105</v>
      </c>
      <c r="C334" s="72" t="s">
        <v>355</v>
      </c>
      <c r="D334" s="6">
        <v>20</v>
      </c>
      <c r="E334" s="6" t="s">
        <v>78</v>
      </c>
      <c r="F334" s="6"/>
      <c r="G334" s="6"/>
      <c r="H334" s="23">
        <v>6.838</v>
      </c>
      <c r="I334" s="22">
        <f t="shared" si="63"/>
        <v>6.838</v>
      </c>
      <c r="J334" s="23">
        <v>3.2</v>
      </c>
      <c r="K334" s="22">
        <f t="shared" si="64"/>
        <v>5.106</v>
      </c>
      <c r="L334" s="22">
        <f t="shared" si="65"/>
        <v>5.078</v>
      </c>
      <c r="M334" s="28">
        <v>31</v>
      </c>
      <c r="N334" s="23">
        <v>1.732</v>
      </c>
      <c r="O334" s="23">
        <v>31.5</v>
      </c>
      <c r="P334" s="23">
        <v>1.76</v>
      </c>
      <c r="Q334" s="22">
        <f t="shared" si="66"/>
        <v>160</v>
      </c>
      <c r="R334" s="22">
        <f t="shared" si="67"/>
        <v>255.3</v>
      </c>
      <c r="S334" s="22">
        <f t="shared" si="68"/>
        <v>253.9</v>
      </c>
      <c r="T334" s="22">
        <f t="shared" si="69"/>
        <v>1.8780000000000001</v>
      </c>
      <c r="U334" s="22">
        <f t="shared" si="70"/>
        <v>-0.028000000000000025</v>
      </c>
      <c r="V334" s="29">
        <f t="shared" si="71"/>
        <v>0.5</v>
      </c>
    </row>
    <row r="335" spans="1:22" ht="12.75">
      <c r="A335" s="163"/>
      <c r="B335" s="125">
        <v>106</v>
      </c>
      <c r="C335" s="72" t="s">
        <v>381</v>
      </c>
      <c r="D335" s="6">
        <v>32</v>
      </c>
      <c r="E335" s="6">
        <v>1988</v>
      </c>
      <c r="F335" s="28">
        <v>2516.54</v>
      </c>
      <c r="G335" s="28">
        <v>1823.73</v>
      </c>
      <c r="H335" s="23">
        <v>8.154</v>
      </c>
      <c r="I335" s="22">
        <f t="shared" si="63"/>
        <v>8.154</v>
      </c>
      <c r="J335" s="23">
        <v>4.514</v>
      </c>
      <c r="K335" s="22">
        <f t="shared" si="64"/>
        <v>5.145</v>
      </c>
      <c r="L335" s="22">
        <f t="shared" si="65"/>
        <v>5.4051</v>
      </c>
      <c r="M335" s="28">
        <v>59</v>
      </c>
      <c r="N335" s="23">
        <f>M335*51/1000</f>
        <v>3.009</v>
      </c>
      <c r="O335" s="28">
        <v>53.9</v>
      </c>
      <c r="P335" s="23">
        <f>O335*51/1000</f>
        <v>2.7489</v>
      </c>
      <c r="Q335" s="22">
        <f t="shared" si="66"/>
        <v>141.0625</v>
      </c>
      <c r="R335" s="22">
        <f t="shared" si="67"/>
        <v>160.78125</v>
      </c>
      <c r="S335" s="22">
        <f t="shared" si="68"/>
        <v>168.909375</v>
      </c>
      <c r="T335" s="22">
        <f t="shared" si="69"/>
        <v>0.8910999999999998</v>
      </c>
      <c r="U335" s="22">
        <f t="shared" si="70"/>
        <v>0.2601</v>
      </c>
      <c r="V335" s="29">
        <f t="shared" si="71"/>
        <v>-5.100000000000001</v>
      </c>
    </row>
    <row r="336" spans="1:22" ht="12.75">
      <c r="A336" s="163"/>
      <c r="B336" s="125">
        <v>107</v>
      </c>
      <c r="C336" s="72" t="s">
        <v>70</v>
      </c>
      <c r="D336" s="6">
        <v>20</v>
      </c>
      <c r="E336" s="6" t="s">
        <v>63</v>
      </c>
      <c r="F336" s="6">
        <v>1137.7</v>
      </c>
      <c r="G336" s="6">
        <v>1137.65</v>
      </c>
      <c r="H336" s="22">
        <v>7</v>
      </c>
      <c r="I336" s="22">
        <f t="shared" si="63"/>
        <v>7</v>
      </c>
      <c r="J336" s="22">
        <v>3.2</v>
      </c>
      <c r="K336" s="22">
        <f t="shared" si="64"/>
        <v>4.654</v>
      </c>
      <c r="L336" s="22">
        <f t="shared" si="65"/>
        <v>5.05</v>
      </c>
      <c r="M336" s="22">
        <v>46</v>
      </c>
      <c r="N336" s="22">
        <v>2.346</v>
      </c>
      <c r="O336" s="22">
        <v>38.252</v>
      </c>
      <c r="P336" s="22">
        <v>1.95</v>
      </c>
      <c r="Q336" s="22">
        <f t="shared" si="66"/>
        <v>160</v>
      </c>
      <c r="R336" s="22">
        <f t="shared" si="67"/>
        <v>232.7</v>
      </c>
      <c r="S336" s="22">
        <f t="shared" si="68"/>
        <v>252.5</v>
      </c>
      <c r="T336" s="22">
        <f t="shared" si="69"/>
        <v>1.8499999999999996</v>
      </c>
      <c r="U336" s="22">
        <f t="shared" si="70"/>
        <v>0.39600000000000013</v>
      </c>
      <c r="V336" s="29">
        <f t="shared" si="71"/>
        <v>-7.7479999999999976</v>
      </c>
    </row>
    <row r="337" spans="1:22" ht="12.75">
      <c r="A337" s="163"/>
      <c r="B337" s="125">
        <v>108</v>
      </c>
      <c r="C337" s="72" t="s">
        <v>71</v>
      </c>
      <c r="D337" s="6">
        <v>10</v>
      </c>
      <c r="E337" s="6" t="s">
        <v>63</v>
      </c>
      <c r="F337" s="6">
        <v>390.77</v>
      </c>
      <c r="G337" s="6">
        <v>390.77</v>
      </c>
      <c r="H337" s="22">
        <v>2.7</v>
      </c>
      <c r="I337" s="22">
        <f t="shared" si="63"/>
        <v>2.7</v>
      </c>
      <c r="J337" s="22">
        <v>1.288</v>
      </c>
      <c r="K337" s="22">
        <f t="shared" si="64"/>
        <v>1.9860000000000002</v>
      </c>
      <c r="L337" s="22">
        <f t="shared" si="65"/>
        <v>2.088</v>
      </c>
      <c r="M337" s="22">
        <v>14</v>
      </c>
      <c r="N337" s="22">
        <v>0.714</v>
      </c>
      <c r="O337" s="22">
        <v>12</v>
      </c>
      <c r="P337" s="22">
        <v>0.612</v>
      </c>
      <c r="Q337" s="22">
        <f t="shared" si="66"/>
        <v>128.8</v>
      </c>
      <c r="R337" s="22">
        <f t="shared" si="67"/>
        <v>198.60000000000002</v>
      </c>
      <c r="S337" s="22">
        <f t="shared" si="68"/>
        <v>208.8</v>
      </c>
      <c r="T337" s="22">
        <f t="shared" si="69"/>
        <v>0.8</v>
      </c>
      <c r="U337" s="22">
        <f t="shared" si="70"/>
        <v>0.10199999999999998</v>
      </c>
      <c r="V337" s="29">
        <f t="shared" si="71"/>
        <v>-2</v>
      </c>
    </row>
    <row r="338" spans="1:22" ht="12.75">
      <c r="A338" s="163"/>
      <c r="B338" s="125">
        <v>109</v>
      </c>
      <c r="C338" s="72" t="s">
        <v>72</v>
      </c>
      <c r="D338" s="6">
        <v>56</v>
      </c>
      <c r="E338" s="6" t="s">
        <v>63</v>
      </c>
      <c r="F338" s="6">
        <v>2494.3</v>
      </c>
      <c r="G338" s="6">
        <v>2494.33</v>
      </c>
      <c r="H338" s="22">
        <v>18</v>
      </c>
      <c r="I338" s="22">
        <f t="shared" si="63"/>
        <v>18</v>
      </c>
      <c r="J338" s="22">
        <v>8.72</v>
      </c>
      <c r="K338" s="22">
        <f t="shared" si="64"/>
        <v>14.532</v>
      </c>
      <c r="L338" s="22">
        <f t="shared" si="65"/>
        <v>13.971</v>
      </c>
      <c r="M338" s="22">
        <v>68</v>
      </c>
      <c r="N338" s="22">
        <v>3.468</v>
      </c>
      <c r="O338" s="22">
        <v>79</v>
      </c>
      <c r="P338" s="22">
        <v>4.029</v>
      </c>
      <c r="Q338" s="22">
        <f t="shared" si="66"/>
        <v>155.71428571428572</v>
      </c>
      <c r="R338" s="22">
        <f t="shared" si="67"/>
        <v>259.5</v>
      </c>
      <c r="S338" s="22">
        <f t="shared" si="68"/>
        <v>249.48214285714286</v>
      </c>
      <c r="T338" s="22">
        <f t="shared" si="69"/>
        <v>5.2509999999999994</v>
      </c>
      <c r="U338" s="22">
        <f t="shared" si="70"/>
        <v>-0.5609999999999999</v>
      </c>
      <c r="V338" s="29">
        <f t="shared" si="71"/>
        <v>11</v>
      </c>
    </row>
    <row r="339" spans="1:22" ht="12.75">
      <c r="A339" s="163"/>
      <c r="B339" s="125">
        <v>110</v>
      </c>
      <c r="C339" s="72" t="s">
        <v>418</v>
      </c>
      <c r="D339" s="6">
        <v>8</v>
      </c>
      <c r="E339" s="6">
        <v>1959</v>
      </c>
      <c r="F339" s="6">
        <v>361.47</v>
      </c>
      <c r="G339" s="6">
        <v>361.47</v>
      </c>
      <c r="H339" s="22">
        <v>2.4</v>
      </c>
      <c r="I339" s="22">
        <f t="shared" si="63"/>
        <v>2.4</v>
      </c>
      <c r="J339" s="22">
        <v>1.28</v>
      </c>
      <c r="K339" s="22">
        <f t="shared" si="64"/>
        <v>1.9409999999999998</v>
      </c>
      <c r="L339" s="22">
        <f t="shared" si="65"/>
        <v>2.043</v>
      </c>
      <c r="M339" s="22">
        <v>9</v>
      </c>
      <c r="N339" s="22">
        <v>0.459</v>
      </c>
      <c r="O339" s="22">
        <v>7</v>
      </c>
      <c r="P339" s="22">
        <v>0.357</v>
      </c>
      <c r="Q339" s="22">
        <f t="shared" si="66"/>
        <v>160</v>
      </c>
      <c r="R339" s="22">
        <f t="shared" si="67"/>
        <v>242.62499999999997</v>
      </c>
      <c r="S339" s="22">
        <f t="shared" si="68"/>
        <v>255.37500000000003</v>
      </c>
      <c r="T339" s="22">
        <f t="shared" si="69"/>
        <v>0.7630000000000001</v>
      </c>
      <c r="U339" s="22">
        <f t="shared" si="70"/>
        <v>0.10200000000000004</v>
      </c>
      <c r="V339" s="29">
        <f t="shared" si="71"/>
        <v>-2</v>
      </c>
    </row>
    <row r="340" spans="1:22" ht="12.75">
      <c r="A340" s="163"/>
      <c r="B340" s="125">
        <v>111</v>
      </c>
      <c r="C340" s="72" t="s">
        <v>419</v>
      </c>
      <c r="D340" s="6">
        <v>10</v>
      </c>
      <c r="E340" s="6"/>
      <c r="F340" s="6">
        <v>546.55</v>
      </c>
      <c r="G340" s="6">
        <v>546.55</v>
      </c>
      <c r="H340" s="22">
        <v>4</v>
      </c>
      <c r="I340" s="22">
        <f t="shared" si="63"/>
        <v>4</v>
      </c>
      <c r="J340" s="22">
        <v>1.6</v>
      </c>
      <c r="K340" s="22">
        <f t="shared" si="64"/>
        <v>2.1130000000000004</v>
      </c>
      <c r="L340" s="22">
        <f t="shared" si="65"/>
        <v>2.59444</v>
      </c>
      <c r="M340" s="22">
        <v>37</v>
      </c>
      <c r="N340" s="22">
        <f>SUM(M340*0.051)</f>
        <v>1.8869999999999998</v>
      </c>
      <c r="O340" s="22">
        <v>27.56</v>
      </c>
      <c r="P340" s="22">
        <f>SUM(O340*0.051)</f>
        <v>1.40556</v>
      </c>
      <c r="Q340" s="22">
        <f t="shared" si="66"/>
        <v>160</v>
      </c>
      <c r="R340" s="22">
        <f t="shared" si="67"/>
        <v>211.30000000000004</v>
      </c>
      <c r="S340" s="22">
        <f t="shared" si="68"/>
        <v>259.444</v>
      </c>
      <c r="T340" s="22">
        <f t="shared" si="69"/>
        <v>0.99444</v>
      </c>
      <c r="U340" s="22">
        <f t="shared" si="70"/>
        <v>0.48143999999999987</v>
      </c>
      <c r="V340" s="29">
        <f t="shared" si="71"/>
        <v>-9.440000000000001</v>
      </c>
    </row>
    <row r="341" spans="1:22" ht="12.75">
      <c r="A341" s="163"/>
      <c r="B341" s="125">
        <v>112</v>
      </c>
      <c r="C341" s="72" t="s">
        <v>420</v>
      </c>
      <c r="D341" s="6">
        <v>40</v>
      </c>
      <c r="E341" s="6"/>
      <c r="F341" s="6">
        <v>2279.15</v>
      </c>
      <c r="G341" s="6">
        <v>2279.15</v>
      </c>
      <c r="H341" s="22">
        <v>15.2</v>
      </c>
      <c r="I341" s="22">
        <f t="shared" si="63"/>
        <v>15.2</v>
      </c>
      <c r="J341" s="22">
        <v>6.4</v>
      </c>
      <c r="K341" s="22">
        <f t="shared" si="64"/>
        <v>8.366</v>
      </c>
      <c r="L341" s="22">
        <f t="shared" si="65"/>
        <v>10.303999999999998</v>
      </c>
      <c r="M341" s="22">
        <v>134</v>
      </c>
      <c r="N341" s="22">
        <f>SUM(M341*0.051)</f>
        <v>6.834</v>
      </c>
      <c r="O341" s="22">
        <v>96</v>
      </c>
      <c r="P341" s="22">
        <f>SUM(O341*0.051)</f>
        <v>4.896</v>
      </c>
      <c r="Q341" s="22">
        <f t="shared" si="66"/>
        <v>160</v>
      </c>
      <c r="R341" s="22">
        <f t="shared" si="67"/>
        <v>209.15</v>
      </c>
      <c r="S341" s="22">
        <f t="shared" si="68"/>
        <v>257.59999999999997</v>
      </c>
      <c r="T341" s="22">
        <f t="shared" si="69"/>
        <v>3.903999999999998</v>
      </c>
      <c r="U341" s="22">
        <f t="shared" si="70"/>
        <v>1.9379999999999997</v>
      </c>
      <c r="V341" s="29">
        <f t="shared" si="71"/>
        <v>-38</v>
      </c>
    </row>
    <row r="342" spans="1:22" ht="12.75">
      <c r="A342" s="163"/>
      <c r="B342" s="125">
        <v>113</v>
      </c>
      <c r="C342" s="72" t="s">
        <v>421</v>
      </c>
      <c r="D342" s="6">
        <v>36</v>
      </c>
      <c r="E342" s="6"/>
      <c r="F342" s="6">
        <v>1516.14</v>
      </c>
      <c r="G342" s="6">
        <v>1516.14</v>
      </c>
      <c r="H342" s="22">
        <v>12</v>
      </c>
      <c r="I342" s="22">
        <f t="shared" si="63"/>
        <v>12</v>
      </c>
      <c r="J342" s="22">
        <v>5.76</v>
      </c>
      <c r="K342" s="22">
        <f t="shared" si="64"/>
        <v>7.155</v>
      </c>
      <c r="L342" s="22">
        <f t="shared" si="65"/>
        <v>8.583</v>
      </c>
      <c r="M342" s="22">
        <v>95</v>
      </c>
      <c r="N342" s="22">
        <f>SUM(M342*0.051)</f>
        <v>4.845</v>
      </c>
      <c r="O342" s="22">
        <v>67</v>
      </c>
      <c r="P342" s="22">
        <f>SUM(O342*0.051)</f>
        <v>3.417</v>
      </c>
      <c r="Q342" s="22">
        <f t="shared" si="66"/>
        <v>160</v>
      </c>
      <c r="R342" s="22">
        <f t="shared" si="67"/>
        <v>198.75</v>
      </c>
      <c r="S342" s="22">
        <f t="shared" si="68"/>
        <v>238.41666666666666</v>
      </c>
      <c r="T342" s="22">
        <f t="shared" si="69"/>
        <v>2.8230000000000004</v>
      </c>
      <c r="U342" s="22">
        <f t="shared" si="70"/>
        <v>1.428</v>
      </c>
      <c r="V342" s="29">
        <f t="shared" si="71"/>
        <v>-28</v>
      </c>
    </row>
    <row r="343" spans="1:22" ht="12.75">
      <c r="A343" s="163"/>
      <c r="B343" s="125">
        <v>114</v>
      </c>
      <c r="C343" s="72" t="s">
        <v>422</v>
      </c>
      <c r="D343" s="6">
        <v>40</v>
      </c>
      <c r="E343" s="6"/>
      <c r="F343" s="6">
        <v>2140.34</v>
      </c>
      <c r="G343" s="6">
        <v>2207.76</v>
      </c>
      <c r="H343" s="22">
        <v>15</v>
      </c>
      <c r="I343" s="22">
        <f t="shared" si="63"/>
        <v>15</v>
      </c>
      <c r="J343" s="22">
        <v>6.4</v>
      </c>
      <c r="K343" s="22">
        <f t="shared" si="64"/>
        <v>9.186</v>
      </c>
      <c r="L343" s="22">
        <f t="shared" si="65"/>
        <v>9.862260000000001</v>
      </c>
      <c r="M343" s="22">
        <v>114</v>
      </c>
      <c r="N343" s="22">
        <f>SUM(M343*0.051)</f>
        <v>5.814</v>
      </c>
      <c r="O343" s="22">
        <v>100.74</v>
      </c>
      <c r="P343" s="22">
        <f>SUM(O343*0.051)</f>
        <v>5.137739999999999</v>
      </c>
      <c r="Q343" s="22">
        <f t="shared" si="66"/>
        <v>160</v>
      </c>
      <c r="R343" s="22">
        <f t="shared" si="67"/>
        <v>229.65</v>
      </c>
      <c r="S343" s="22">
        <f t="shared" si="68"/>
        <v>246.5565</v>
      </c>
      <c r="T343" s="22">
        <f t="shared" si="69"/>
        <v>3.4622600000000006</v>
      </c>
      <c r="U343" s="22">
        <f t="shared" si="70"/>
        <v>0.676260000000001</v>
      </c>
      <c r="V343" s="29">
        <f t="shared" si="71"/>
        <v>-13.260000000000005</v>
      </c>
    </row>
    <row r="344" spans="1:22" ht="12.75">
      <c r="A344" s="163"/>
      <c r="B344" s="125">
        <v>115</v>
      </c>
      <c r="C344" s="72" t="s">
        <v>424</v>
      </c>
      <c r="D344" s="6">
        <v>32</v>
      </c>
      <c r="E344" s="6"/>
      <c r="F344" s="6">
        <v>1724.2</v>
      </c>
      <c r="G344" s="6">
        <v>1724.2</v>
      </c>
      <c r="H344" s="22">
        <v>12</v>
      </c>
      <c r="I344" s="22">
        <v>12</v>
      </c>
      <c r="J344" s="22">
        <v>5.12</v>
      </c>
      <c r="K344" s="22">
        <v>8.532</v>
      </c>
      <c r="L344" s="22">
        <v>8.532</v>
      </c>
      <c r="M344" s="22">
        <v>68</v>
      </c>
      <c r="N344" s="22">
        <v>3.468</v>
      </c>
      <c r="O344" s="22">
        <v>68</v>
      </c>
      <c r="P344" s="22">
        <v>3.468</v>
      </c>
      <c r="Q344" s="22">
        <v>160</v>
      </c>
      <c r="R344" s="22">
        <v>266.625</v>
      </c>
      <c r="S344" s="22">
        <v>266.625</v>
      </c>
      <c r="T344" s="22">
        <v>3.412</v>
      </c>
      <c r="U344" s="22">
        <v>0</v>
      </c>
      <c r="V344" s="29">
        <v>0</v>
      </c>
    </row>
    <row r="345" spans="1:22" ht="12.75">
      <c r="A345" s="163"/>
      <c r="B345" s="125">
        <v>116</v>
      </c>
      <c r="C345" s="72" t="s">
        <v>425</v>
      </c>
      <c r="D345" s="6">
        <v>24</v>
      </c>
      <c r="E345" s="6">
        <v>1991</v>
      </c>
      <c r="F345" s="6">
        <v>1517.39</v>
      </c>
      <c r="G345" s="6">
        <v>1517.39</v>
      </c>
      <c r="H345" s="22">
        <v>9.4</v>
      </c>
      <c r="I345" s="22">
        <v>9.4</v>
      </c>
      <c r="J345" s="22">
        <v>3.84</v>
      </c>
      <c r="K345" s="22">
        <v>5.065</v>
      </c>
      <c r="L345" s="22">
        <v>5.881</v>
      </c>
      <c r="M345" s="22">
        <v>85</v>
      </c>
      <c r="N345" s="22">
        <v>4.335</v>
      </c>
      <c r="O345" s="22">
        <v>69</v>
      </c>
      <c r="P345" s="22">
        <v>3.5189999999999997</v>
      </c>
      <c r="Q345" s="22">
        <v>160</v>
      </c>
      <c r="R345" s="22">
        <v>211.04166666666666</v>
      </c>
      <c r="S345" s="22">
        <v>245.04166666666666</v>
      </c>
      <c r="T345" s="22">
        <v>2.0410000000000004</v>
      </c>
      <c r="U345" s="22">
        <v>0.8160000000000003</v>
      </c>
      <c r="V345" s="29">
        <v>-16</v>
      </c>
    </row>
    <row r="346" spans="1:22" ht="12.75">
      <c r="A346" s="163"/>
      <c r="B346" s="125">
        <v>117</v>
      </c>
      <c r="C346" s="72" t="s">
        <v>426</v>
      </c>
      <c r="D346" s="6">
        <v>10</v>
      </c>
      <c r="E346" s="6"/>
      <c r="F346" s="6">
        <v>541.41</v>
      </c>
      <c r="G346" s="6">
        <v>541.41</v>
      </c>
      <c r="H346" s="22">
        <v>3.6</v>
      </c>
      <c r="I346" s="22">
        <v>3.6</v>
      </c>
      <c r="J346" s="22">
        <v>1.6</v>
      </c>
      <c r="K346" s="22">
        <v>1.9680000000000002</v>
      </c>
      <c r="L346" s="22">
        <v>2.58</v>
      </c>
      <c r="M346" s="22">
        <v>32</v>
      </c>
      <c r="N346" s="22">
        <v>1.632</v>
      </c>
      <c r="O346" s="22">
        <v>20</v>
      </c>
      <c r="P346" s="22">
        <v>1.02</v>
      </c>
      <c r="Q346" s="22">
        <v>160</v>
      </c>
      <c r="R346" s="22">
        <v>196.8</v>
      </c>
      <c r="S346" s="22">
        <v>258</v>
      </c>
      <c r="T346" s="22">
        <v>0.98</v>
      </c>
      <c r="U346" s="22">
        <v>0.6119999999999999</v>
      </c>
      <c r="V346" s="29">
        <v>-12</v>
      </c>
    </row>
    <row r="347" spans="1:22" ht="12.75">
      <c r="A347" s="163"/>
      <c r="B347" s="125">
        <v>118</v>
      </c>
      <c r="C347" s="72" t="s">
        <v>427</v>
      </c>
      <c r="D347" s="6">
        <v>9</v>
      </c>
      <c r="E347" s="6">
        <v>1991</v>
      </c>
      <c r="F347" s="6">
        <v>527.21</v>
      </c>
      <c r="G347" s="6">
        <v>527.21</v>
      </c>
      <c r="H347" s="22">
        <v>4</v>
      </c>
      <c r="I347" s="22">
        <v>4</v>
      </c>
      <c r="J347" s="22">
        <v>1.44</v>
      </c>
      <c r="K347" s="22">
        <v>1.7560000000000002</v>
      </c>
      <c r="L347" s="22">
        <v>2.52865</v>
      </c>
      <c r="M347" s="22">
        <v>44</v>
      </c>
      <c r="N347" s="22">
        <v>2.2439999999999998</v>
      </c>
      <c r="O347" s="22">
        <v>28.85</v>
      </c>
      <c r="P347" s="22">
        <v>1.47135</v>
      </c>
      <c r="Q347" s="22">
        <v>160</v>
      </c>
      <c r="R347" s="22">
        <v>195.11111111111114</v>
      </c>
      <c r="S347" s="22">
        <v>280.96111111111105</v>
      </c>
      <c r="T347" s="22">
        <v>1.08865</v>
      </c>
      <c r="U347" s="22">
        <v>0.7726499999999998</v>
      </c>
      <c r="V347" s="29">
        <v>-15.15</v>
      </c>
    </row>
    <row r="348" spans="1:22" ht="12.75">
      <c r="A348" s="163"/>
      <c r="B348" s="125">
        <v>119</v>
      </c>
      <c r="C348" s="72" t="s">
        <v>469</v>
      </c>
      <c r="D348" s="6">
        <v>22</v>
      </c>
      <c r="E348" s="6">
        <v>1989</v>
      </c>
      <c r="F348" s="6">
        <v>1179.64</v>
      </c>
      <c r="G348" s="6">
        <v>1179.64</v>
      </c>
      <c r="H348" s="22">
        <v>8.089</v>
      </c>
      <c r="I348" s="22">
        <v>8.089</v>
      </c>
      <c r="J348" s="22">
        <v>3.52</v>
      </c>
      <c r="K348" s="22">
        <v>4.06</v>
      </c>
      <c r="L348" s="22">
        <v>3.9257940000000007</v>
      </c>
      <c r="M348" s="22">
        <v>79</v>
      </c>
      <c r="N348" s="22">
        <v>4.029</v>
      </c>
      <c r="O348" s="22">
        <v>77.556</v>
      </c>
      <c r="P348" s="22">
        <v>4.163206</v>
      </c>
      <c r="Q348" s="22">
        <v>160</v>
      </c>
      <c r="R348" s="22">
        <v>184.54545454545456</v>
      </c>
      <c r="S348" s="22">
        <v>178.44518181818185</v>
      </c>
      <c r="T348" s="22">
        <v>0.40579400000000065</v>
      </c>
      <c r="U348" s="22">
        <v>-0.13420599999999983</v>
      </c>
      <c r="V348" s="29">
        <v>-1.4440000000000026</v>
      </c>
    </row>
    <row r="349" spans="1:22" ht="12.75">
      <c r="A349" s="163"/>
      <c r="B349" s="125">
        <v>120</v>
      </c>
      <c r="C349" s="72" t="s">
        <v>472</v>
      </c>
      <c r="D349" s="6">
        <v>38</v>
      </c>
      <c r="E349" s="6" t="s">
        <v>29</v>
      </c>
      <c r="F349" s="6">
        <v>2277.52</v>
      </c>
      <c r="G349" s="6">
        <v>2277.52</v>
      </c>
      <c r="H349" s="22">
        <v>16.043</v>
      </c>
      <c r="I349" s="22">
        <f aca="true" t="shared" si="72" ref="I349:I359">H349</f>
        <v>16.043</v>
      </c>
      <c r="J349" s="22">
        <v>6</v>
      </c>
      <c r="K349" s="22">
        <f aca="true" t="shared" si="73" ref="K349:K359">I349-N349</f>
        <v>9.821</v>
      </c>
      <c r="L349" s="22">
        <f aca="true" t="shared" si="74" ref="L349:L359">I349-P349</f>
        <v>12.263499</v>
      </c>
      <c r="M349" s="22">
        <v>122</v>
      </c>
      <c r="N349" s="22">
        <v>6.2219999999999995</v>
      </c>
      <c r="O349" s="22">
        <v>70.408</v>
      </c>
      <c r="P349" s="22">
        <v>3.779501</v>
      </c>
      <c r="Q349" s="22">
        <f aca="true" t="shared" si="75" ref="Q349:Q359">J349*1000/D349</f>
        <v>157.89473684210526</v>
      </c>
      <c r="R349" s="22">
        <f aca="true" t="shared" si="76" ref="R349:R359">K349*1000/D349</f>
        <v>258.44736842105266</v>
      </c>
      <c r="S349" s="22">
        <f aca="true" t="shared" si="77" ref="S349:S359">L349*1000/D349</f>
        <v>322.72365789473685</v>
      </c>
      <c r="T349" s="22">
        <f aca="true" t="shared" si="78" ref="T349:T359">L349-J349</f>
        <v>6.2634989999999995</v>
      </c>
      <c r="U349" s="22">
        <f aca="true" t="shared" si="79" ref="U349:U359">N349-P349</f>
        <v>2.4424989999999993</v>
      </c>
      <c r="V349" s="29">
        <f aca="true" t="shared" si="80" ref="V349:V359">O349-M349</f>
        <v>-51.592</v>
      </c>
    </row>
    <row r="350" spans="1:22" ht="12.75">
      <c r="A350" s="163"/>
      <c r="B350" s="125">
        <v>121</v>
      </c>
      <c r="C350" s="72" t="s">
        <v>473</v>
      </c>
      <c r="D350" s="6">
        <v>40</v>
      </c>
      <c r="E350" s="6" t="s">
        <v>29</v>
      </c>
      <c r="F350" s="6">
        <v>3134.71</v>
      </c>
      <c r="G350" s="6">
        <v>3134.71</v>
      </c>
      <c r="H350" s="22">
        <v>18.061</v>
      </c>
      <c r="I350" s="22">
        <f t="shared" si="72"/>
        <v>18.061</v>
      </c>
      <c r="J350" s="22">
        <v>8.12164</v>
      </c>
      <c r="K350" s="22">
        <f t="shared" si="73"/>
        <v>11.839</v>
      </c>
      <c r="L350" s="22">
        <f t="shared" si="74"/>
        <v>11.726759999999999</v>
      </c>
      <c r="M350" s="22">
        <v>122</v>
      </c>
      <c r="N350" s="22">
        <v>6.2219999999999995</v>
      </c>
      <c r="O350" s="22">
        <v>118</v>
      </c>
      <c r="P350" s="22">
        <v>6.33424</v>
      </c>
      <c r="Q350" s="22">
        <f t="shared" si="75"/>
        <v>203.041</v>
      </c>
      <c r="R350" s="22">
        <f t="shared" si="76"/>
        <v>295.975</v>
      </c>
      <c r="S350" s="22">
        <f t="shared" si="77"/>
        <v>293.169</v>
      </c>
      <c r="T350" s="22">
        <f t="shared" si="78"/>
        <v>3.6051199999999994</v>
      </c>
      <c r="U350" s="22">
        <f t="shared" si="79"/>
        <v>-0.11224000000000078</v>
      </c>
      <c r="V350" s="29">
        <f t="shared" si="80"/>
        <v>-4</v>
      </c>
    </row>
    <row r="351" spans="1:22" ht="12.75">
      <c r="A351" s="163"/>
      <c r="B351" s="125">
        <v>122</v>
      </c>
      <c r="C351" s="72" t="s">
        <v>474</v>
      </c>
      <c r="D351" s="6">
        <v>90</v>
      </c>
      <c r="E351" s="6">
        <v>1968</v>
      </c>
      <c r="F351" s="6">
        <v>4494.75</v>
      </c>
      <c r="G351" s="6">
        <v>4494.75</v>
      </c>
      <c r="H351" s="22">
        <v>33.551</v>
      </c>
      <c r="I351" s="22">
        <f t="shared" si="72"/>
        <v>33.551</v>
      </c>
      <c r="J351" s="22">
        <v>14.4</v>
      </c>
      <c r="K351" s="22">
        <f t="shared" si="73"/>
        <v>20.903000000000002</v>
      </c>
      <c r="L351" s="22">
        <f t="shared" si="74"/>
        <v>23.974058</v>
      </c>
      <c r="M351" s="22">
        <v>248</v>
      </c>
      <c r="N351" s="22">
        <v>12.648</v>
      </c>
      <c r="O351" s="22">
        <v>178.408</v>
      </c>
      <c r="P351" s="22">
        <v>9.576942</v>
      </c>
      <c r="Q351" s="22">
        <f t="shared" si="75"/>
        <v>160</v>
      </c>
      <c r="R351" s="22">
        <f t="shared" si="76"/>
        <v>232.2555555555556</v>
      </c>
      <c r="S351" s="22">
        <f t="shared" si="77"/>
        <v>266.37842222222224</v>
      </c>
      <c r="T351" s="22">
        <f t="shared" si="78"/>
        <v>9.574057999999999</v>
      </c>
      <c r="U351" s="22">
        <f t="shared" si="79"/>
        <v>3.071057999999999</v>
      </c>
      <c r="V351" s="29">
        <f t="shared" si="80"/>
        <v>-69.59200000000001</v>
      </c>
    </row>
    <row r="352" spans="1:22" ht="12.75">
      <c r="A352" s="163"/>
      <c r="B352" s="125">
        <v>123</v>
      </c>
      <c r="C352" s="72" t="s">
        <v>475</v>
      </c>
      <c r="D352" s="6">
        <v>38</v>
      </c>
      <c r="E352" s="6" t="s">
        <v>29</v>
      </c>
      <c r="F352" s="6">
        <v>2115.26</v>
      </c>
      <c r="G352" s="6">
        <v>2115.26</v>
      </c>
      <c r="H352" s="22">
        <v>17.007</v>
      </c>
      <c r="I352" s="22">
        <f t="shared" si="72"/>
        <v>17.007</v>
      </c>
      <c r="J352" s="22">
        <v>5.76</v>
      </c>
      <c r="K352" s="22">
        <f t="shared" si="73"/>
        <v>10.479000000000003</v>
      </c>
      <c r="L352" s="22">
        <f t="shared" si="74"/>
        <v>11.969025000000002</v>
      </c>
      <c r="M352" s="22">
        <v>128</v>
      </c>
      <c r="N352" s="22">
        <v>6.528</v>
      </c>
      <c r="O352" s="22">
        <v>93.852</v>
      </c>
      <c r="P352" s="22">
        <v>5.037975</v>
      </c>
      <c r="Q352" s="22">
        <f t="shared" si="75"/>
        <v>151.57894736842104</v>
      </c>
      <c r="R352" s="22">
        <f t="shared" si="76"/>
        <v>275.76315789473693</v>
      </c>
      <c r="S352" s="22">
        <f t="shared" si="77"/>
        <v>314.9743421052632</v>
      </c>
      <c r="T352" s="22">
        <f t="shared" si="78"/>
        <v>6.209025000000002</v>
      </c>
      <c r="U352" s="22">
        <f t="shared" si="79"/>
        <v>1.4900249999999993</v>
      </c>
      <c r="V352" s="29">
        <f t="shared" si="80"/>
        <v>-34.147999999999996</v>
      </c>
    </row>
    <row r="353" spans="1:22" ht="12.75">
      <c r="A353" s="163"/>
      <c r="B353" s="125">
        <v>124</v>
      </c>
      <c r="C353" s="72" t="s">
        <v>477</v>
      </c>
      <c r="D353" s="6">
        <v>145</v>
      </c>
      <c r="E353" s="6">
        <v>1968</v>
      </c>
      <c r="F353" s="6">
        <v>7525.85</v>
      </c>
      <c r="G353" s="6">
        <v>7525.85</v>
      </c>
      <c r="H353" s="124">
        <v>50.959</v>
      </c>
      <c r="I353" s="22">
        <f t="shared" si="72"/>
        <v>50.959</v>
      </c>
      <c r="J353" s="22">
        <v>22.96</v>
      </c>
      <c r="K353" s="22">
        <f t="shared" si="73"/>
        <v>28.060000000000006</v>
      </c>
      <c r="L353" s="22">
        <f t="shared" si="74"/>
        <v>28.769406000000004</v>
      </c>
      <c r="M353" s="124">
        <v>449</v>
      </c>
      <c r="N353" s="124">
        <v>22.898999999999997</v>
      </c>
      <c r="O353" s="124">
        <v>413.368</v>
      </c>
      <c r="P353" s="22">
        <v>22.189594</v>
      </c>
      <c r="Q353" s="22">
        <f t="shared" si="75"/>
        <v>158.3448275862069</v>
      </c>
      <c r="R353" s="22">
        <f t="shared" si="76"/>
        <v>193.5172413793104</v>
      </c>
      <c r="S353" s="22">
        <f t="shared" si="77"/>
        <v>198.40969655172415</v>
      </c>
      <c r="T353" s="22">
        <f t="shared" si="78"/>
        <v>5.809406000000003</v>
      </c>
      <c r="U353" s="22">
        <f t="shared" si="79"/>
        <v>0.7094059999999978</v>
      </c>
      <c r="V353" s="29">
        <f t="shared" si="80"/>
        <v>-35.632000000000005</v>
      </c>
    </row>
    <row r="354" spans="1:22" ht="12.75">
      <c r="A354" s="163"/>
      <c r="B354" s="125">
        <v>125</v>
      </c>
      <c r="C354" s="72" t="s">
        <v>478</v>
      </c>
      <c r="D354" s="6">
        <v>40</v>
      </c>
      <c r="E354" s="6">
        <v>1985</v>
      </c>
      <c r="F354" s="6">
        <v>2161.15</v>
      </c>
      <c r="G354" s="6">
        <v>2161.15</v>
      </c>
      <c r="H354" s="22">
        <v>14.907</v>
      </c>
      <c r="I354" s="22">
        <f t="shared" si="72"/>
        <v>14.907</v>
      </c>
      <c r="J354" s="22">
        <v>6.4</v>
      </c>
      <c r="K354" s="22">
        <f t="shared" si="73"/>
        <v>8.328</v>
      </c>
      <c r="L354" s="22">
        <f t="shared" si="74"/>
        <v>9.632403</v>
      </c>
      <c r="M354" s="22">
        <v>129</v>
      </c>
      <c r="N354" s="22">
        <v>6.579</v>
      </c>
      <c r="O354" s="22">
        <v>98.26</v>
      </c>
      <c r="P354" s="22">
        <v>5.274597</v>
      </c>
      <c r="Q354" s="22">
        <f t="shared" si="75"/>
        <v>160</v>
      </c>
      <c r="R354" s="22">
        <f t="shared" si="76"/>
        <v>208.2</v>
      </c>
      <c r="S354" s="22">
        <f t="shared" si="77"/>
        <v>240.810075</v>
      </c>
      <c r="T354" s="22">
        <f t="shared" si="78"/>
        <v>3.2324029999999997</v>
      </c>
      <c r="U354" s="22">
        <f t="shared" si="79"/>
        <v>1.3044029999999998</v>
      </c>
      <c r="V354" s="29">
        <f t="shared" si="80"/>
        <v>-30.739999999999995</v>
      </c>
    </row>
    <row r="355" spans="1:22" ht="12.75">
      <c r="A355" s="163"/>
      <c r="B355" s="125">
        <v>126</v>
      </c>
      <c r="C355" s="72" t="s">
        <v>54</v>
      </c>
      <c r="D355" s="6">
        <v>90</v>
      </c>
      <c r="E355" s="6" t="s">
        <v>29</v>
      </c>
      <c r="F355" s="6">
        <v>4481.85</v>
      </c>
      <c r="G355" s="6">
        <v>4481.85</v>
      </c>
      <c r="H355" s="22">
        <v>22.69</v>
      </c>
      <c r="I355" s="22">
        <f t="shared" si="72"/>
        <v>22.69</v>
      </c>
      <c r="J355" s="22">
        <v>13.28</v>
      </c>
      <c r="K355" s="22">
        <f t="shared" si="73"/>
        <v>14.836000000000002</v>
      </c>
      <c r="L355" s="22">
        <f t="shared" si="74"/>
        <v>17.8654</v>
      </c>
      <c r="M355" s="22">
        <v>140</v>
      </c>
      <c r="N355" s="22">
        <v>7.854</v>
      </c>
      <c r="O355" s="22">
        <v>86.8</v>
      </c>
      <c r="P355" s="22">
        <v>4.8246</v>
      </c>
      <c r="Q355" s="22">
        <f t="shared" si="75"/>
        <v>147.55555555555554</v>
      </c>
      <c r="R355" s="22">
        <f t="shared" si="76"/>
        <v>164.84444444444446</v>
      </c>
      <c r="S355" s="22">
        <f t="shared" si="77"/>
        <v>198.50444444444446</v>
      </c>
      <c r="T355" s="22">
        <f t="shared" si="78"/>
        <v>4.585400000000002</v>
      </c>
      <c r="U355" s="22">
        <f t="shared" si="79"/>
        <v>3.0294</v>
      </c>
      <c r="V355" s="29">
        <f t="shared" si="80"/>
        <v>-53.2</v>
      </c>
    </row>
    <row r="356" spans="1:22" ht="12.75">
      <c r="A356" s="163"/>
      <c r="B356" s="125">
        <v>127</v>
      </c>
      <c r="C356" s="72" t="s">
        <v>55</v>
      </c>
      <c r="D356" s="6">
        <v>90</v>
      </c>
      <c r="E356" s="6" t="s">
        <v>29</v>
      </c>
      <c r="F356" s="6">
        <v>4515.26</v>
      </c>
      <c r="G356" s="6">
        <v>4515.26</v>
      </c>
      <c r="H356" s="22">
        <v>22.64</v>
      </c>
      <c r="I356" s="22">
        <f t="shared" si="72"/>
        <v>22.64</v>
      </c>
      <c r="J356" s="22">
        <v>12.96</v>
      </c>
      <c r="K356" s="22">
        <f t="shared" si="73"/>
        <v>14.6738</v>
      </c>
      <c r="L356" s="22">
        <f t="shared" si="74"/>
        <v>16.121180000000003</v>
      </c>
      <c r="M356" s="22">
        <v>142</v>
      </c>
      <c r="N356" s="22">
        <v>7.9662</v>
      </c>
      <c r="O356" s="22">
        <v>116.2</v>
      </c>
      <c r="P356" s="22">
        <v>6.51882</v>
      </c>
      <c r="Q356" s="22">
        <f t="shared" si="75"/>
        <v>144</v>
      </c>
      <c r="R356" s="22">
        <f t="shared" si="76"/>
        <v>163.04222222222222</v>
      </c>
      <c r="S356" s="22">
        <f t="shared" si="77"/>
        <v>179.12422222222224</v>
      </c>
      <c r="T356" s="22">
        <f t="shared" si="78"/>
        <v>3.1611800000000017</v>
      </c>
      <c r="U356" s="22">
        <f t="shared" si="79"/>
        <v>1.4473799999999999</v>
      </c>
      <c r="V356" s="29">
        <f t="shared" si="80"/>
        <v>-25.799999999999997</v>
      </c>
    </row>
    <row r="357" spans="1:22" ht="12.75">
      <c r="A357" s="163"/>
      <c r="B357" s="125">
        <v>128</v>
      </c>
      <c r="C357" s="72" t="s">
        <v>56</v>
      </c>
      <c r="D357" s="6">
        <v>75</v>
      </c>
      <c r="E357" s="6" t="s">
        <v>29</v>
      </c>
      <c r="F357" s="6">
        <v>3977.54</v>
      </c>
      <c r="G357" s="6">
        <v>3977.54</v>
      </c>
      <c r="H357" s="22">
        <v>23.702</v>
      </c>
      <c r="I357" s="22">
        <f t="shared" si="72"/>
        <v>23.702</v>
      </c>
      <c r="J357" s="22">
        <v>10.8</v>
      </c>
      <c r="K357" s="22">
        <f t="shared" si="73"/>
        <v>14.221100000000002</v>
      </c>
      <c r="L357" s="22">
        <f t="shared" si="74"/>
        <v>15.876050000000003</v>
      </c>
      <c r="M357" s="22">
        <v>169</v>
      </c>
      <c r="N357" s="22">
        <v>9.4809</v>
      </c>
      <c r="O357" s="22">
        <v>139.5</v>
      </c>
      <c r="P357" s="22">
        <v>7.82595</v>
      </c>
      <c r="Q357" s="22">
        <f t="shared" si="75"/>
        <v>144</v>
      </c>
      <c r="R357" s="22">
        <f t="shared" si="76"/>
        <v>189.6146666666667</v>
      </c>
      <c r="S357" s="22">
        <f t="shared" si="77"/>
        <v>211.6806666666667</v>
      </c>
      <c r="T357" s="22">
        <f t="shared" si="78"/>
        <v>5.076050000000002</v>
      </c>
      <c r="U357" s="22">
        <f t="shared" si="79"/>
        <v>1.6549500000000004</v>
      </c>
      <c r="V357" s="29">
        <f t="shared" si="80"/>
        <v>-29.5</v>
      </c>
    </row>
    <row r="358" spans="1:22" ht="12.75">
      <c r="A358" s="163"/>
      <c r="B358" s="125">
        <v>129</v>
      </c>
      <c r="C358" s="72" t="s">
        <v>57</v>
      </c>
      <c r="D358" s="6">
        <v>90</v>
      </c>
      <c r="E358" s="6" t="s">
        <v>29</v>
      </c>
      <c r="F358" s="6">
        <v>4475.37</v>
      </c>
      <c r="G358" s="6">
        <v>4475.37</v>
      </c>
      <c r="H358" s="22">
        <v>23.608</v>
      </c>
      <c r="I358" s="22">
        <f t="shared" si="72"/>
        <v>23.608</v>
      </c>
      <c r="J358" s="22">
        <v>13.28</v>
      </c>
      <c r="K358" s="22">
        <f t="shared" si="73"/>
        <v>15.4174</v>
      </c>
      <c r="L358" s="22">
        <f t="shared" si="74"/>
        <v>15.1744</v>
      </c>
      <c r="M358" s="22">
        <v>146</v>
      </c>
      <c r="N358" s="22">
        <v>8.1906</v>
      </c>
      <c r="O358" s="22">
        <v>150.332</v>
      </c>
      <c r="P358" s="22">
        <v>8.4336</v>
      </c>
      <c r="Q358" s="22">
        <f t="shared" si="75"/>
        <v>147.55555555555554</v>
      </c>
      <c r="R358" s="22">
        <f t="shared" si="76"/>
        <v>171.30444444444447</v>
      </c>
      <c r="S358" s="22">
        <f t="shared" si="77"/>
        <v>168.60444444444445</v>
      </c>
      <c r="T358" s="22">
        <f t="shared" si="78"/>
        <v>1.894400000000001</v>
      </c>
      <c r="U358" s="22">
        <f t="shared" si="79"/>
        <v>-0.24300000000000033</v>
      </c>
      <c r="V358" s="29">
        <f t="shared" si="80"/>
        <v>4.331999999999994</v>
      </c>
    </row>
    <row r="359" spans="1:22" ht="12.75">
      <c r="A359" s="163"/>
      <c r="B359" s="125">
        <v>130</v>
      </c>
      <c r="C359" s="72" t="s">
        <v>58</v>
      </c>
      <c r="D359" s="6">
        <v>90</v>
      </c>
      <c r="E359" s="6" t="s">
        <v>29</v>
      </c>
      <c r="F359" s="6">
        <v>4482.03</v>
      </c>
      <c r="G359" s="6">
        <v>4482.03</v>
      </c>
      <c r="H359" s="22">
        <v>20.753</v>
      </c>
      <c r="I359" s="22">
        <f t="shared" si="72"/>
        <v>20.753</v>
      </c>
      <c r="J359" s="22">
        <v>11.84</v>
      </c>
      <c r="K359" s="22">
        <f t="shared" si="73"/>
        <v>13.46</v>
      </c>
      <c r="L359" s="22">
        <f t="shared" si="74"/>
        <v>14.498972</v>
      </c>
      <c r="M359" s="22">
        <v>130</v>
      </c>
      <c r="N359" s="22">
        <v>7.293</v>
      </c>
      <c r="O359" s="22">
        <v>111.48</v>
      </c>
      <c r="P359" s="22">
        <v>6.254028</v>
      </c>
      <c r="Q359" s="22">
        <f t="shared" si="75"/>
        <v>131.55555555555554</v>
      </c>
      <c r="R359" s="22">
        <f t="shared" si="76"/>
        <v>149.55555555555554</v>
      </c>
      <c r="S359" s="22">
        <f t="shared" si="77"/>
        <v>161.0996888888889</v>
      </c>
      <c r="T359" s="22">
        <f t="shared" si="78"/>
        <v>2.6589720000000003</v>
      </c>
      <c r="U359" s="22">
        <f t="shared" si="79"/>
        <v>1.0389720000000002</v>
      </c>
      <c r="V359" s="29">
        <f t="shared" si="80"/>
        <v>-18.519999999999996</v>
      </c>
    </row>
    <row r="360" spans="1:22" ht="12.75">
      <c r="A360" s="163"/>
      <c r="B360" s="125">
        <v>131</v>
      </c>
      <c r="C360" s="72" t="s">
        <v>60</v>
      </c>
      <c r="D360" s="6">
        <v>90</v>
      </c>
      <c r="E360" s="6" t="s">
        <v>29</v>
      </c>
      <c r="F360" s="6">
        <v>4546.17</v>
      </c>
      <c r="G360" s="6">
        <v>4546.17</v>
      </c>
      <c r="H360" s="22">
        <v>19.846</v>
      </c>
      <c r="I360" s="22">
        <v>19.846</v>
      </c>
      <c r="J360" s="22">
        <v>10.06</v>
      </c>
      <c r="K360" s="22">
        <v>13.731100000000001</v>
      </c>
      <c r="L360" s="22">
        <v>14.4043</v>
      </c>
      <c r="M360" s="22">
        <v>109</v>
      </c>
      <c r="N360" s="22">
        <v>6.1149</v>
      </c>
      <c r="O360" s="22">
        <v>97</v>
      </c>
      <c r="P360" s="22">
        <v>5.4417</v>
      </c>
      <c r="Q360" s="22">
        <v>111.77777777777777</v>
      </c>
      <c r="R360" s="22">
        <v>152.5677777777778</v>
      </c>
      <c r="S360" s="22">
        <v>160.04777777777778</v>
      </c>
      <c r="T360" s="22">
        <v>4.344299999999999</v>
      </c>
      <c r="U360" s="22">
        <v>0.6731999999999996</v>
      </c>
      <c r="V360" s="29">
        <v>-12</v>
      </c>
    </row>
    <row r="361" spans="1:22" ht="12.75">
      <c r="A361" s="163"/>
      <c r="B361" s="125">
        <v>132</v>
      </c>
      <c r="C361" s="72" t="s">
        <v>111</v>
      </c>
      <c r="D361" s="6">
        <v>40</v>
      </c>
      <c r="E361" s="6">
        <v>1973</v>
      </c>
      <c r="F361" s="6">
        <v>1927</v>
      </c>
      <c r="G361" s="6">
        <v>1927</v>
      </c>
      <c r="H361" s="22">
        <v>12.6</v>
      </c>
      <c r="I361" s="22">
        <v>12.6</v>
      </c>
      <c r="J361" s="28">
        <v>6.4</v>
      </c>
      <c r="K361" s="22">
        <v>10</v>
      </c>
      <c r="L361" s="22">
        <v>10.64</v>
      </c>
      <c r="M361" s="22">
        <v>51</v>
      </c>
      <c r="N361" s="22">
        <v>2.6</v>
      </c>
      <c r="O361" s="22">
        <v>38.5</v>
      </c>
      <c r="P361" s="28">
        <v>1.96</v>
      </c>
      <c r="Q361" s="22">
        <v>160</v>
      </c>
      <c r="R361" s="22">
        <v>250</v>
      </c>
      <c r="S361" s="22">
        <v>266</v>
      </c>
      <c r="T361" s="22">
        <v>4.24</v>
      </c>
      <c r="U361" s="22">
        <v>0.64</v>
      </c>
      <c r="V361" s="29">
        <v>-12.5</v>
      </c>
    </row>
    <row r="362" spans="1:22" ht="12.75">
      <c r="A362" s="163"/>
      <c r="B362" s="125">
        <v>133</v>
      </c>
      <c r="C362" s="72" t="s">
        <v>112</v>
      </c>
      <c r="D362" s="6">
        <v>21</v>
      </c>
      <c r="E362" s="6">
        <v>1984</v>
      </c>
      <c r="F362" s="6">
        <v>1255</v>
      </c>
      <c r="G362" s="6">
        <v>1255</v>
      </c>
      <c r="H362" s="22">
        <v>7.1</v>
      </c>
      <c r="I362" s="22">
        <v>7.1</v>
      </c>
      <c r="J362" s="28">
        <v>3.36</v>
      </c>
      <c r="K362" s="22">
        <v>5.62</v>
      </c>
      <c r="L362" s="22">
        <v>5.67</v>
      </c>
      <c r="M362" s="22">
        <v>29</v>
      </c>
      <c r="N362" s="28">
        <v>1.48</v>
      </c>
      <c r="O362" s="22">
        <v>28</v>
      </c>
      <c r="P362" s="28">
        <v>1.43</v>
      </c>
      <c r="Q362" s="22">
        <v>160</v>
      </c>
      <c r="R362" s="22">
        <v>267.6190476190476</v>
      </c>
      <c r="S362" s="22">
        <v>270</v>
      </c>
      <c r="T362" s="22">
        <v>2.31</v>
      </c>
      <c r="U362" s="22">
        <v>0.05</v>
      </c>
      <c r="V362" s="29">
        <v>-1</v>
      </c>
    </row>
    <row r="363" spans="1:22" ht="12.75">
      <c r="A363" s="163"/>
      <c r="B363" s="125">
        <v>134</v>
      </c>
      <c r="C363" s="72" t="s">
        <v>116</v>
      </c>
      <c r="D363" s="6">
        <v>15</v>
      </c>
      <c r="E363" s="6">
        <v>1983</v>
      </c>
      <c r="F363" s="6">
        <v>622.54</v>
      </c>
      <c r="G363" s="6">
        <v>622.5</v>
      </c>
      <c r="H363" s="22">
        <v>5.73</v>
      </c>
      <c r="I363" s="22">
        <f aca="true" t="shared" si="81" ref="I363:I426">H363</f>
        <v>5.73</v>
      </c>
      <c r="J363" s="22">
        <v>2.4</v>
      </c>
      <c r="K363" s="22">
        <f aca="true" t="shared" si="82" ref="K363:K426">I363-N363</f>
        <v>4.047000000000001</v>
      </c>
      <c r="L363" s="22">
        <f aca="true" t="shared" si="83" ref="L363:L426">I363-P363</f>
        <v>4.945</v>
      </c>
      <c r="M363" s="22">
        <v>30</v>
      </c>
      <c r="N363" s="22">
        <v>1.683</v>
      </c>
      <c r="O363" s="22">
        <v>14</v>
      </c>
      <c r="P363" s="22">
        <v>0.785</v>
      </c>
      <c r="Q363" s="22">
        <f aca="true" t="shared" si="84" ref="Q363:Q426">J363*1000/D363</f>
        <v>160</v>
      </c>
      <c r="R363" s="22">
        <f aca="true" t="shared" si="85" ref="R363:R426">K363*1000/D363</f>
        <v>269.8</v>
      </c>
      <c r="S363" s="22">
        <f aca="true" t="shared" si="86" ref="S363:S426">L363*1000/D363</f>
        <v>329.6666666666667</v>
      </c>
      <c r="T363" s="22">
        <f aca="true" t="shared" si="87" ref="T363:T426">L363-J363</f>
        <v>2.5450000000000004</v>
      </c>
      <c r="U363" s="22">
        <f aca="true" t="shared" si="88" ref="U363:U426">N363-P363</f>
        <v>0.898</v>
      </c>
      <c r="V363" s="29">
        <f aca="true" t="shared" si="89" ref="V363:V426">O363-M363</f>
        <v>-16</v>
      </c>
    </row>
    <row r="364" spans="1:22" ht="12.75">
      <c r="A364" s="163"/>
      <c r="B364" s="125">
        <v>135</v>
      </c>
      <c r="C364" s="72" t="s">
        <v>117</v>
      </c>
      <c r="D364" s="6">
        <v>10</v>
      </c>
      <c r="E364" s="6">
        <v>1978</v>
      </c>
      <c r="F364" s="6">
        <v>551.02</v>
      </c>
      <c r="G364" s="6">
        <v>551.02</v>
      </c>
      <c r="H364" s="22">
        <v>4.256</v>
      </c>
      <c r="I364" s="22">
        <f t="shared" si="81"/>
        <v>4.256</v>
      </c>
      <c r="J364" s="22">
        <v>1.6</v>
      </c>
      <c r="K364" s="22">
        <f t="shared" si="82"/>
        <v>3.2460000000000004</v>
      </c>
      <c r="L364" s="22">
        <f t="shared" si="83"/>
        <v>3.2460000000000004</v>
      </c>
      <c r="M364" s="22">
        <v>18</v>
      </c>
      <c r="N364" s="22">
        <v>1.01</v>
      </c>
      <c r="O364" s="22">
        <v>18</v>
      </c>
      <c r="P364" s="22">
        <v>1.01</v>
      </c>
      <c r="Q364" s="22">
        <f t="shared" si="84"/>
        <v>160</v>
      </c>
      <c r="R364" s="22">
        <f t="shared" si="85"/>
        <v>324.6</v>
      </c>
      <c r="S364" s="22">
        <f t="shared" si="86"/>
        <v>324.6</v>
      </c>
      <c r="T364" s="22">
        <f t="shared" si="87"/>
        <v>1.6460000000000004</v>
      </c>
      <c r="U364" s="22">
        <f t="shared" si="88"/>
        <v>0</v>
      </c>
      <c r="V364" s="29">
        <f t="shared" si="89"/>
        <v>0</v>
      </c>
    </row>
    <row r="365" spans="1:22" ht="12.75">
      <c r="A365" s="163"/>
      <c r="B365" s="125">
        <v>136</v>
      </c>
      <c r="C365" s="72" t="s">
        <v>118</v>
      </c>
      <c r="D365" s="6">
        <v>4</v>
      </c>
      <c r="E365" s="6">
        <v>1980</v>
      </c>
      <c r="F365" s="6">
        <v>197.23</v>
      </c>
      <c r="G365" s="6">
        <v>197.23</v>
      </c>
      <c r="H365" s="22">
        <v>1.125</v>
      </c>
      <c r="I365" s="22">
        <f t="shared" si="81"/>
        <v>1.125</v>
      </c>
      <c r="J365" s="22">
        <v>0.64</v>
      </c>
      <c r="K365" s="22">
        <f t="shared" si="82"/>
        <v>1.013</v>
      </c>
      <c r="L365" s="22">
        <f t="shared" si="83"/>
        <v>1.069</v>
      </c>
      <c r="M365" s="22">
        <v>2</v>
      </c>
      <c r="N365" s="22">
        <v>0.112</v>
      </c>
      <c r="O365" s="22">
        <v>1</v>
      </c>
      <c r="P365" s="22">
        <v>0.056</v>
      </c>
      <c r="Q365" s="22">
        <f t="shared" si="84"/>
        <v>160</v>
      </c>
      <c r="R365" s="22">
        <f t="shared" si="85"/>
        <v>253.24999999999997</v>
      </c>
      <c r="S365" s="22">
        <f t="shared" si="86"/>
        <v>267.25</v>
      </c>
      <c r="T365" s="22">
        <f t="shared" si="87"/>
        <v>0.42899999999999994</v>
      </c>
      <c r="U365" s="22">
        <f t="shared" si="88"/>
        <v>0.056</v>
      </c>
      <c r="V365" s="29">
        <f t="shared" si="89"/>
        <v>-1</v>
      </c>
    </row>
    <row r="366" spans="1:22" ht="12.75">
      <c r="A366" s="163"/>
      <c r="B366" s="125">
        <v>137</v>
      </c>
      <c r="C366" s="72" t="s">
        <v>133</v>
      </c>
      <c r="D366" s="6">
        <v>14</v>
      </c>
      <c r="E366" s="6" t="s">
        <v>61</v>
      </c>
      <c r="F366" s="28">
        <v>596.45</v>
      </c>
      <c r="G366" s="28">
        <v>596.45</v>
      </c>
      <c r="H366" s="28">
        <v>2.97</v>
      </c>
      <c r="I366" s="22">
        <f t="shared" si="81"/>
        <v>2.97</v>
      </c>
      <c r="J366" s="28">
        <v>1.12</v>
      </c>
      <c r="K366" s="22">
        <f t="shared" si="82"/>
        <v>1.7460000000000002</v>
      </c>
      <c r="L366" s="22">
        <f t="shared" si="83"/>
        <v>1.7460000000000002</v>
      </c>
      <c r="M366" s="28">
        <v>24</v>
      </c>
      <c r="N366" s="28">
        <v>1.224</v>
      </c>
      <c r="O366" s="28">
        <v>24</v>
      </c>
      <c r="P366" s="28">
        <v>1.224</v>
      </c>
      <c r="Q366" s="22">
        <f t="shared" si="84"/>
        <v>80</v>
      </c>
      <c r="R366" s="22">
        <f t="shared" si="85"/>
        <v>124.71428571428574</v>
      </c>
      <c r="S366" s="22">
        <f t="shared" si="86"/>
        <v>124.71428571428574</v>
      </c>
      <c r="T366" s="22">
        <f t="shared" si="87"/>
        <v>0.6260000000000001</v>
      </c>
      <c r="U366" s="22">
        <f t="shared" si="88"/>
        <v>0</v>
      </c>
      <c r="V366" s="29">
        <f t="shared" si="89"/>
        <v>0</v>
      </c>
    </row>
    <row r="367" spans="1:22" ht="12.75">
      <c r="A367" s="163"/>
      <c r="B367" s="125">
        <v>138</v>
      </c>
      <c r="C367" s="72" t="s">
        <v>134</v>
      </c>
      <c r="D367" s="6">
        <v>36</v>
      </c>
      <c r="E367" s="6" t="s">
        <v>61</v>
      </c>
      <c r="F367" s="28">
        <v>2310.07</v>
      </c>
      <c r="G367" s="28">
        <v>2310.07</v>
      </c>
      <c r="H367" s="28">
        <v>11.939</v>
      </c>
      <c r="I367" s="22">
        <f t="shared" si="81"/>
        <v>11.939</v>
      </c>
      <c r="J367" s="28">
        <v>5.76</v>
      </c>
      <c r="K367" s="22">
        <f t="shared" si="82"/>
        <v>6.941</v>
      </c>
      <c r="L367" s="22">
        <f t="shared" si="83"/>
        <v>6.3850999999999996</v>
      </c>
      <c r="M367" s="28">
        <v>98</v>
      </c>
      <c r="N367" s="28">
        <v>4.998</v>
      </c>
      <c r="O367" s="28">
        <v>108.9</v>
      </c>
      <c r="P367" s="28">
        <v>5.5539000000000005</v>
      </c>
      <c r="Q367" s="22">
        <f t="shared" si="84"/>
        <v>160</v>
      </c>
      <c r="R367" s="22">
        <f t="shared" si="85"/>
        <v>192.80555555555554</v>
      </c>
      <c r="S367" s="22">
        <f t="shared" si="86"/>
        <v>177.36388888888888</v>
      </c>
      <c r="T367" s="22">
        <f t="shared" si="87"/>
        <v>0.6250999999999998</v>
      </c>
      <c r="U367" s="22">
        <f t="shared" si="88"/>
        <v>-0.5559000000000003</v>
      </c>
      <c r="V367" s="29">
        <f t="shared" si="89"/>
        <v>10.900000000000006</v>
      </c>
    </row>
    <row r="368" spans="1:22" ht="12.75">
      <c r="A368" s="163"/>
      <c r="B368" s="125">
        <v>139</v>
      </c>
      <c r="C368" s="72" t="s">
        <v>135</v>
      </c>
      <c r="D368" s="6">
        <v>30</v>
      </c>
      <c r="E368" s="6" t="s">
        <v>61</v>
      </c>
      <c r="F368" s="28">
        <v>1734.68</v>
      </c>
      <c r="G368" s="28">
        <v>1734.68</v>
      </c>
      <c r="H368" s="28">
        <v>8.223</v>
      </c>
      <c r="I368" s="22">
        <f t="shared" si="81"/>
        <v>8.223</v>
      </c>
      <c r="J368" s="28">
        <v>4.8</v>
      </c>
      <c r="K368" s="22">
        <f t="shared" si="82"/>
        <v>5.469000000000001</v>
      </c>
      <c r="L368" s="22">
        <f t="shared" si="83"/>
        <v>5.214</v>
      </c>
      <c r="M368" s="28">
        <v>54</v>
      </c>
      <c r="N368" s="28">
        <v>2.754</v>
      </c>
      <c r="O368" s="28">
        <v>59</v>
      </c>
      <c r="P368" s="28">
        <v>3.009</v>
      </c>
      <c r="Q368" s="22">
        <f t="shared" si="84"/>
        <v>160</v>
      </c>
      <c r="R368" s="22">
        <f t="shared" si="85"/>
        <v>182.30000000000004</v>
      </c>
      <c r="S368" s="22">
        <f t="shared" si="86"/>
        <v>173.8</v>
      </c>
      <c r="T368" s="22">
        <f t="shared" si="87"/>
        <v>0.4140000000000006</v>
      </c>
      <c r="U368" s="22">
        <f t="shared" si="88"/>
        <v>-0.2549999999999999</v>
      </c>
      <c r="V368" s="29">
        <f t="shared" si="89"/>
        <v>5</v>
      </c>
    </row>
    <row r="369" spans="1:22" ht="12.75">
      <c r="A369" s="163"/>
      <c r="B369" s="125">
        <v>140</v>
      </c>
      <c r="C369" s="72" t="s">
        <v>137</v>
      </c>
      <c r="D369" s="6">
        <v>2</v>
      </c>
      <c r="E369" s="6" t="s">
        <v>61</v>
      </c>
      <c r="F369" s="28">
        <v>157.69</v>
      </c>
      <c r="G369" s="28">
        <v>69.53</v>
      </c>
      <c r="H369" s="28">
        <v>0.129</v>
      </c>
      <c r="I369" s="22">
        <f t="shared" si="81"/>
        <v>0.129</v>
      </c>
      <c r="J369" s="28">
        <v>0.02</v>
      </c>
      <c r="K369" s="22">
        <f t="shared" si="82"/>
        <v>0.07800000000000001</v>
      </c>
      <c r="L369" s="22">
        <f t="shared" si="83"/>
        <v>0.129</v>
      </c>
      <c r="M369" s="28">
        <v>1</v>
      </c>
      <c r="N369" s="28">
        <v>0.051</v>
      </c>
      <c r="O369" s="28">
        <v>0</v>
      </c>
      <c r="P369" s="28">
        <v>0</v>
      </c>
      <c r="Q369" s="22">
        <f t="shared" si="84"/>
        <v>10</v>
      </c>
      <c r="R369" s="22">
        <f t="shared" si="85"/>
        <v>39.00000000000001</v>
      </c>
      <c r="S369" s="22">
        <f t="shared" si="86"/>
        <v>64.5</v>
      </c>
      <c r="T369" s="22">
        <f t="shared" si="87"/>
        <v>0.109</v>
      </c>
      <c r="U369" s="22">
        <f t="shared" si="88"/>
        <v>0.051</v>
      </c>
      <c r="V369" s="29">
        <f t="shared" si="89"/>
        <v>-1</v>
      </c>
    </row>
    <row r="370" spans="1:22" ht="12.75">
      <c r="A370" s="163"/>
      <c r="B370" s="125">
        <v>141</v>
      </c>
      <c r="C370" s="72" t="s">
        <v>170</v>
      </c>
      <c r="D370" s="6">
        <v>20</v>
      </c>
      <c r="E370" s="6"/>
      <c r="F370" s="6">
        <v>1263</v>
      </c>
      <c r="G370" s="6">
        <v>1263</v>
      </c>
      <c r="H370" s="28">
        <v>6.63</v>
      </c>
      <c r="I370" s="22">
        <f t="shared" si="81"/>
        <v>6.63</v>
      </c>
      <c r="J370" s="28">
        <v>2.84</v>
      </c>
      <c r="K370" s="22">
        <f t="shared" si="82"/>
        <v>6.63</v>
      </c>
      <c r="L370" s="22">
        <f t="shared" si="83"/>
        <v>4.54</v>
      </c>
      <c r="M370" s="22"/>
      <c r="N370" s="23">
        <f aca="true" t="shared" si="90" ref="N370:N379">M370*0.051</f>
        <v>0</v>
      </c>
      <c r="O370" s="22">
        <f aca="true" t="shared" si="91" ref="O370:O379">P370/0.051</f>
        <v>40.98039215686274</v>
      </c>
      <c r="P370" s="28">
        <v>2.09</v>
      </c>
      <c r="Q370" s="22">
        <f t="shared" si="84"/>
        <v>142</v>
      </c>
      <c r="R370" s="22">
        <f t="shared" si="85"/>
        <v>331.5</v>
      </c>
      <c r="S370" s="22">
        <f t="shared" si="86"/>
        <v>227</v>
      </c>
      <c r="T370" s="22">
        <f t="shared" si="87"/>
        <v>1.7000000000000002</v>
      </c>
      <c r="U370" s="22">
        <f t="shared" si="88"/>
        <v>-2.09</v>
      </c>
      <c r="V370" s="29">
        <f t="shared" si="89"/>
        <v>40.98039215686274</v>
      </c>
    </row>
    <row r="371" spans="1:22" ht="12.75">
      <c r="A371" s="163"/>
      <c r="B371" s="125">
        <v>142</v>
      </c>
      <c r="C371" s="72" t="s">
        <v>171</v>
      </c>
      <c r="D371" s="6">
        <v>95</v>
      </c>
      <c r="E371" s="6"/>
      <c r="F371" s="6">
        <v>3717</v>
      </c>
      <c r="G371" s="6">
        <v>3717</v>
      </c>
      <c r="H371" s="28">
        <v>29.97</v>
      </c>
      <c r="I371" s="22">
        <f t="shared" si="81"/>
        <v>29.97</v>
      </c>
      <c r="J371" s="28">
        <v>15.04</v>
      </c>
      <c r="K371" s="22">
        <f t="shared" si="82"/>
        <v>29.97</v>
      </c>
      <c r="L371" s="22">
        <f t="shared" si="83"/>
        <v>22.869999999999997</v>
      </c>
      <c r="M371" s="22"/>
      <c r="N371" s="23">
        <f t="shared" si="90"/>
        <v>0</v>
      </c>
      <c r="O371" s="22">
        <f t="shared" si="91"/>
        <v>139.2156862745098</v>
      </c>
      <c r="P371" s="28">
        <v>7.1</v>
      </c>
      <c r="Q371" s="22">
        <f t="shared" si="84"/>
        <v>158.31578947368422</v>
      </c>
      <c r="R371" s="22">
        <f t="shared" si="85"/>
        <v>315.4736842105263</v>
      </c>
      <c r="S371" s="22">
        <f t="shared" si="86"/>
        <v>240.73684210526312</v>
      </c>
      <c r="T371" s="22">
        <f t="shared" si="87"/>
        <v>7.829999999999998</v>
      </c>
      <c r="U371" s="22">
        <f t="shared" si="88"/>
        <v>-7.1</v>
      </c>
      <c r="V371" s="29">
        <f t="shared" si="89"/>
        <v>139.2156862745098</v>
      </c>
    </row>
    <row r="372" spans="1:22" ht="12.75">
      <c r="A372" s="163"/>
      <c r="B372" s="125">
        <v>143</v>
      </c>
      <c r="C372" s="72" t="s">
        <v>172</v>
      </c>
      <c r="D372" s="6">
        <v>52</v>
      </c>
      <c r="E372" s="6"/>
      <c r="F372" s="6">
        <v>2775</v>
      </c>
      <c r="G372" s="6">
        <v>2775</v>
      </c>
      <c r="H372" s="28">
        <v>12.45</v>
      </c>
      <c r="I372" s="22">
        <f t="shared" si="81"/>
        <v>12.45</v>
      </c>
      <c r="J372" s="28">
        <v>3.52</v>
      </c>
      <c r="K372" s="22">
        <f t="shared" si="82"/>
        <v>12.45</v>
      </c>
      <c r="L372" s="22">
        <f t="shared" si="83"/>
        <v>7.739999999999999</v>
      </c>
      <c r="M372" s="22"/>
      <c r="N372" s="23">
        <f t="shared" si="90"/>
        <v>0</v>
      </c>
      <c r="O372" s="22">
        <f t="shared" si="91"/>
        <v>92.3529411764706</v>
      </c>
      <c r="P372" s="28">
        <v>4.71</v>
      </c>
      <c r="Q372" s="22">
        <f t="shared" si="84"/>
        <v>67.6923076923077</v>
      </c>
      <c r="R372" s="22">
        <f t="shared" si="85"/>
        <v>239.42307692307693</v>
      </c>
      <c r="S372" s="22">
        <f t="shared" si="86"/>
        <v>148.84615384615384</v>
      </c>
      <c r="T372" s="22">
        <f t="shared" si="87"/>
        <v>4.219999999999999</v>
      </c>
      <c r="U372" s="22">
        <f t="shared" si="88"/>
        <v>-4.71</v>
      </c>
      <c r="V372" s="29">
        <f t="shared" si="89"/>
        <v>92.3529411764706</v>
      </c>
    </row>
    <row r="373" spans="1:22" ht="12.75">
      <c r="A373" s="163"/>
      <c r="B373" s="125">
        <v>144</v>
      </c>
      <c r="C373" s="72" t="s">
        <v>173</v>
      </c>
      <c r="D373" s="6">
        <v>45</v>
      </c>
      <c r="E373" s="6"/>
      <c r="F373" s="6">
        <v>2200</v>
      </c>
      <c r="G373" s="6">
        <v>2200</v>
      </c>
      <c r="H373" s="28">
        <v>15.5</v>
      </c>
      <c r="I373" s="22">
        <f t="shared" si="81"/>
        <v>15.5</v>
      </c>
      <c r="J373" s="28">
        <v>7.65</v>
      </c>
      <c r="K373" s="22">
        <f t="shared" si="82"/>
        <v>15.5</v>
      </c>
      <c r="L373" s="22">
        <f t="shared" si="83"/>
        <v>9.190000000000001</v>
      </c>
      <c r="M373" s="22"/>
      <c r="N373" s="23">
        <f t="shared" si="90"/>
        <v>0</v>
      </c>
      <c r="O373" s="22">
        <f t="shared" si="91"/>
        <v>123.72549019607843</v>
      </c>
      <c r="P373" s="28">
        <v>6.31</v>
      </c>
      <c r="Q373" s="22">
        <f t="shared" si="84"/>
        <v>170</v>
      </c>
      <c r="R373" s="22">
        <f t="shared" si="85"/>
        <v>344.44444444444446</v>
      </c>
      <c r="S373" s="22">
        <f t="shared" si="86"/>
        <v>204.22222222222226</v>
      </c>
      <c r="T373" s="22">
        <f t="shared" si="87"/>
        <v>1.540000000000001</v>
      </c>
      <c r="U373" s="22">
        <f t="shared" si="88"/>
        <v>-6.31</v>
      </c>
      <c r="V373" s="29">
        <f t="shared" si="89"/>
        <v>123.72549019607843</v>
      </c>
    </row>
    <row r="374" spans="1:22" ht="12.75">
      <c r="A374" s="163"/>
      <c r="B374" s="125">
        <v>145</v>
      </c>
      <c r="C374" s="72" t="s">
        <v>174</v>
      </c>
      <c r="D374" s="6">
        <v>25</v>
      </c>
      <c r="E374" s="6"/>
      <c r="F374" s="6">
        <v>1379</v>
      </c>
      <c r="G374" s="6">
        <v>1379</v>
      </c>
      <c r="H374" s="28">
        <v>8.75</v>
      </c>
      <c r="I374" s="22">
        <f t="shared" si="81"/>
        <v>8.75</v>
      </c>
      <c r="J374" s="28">
        <v>4.25</v>
      </c>
      <c r="K374" s="22">
        <f t="shared" si="82"/>
        <v>8.75</v>
      </c>
      <c r="L374" s="22">
        <f t="shared" si="83"/>
        <v>4.98</v>
      </c>
      <c r="M374" s="22"/>
      <c r="N374" s="23">
        <f t="shared" si="90"/>
        <v>0</v>
      </c>
      <c r="O374" s="22">
        <f t="shared" si="91"/>
        <v>73.92156862745098</v>
      </c>
      <c r="P374" s="28">
        <v>3.77</v>
      </c>
      <c r="Q374" s="22">
        <f t="shared" si="84"/>
        <v>170</v>
      </c>
      <c r="R374" s="22">
        <f t="shared" si="85"/>
        <v>350</v>
      </c>
      <c r="S374" s="22">
        <f t="shared" si="86"/>
        <v>199.2</v>
      </c>
      <c r="T374" s="22">
        <f t="shared" si="87"/>
        <v>0.7300000000000004</v>
      </c>
      <c r="U374" s="22">
        <f t="shared" si="88"/>
        <v>-3.77</v>
      </c>
      <c r="V374" s="29">
        <f t="shared" si="89"/>
        <v>73.92156862745098</v>
      </c>
    </row>
    <row r="375" spans="1:22" ht="12.75">
      <c r="A375" s="163"/>
      <c r="B375" s="125">
        <v>146</v>
      </c>
      <c r="C375" s="72" t="s">
        <v>175</v>
      </c>
      <c r="D375" s="6">
        <v>45</v>
      </c>
      <c r="E375" s="6"/>
      <c r="F375" s="6">
        <v>2043</v>
      </c>
      <c r="G375" s="6">
        <v>2043</v>
      </c>
      <c r="H375" s="28">
        <v>8.28</v>
      </c>
      <c r="I375" s="22">
        <f t="shared" si="81"/>
        <v>8.28</v>
      </c>
      <c r="J375" s="28">
        <v>0.66</v>
      </c>
      <c r="K375" s="22">
        <f t="shared" si="82"/>
        <v>8.28</v>
      </c>
      <c r="L375" s="22">
        <f t="shared" si="83"/>
        <v>2.0699999999999994</v>
      </c>
      <c r="M375" s="22"/>
      <c r="N375" s="23">
        <f t="shared" si="90"/>
        <v>0</v>
      </c>
      <c r="O375" s="22">
        <f t="shared" si="91"/>
        <v>121.76470588235294</v>
      </c>
      <c r="P375" s="28">
        <v>6.21</v>
      </c>
      <c r="Q375" s="22">
        <f t="shared" si="84"/>
        <v>14.666666666666666</v>
      </c>
      <c r="R375" s="22">
        <f t="shared" si="85"/>
        <v>184</v>
      </c>
      <c r="S375" s="22">
        <f t="shared" si="86"/>
        <v>45.99999999999999</v>
      </c>
      <c r="T375" s="22">
        <f t="shared" si="87"/>
        <v>1.4099999999999993</v>
      </c>
      <c r="U375" s="22">
        <f t="shared" si="88"/>
        <v>-6.21</v>
      </c>
      <c r="V375" s="29">
        <f t="shared" si="89"/>
        <v>121.76470588235294</v>
      </c>
    </row>
    <row r="376" spans="1:22" ht="12.75">
      <c r="A376" s="163"/>
      <c r="B376" s="125">
        <v>147</v>
      </c>
      <c r="C376" s="72" t="s">
        <v>176</v>
      </c>
      <c r="D376" s="6">
        <v>45</v>
      </c>
      <c r="E376" s="6"/>
      <c r="F376" s="6">
        <v>2489</v>
      </c>
      <c r="G376" s="6">
        <v>2489</v>
      </c>
      <c r="H376" s="28">
        <v>18.07</v>
      </c>
      <c r="I376" s="22">
        <f t="shared" si="81"/>
        <v>18.07</v>
      </c>
      <c r="J376" s="28">
        <v>7.12</v>
      </c>
      <c r="K376" s="22">
        <f t="shared" si="82"/>
        <v>18.07</v>
      </c>
      <c r="L376" s="22">
        <f t="shared" si="83"/>
        <v>14.030000000000001</v>
      </c>
      <c r="M376" s="22"/>
      <c r="N376" s="23">
        <f t="shared" si="90"/>
        <v>0</v>
      </c>
      <c r="O376" s="22">
        <f t="shared" si="91"/>
        <v>79.2156862745098</v>
      </c>
      <c r="P376" s="28">
        <v>4.04</v>
      </c>
      <c r="Q376" s="22">
        <f t="shared" si="84"/>
        <v>158.22222222222223</v>
      </c>
      <c r="R376" s="22">
        <f t="shared" si="85"/>
        <v>401.55555555555554</v>
      </c>
      <c r="S376" s="22">
        <f t="shared" si="86"/>
        <v>311.7777777777778</v>
      </c>
      <c r="T376" s="22">
        <f t="shared" si="87"/>
        <v>6.910000000000001</v>
      </c>
      <c r="U376" s="22">
        <f t="shared" si="88"/>
        <v>-4.04</v>
      </c>
      <c r="V376" s="29">
        <f t="shared" si="89"/>
        <v>79.2156862745098</v>
      </c>
    </row>
    <row r="377" spans="1:22" ht="12.75">
      <c r="A377" s="163"/>
      <c r="B377" s="125">
        <v>148</v>
      </c>
      <c r="C377" s="72" t="s">
        <v>177</v>
      </c>
      <c r="D377" s="6">
        <v>81</v>
      </c>
      <c r="E377" s="6"/>
      <c r="F377" s="6">
        <v>5205</v>
      </c>
      <c r="G377" s="6">
        <v>5205</v>
      </c>
      <c r="H377" s="28">
        <v>33.65</v>
      </c>
      <c r="I377" s="22">
        <f t="shared" si="81"/>
        <v>33.65</v>
      </c>
      <c r="J377" s="28">
        <v>12.96</v>
      </c>
      <c r="K377" s="22">
        <f t="shared" si="82"/>
        <v>33.65</v>
      </c>
      <c r="L377" s="22">
        <f t="shared" si="83"/>
        <v>22.13</v>
      </c>
      <c r="M377" s="22"/>
      <c r="N377" s="23">
        <f t="shared" si="90"/>
        <v>0</v>
      </c>
      <c r="O377" s="22">
        <f t="shared" si="91"/>
        <v>225.88235294117646</v>
      </c>
      <c r="P377" s="23">
        <v>11.52</v>
      </c>
      <c r="Q377" s="22">
        <f t="shared" si="84"/>
        <v>160</v>
      </c>
      <c r="R377" s="22">
        <f t="shared" si="85"/>
        <v>415.4320987654321</v>
      </c>
      <c r="S377" s="22">
        <f t="shared" si="86"/>
        <v>273.2098765432099</v>
      </c>
      <c r="T377" s="22">
        <f t="shared" si="87"/>
        <v>9.169999999999998</v>
      </c>
      <c r="U377" s="22">
        <f t="shared" si="88"/>
        <v>-11.52</v>
      </c>
      <c r="V377" s="29">
        <f t="shared" si="89"/>
        <v>225.88235294117646</v>
      </c>
    </row>
    <row r="378" spans="1:22" ht="12.75">
      <c r="A378" s="163"/>
      <c r="B378" s="125">
        <v>149</v>
      </c>
      <c r="C378" s="72" t="s">
        <v>178</v>
      </c>
      <c r="D378" s="6">
        <v>81</v>
      </c>
      <c r="E378" s="6"/>
      <c r="F378" s="6">
        <v>5277</v>
      </c>
      <c r="G378" s="6">
        <v>5277</v>
      </c>
      <c r="H378" s="28">
        <v>33.42</v>
      </c>
      <c r="I378" s="22">
        <f t="shared" si="81"/>
        <v>33.42</v>
      </c>
      <c r="J378" s="28">
        <v>13.77</v>
      </c>
      <c r="K378" s="22">
        <f t="shared" si="82"/>
        <v>33.42</v>
      </c>
      <c r="L378" s="22">
        <f t="shared" si="83"/>
        <v>21.880000000000003</v>
      </c>
      <c r="M378" s="6"/>
      <c r="N378" s="23">
        <f t="shared" si="90"/>
        <v>0</v>
      </c>
      <c r="O378" s="22">
        <f t="shared" si="91"/>
        <v>226.27450980392157</v>
      </c>
      <c r="P378" s="23">
        <v>11.54</v>
      </c>
      <c r="Q378" s="22">
        <f t="shared" si="84"/>
        <v>170</v>
      </c>
      <c r="R378" s="22">
        <f t="shared" si="85"/>
        <v>412.5925925925926</v>
      </c>
      <c r="S378" s="22">
        <f t="shared" si="86"/>
        <v>270.1234567901235</v>
      </c>
      <c r="T378" s="22">
        <f t="shared" si="87"/>
        <v>8.110000000000003</v>
      </c>
      <c r="U378" s="22">
        <f t="shared" si="88"/>
        <v>-11.54</v>
      </c>
      <c r="V378" s="29">
        <f t="shared" si="89"/>
        <v>226.27450980392157</v>
      </c>
    </row>
    <row r="379" spans="1:22" ht="12.75">
      <c r="A379" s="163"/>
      <c r="B379" s="125">
        <v>150</v>
      </c>
      <c r="C379" s="72" t="s">
        <v>179</v>
      </c>
      <c r="D379" s="6">
        <v>54</v>
      </c>
      <c r="E379" s="6"/>
      <c r="F379" s="6">
        <v>3449</v>
      </c>
      <c r="G379" s="6">
        <v>3449</v>
      </c>
      <c r="H379" s="28">
        <v>20.78</v>
      </c>
      <c r="I379" s="22">
        <f t="shared" si="81"/>
        <v>20.78</v>
      </c>
      <c r="J379" s="28">
        <v>8.56</v>
      </c>
      <c r="K379" s="22">
        <f t="shared" si="82"/>
        <v>20.78</v>
      </c>
      <c r="L379" s="22">
        <f t="shared" si="83"/>
        <v>13.010000000000002</v>
      </c>
      <c r="M379" s="6"/>
      <c r="N379" s="23">
        <f t="shared" si="90"/>
        <v>0</v>
      </c>
      <c r="O379" s="22">
        <f t="shared" si="91"/>
        <v>152.35294117647058</v>
      </c>
      <c r="P379" s="23">
        <v>7.77</v>
      </c>
      <c r="Q379" s="22">
        <f t="shared" si="84"/>
        <v>158.5185185185185</v>
      </c>
      <c r="R379" s="22">
        <f t="shared" si="85"/>
        <v>384.81481481481484</v>
      </c>
      <c r="S379" s="22">
        <f t="shared" si="86"/>
        <v>240.92592592592595</v>
      </c>
      <c r="T379" s="22">
        <f t="shared" si="87"/>
        <v>4.450000000000001</v>
      </c>
      <c r="U379" s="22">
        <f t="shared" si="88"/>
        <v>-7.77</v>
      </c>
      <c r="V379" s="29">
        <f t="shared" si="89"/>
        <v>152.35294117647058</v>
      </c>
    </row>
    <row r="380" spans="1:22" ht="12.75">
      <c r="A380" s="163"/>
      <c r="B380" s="125">
        <v>151</v>
      </c>
      <c r="C380" s="93" t="s">
        <v>201</v>
      </c>
      <c r="D380" s="54">
        <v>10</v>
      </c>
      <c r="E380" s="54"/>
      <c r="F380" s="54">
        <v>600.92</v>
      </c>
      <c r="G380" s="54">
        <v>600.92</v>
      </c>
      <c r="H380" s="28">
        <v>4.28</v>
      </c>
      <c r="I380" s="22">
        <f t="shared" si="81"/>
        <v>4.28</v>
      </c>
      <c r="J380" s="55">
        <f aca="true" t="shared" si="92" ref="J380:J386">D380*160/1000</f>
        <v>1.6</v>
      </c>
      <c r="K380" s="22">
        <f t="shared" si="82"/>
        <v>3.3110000000000004</v>
      </c>
      <c r="L380" s="22">
        <f t="shared" si="83"/>
        <v>2.9424</v>
      </c>
      <c r="M380" s="56">
        <v>19</v>
      </c>
      <c r="N380" s="23">
        <f aca="true" t="shared" si="93" ref="N380:N386">M380*51/1000</f>
        <v>0.969</v>
      </c>
      <c r="O380" s="22">
        <v>22</v>
      </c>
      <c r="P380" s="22">
        <f aca="true" t="shared" si="94" ref="P380:P386">O380*60.8/1000</f>
        <v>1.3376</v>
      </c>
      <c r="Q380" s="22">
        <f t="shared" si="84"/>
        <v>160</v>
      </c>
      <c r="R380" s="22">
        <f t="shared" si="85"/>
        <v>331.1</v>
      </c>
      <c r="S380" s="22">
        <f t="shared" si="86"/>
        <v>294.24</v>
      </c>
      <c r="T380" s="22">
        <f t="shared" si="87"/>
        <v>1.3424</v>
      </c>
      <c r="U380" s="22">
        <f t="shared" si="88"/>
        <v>-0.3685999999999999</v>
      </c>
      <c r="V380" s="29">
        <f t="shared" si="89"/>
        <v>3</v>
      </c>
    </row>
    <row r="381" spans="1:22" ht="12.75">
      <c r="A381" s="163"/>
      <c r="B381" s="125">
        <v>152</v>
      </c>
      <c r="C381" s="93" t="s">
        <v>202</v>
      </c>
      <c r="D381" s="54">
        <v>4</v>
      </c>
      <c r="E381" s="54"/>
      <c r="F381" s="54">
        <v>296.57</v>
      </c>
      <c r="G381" s="54">
        <v>216.46</v>
      </c>
      <c r="H381" s="28">
        <v>1.35</v>
      </c>
      <c r="I381" s="22">
        <f t="shared" si="81"/>
        <v>1.35</v>
      </c>
      <c r="J381" s="55">
        <f t="shared" si="92"/>
        <v>0.64</v>
      </c>
      <c r="K381" s="22">
        <f t="shared" si="82"/>
        <v>1.1460000000000001</v>
      </c>
      <c r="L381" s="22">
        <f t="shared" si="83"/>
        <v>1.1676000000000002</v>
      </c>
      <c r="M381" s="56">
        <v>4</v>
      </c>
      <c r="N381" s="23">
        <f t="shared" si="93"/>
        <v>0.204</v>
      </c>
      <c r="O381" s="22">
        <v>3</v>
      </c>
      <c r="P381" s="22">
        <f t="shared" si="94"/>
        <v>0.18239999999999998</v>
      </c>
      <c r="Q381" s="22">
        <f t="shared" si="84"/>
        <v>160</v>
      </c>
      <c r="R381" s="22">
        <f t="shared" si="85"/>
        <v>286.50000000000006</v>
      </c>
      <c r="S381" s="22">
        <f t="shared" si="86"/>
        <v>291.90000000000003</v>
      </c>
      <c r="T381" s="22">
        <f t="shared" si="87"/>
        <v>0.5276000000000002</v>
      </c>
      <c r="U381" s="22">
        <f t="shared" si="88"/>
        <v>0.021600000000000008</v>
      </c>
      <c r="V381" s="29">
        <f t="shared" si="89"/>
        <v>-1</v>
      </c>
    </row>
    <row r="382" spans="1:22" ht="12.75">
      <c r="A382" s="163"/>
      <c r="B382" s="125">
        <v>153</v>
      </c>
      <c r="C382" s="93" t="s">
        <v>203</v>
      </c>
      <c r="D382" s="54">
        <v>18</v>
      </c>
      <c r="E382" s="54"/>
      <c r="F382" s="57">
        <v>1062.36</v>
      </c>
      <c r="G382" s="57">
        <v>1062.36</v>
      </c>
      <c r="H382" s="28">
        <v>6.25</v>
      </c>
      <c r="I382" s="22">
        <f t="shared" si="81"/>
        <v>6.25</v>
      </c>
      <c r="J382" s="55">
        <f t="shared" si="92"/>
        <v>2.88</v>
      </c>
      <c r="K382" s="22">
        <f t="shared" si="82"/>
        <v>4.873</v>
      </c>
      <c r="L382" s="22">
        <f t="shared" si="83"/>
        <v>4.9124</v>
      </c>
      <c r="M382" s="56">
        <v>27</v>
      </c>
      <c r="N382" s="23">
        <f t="shared" si="93"/>
        <v>1.377</v>
      </c>
      <c r="O382" s="22">
        <v>22</v>
      </c>
      <c r="P382" s="22">
        <f t="shared" si="94"/>
        <v>1.3376</v>
      </c>
      <c r="Q382" s="22">
        <f t="shared" si="84"/>
        <v>160</v>
      </c>
      <c r="R382" s="22">
        <f t="shared" si="85"/>
        <v>270.72222222222223</v>
      </c>
      <c r="S382" s="22">
        <f t="shared" si="86"/>
        <v>272.9111111111111</v>
      </c>
      <c r="T382" s="22">
        <f t="shared" si="87"/>
        <v>2.0324</v>
      </c>
      <c r="U382" s="22">
        <f t="shared" si="88"/>
        <v>0.0394000000000001</v>
      </c>
      <c r="V382" s="29">
        <f t="shared" si="89"/>
        <v>-5</v>
      </c>
    </row>
    <row r="383" spans="1:22" ht="12.75">
      <c r="A383" s="163"/>
      <c r="B383" s="125">
        <v>154</v>
      </c>
      <c r="C383" s="93" t="s">
        <v>204</v>
      </c>
      <c r="D383" s="54">
        <v>11</v>
      </c>
      <c r="E383" s="54"/>
      <c r="F383" s="54">
        <v>652.44</v>
      </c>
      <c r="G383" s="54">
        <v>652.44</v>
      </c>
      <c r="H383" s="28">
        <v>3.7</v>
      </c>
      <c r="I383" s="22">
        <f t="shared" si="81"/>
        <v>3.7</v>
      </c>
      <c r="J383" s="55">
        <f t="shared" si="92"/>
        <v>1.76</v>
      </c>
      <c r="K383" s="22">
        <f t="shared" si="82"/>
        <v>3.037</v>
      </c>
      <c r="L383" s="22">
        <f t="shared" si="83"/>
        <v>2.95216</v>
      </c>
      <c r="M383" s="56">
        <v>13</v>
      </c>
      <c r="N383" s="23">
        <f t="shared" si="93"/>
        <v>0.663</v>
      </c>
      <c r="O383" s="22">
        <v>12.3</v>
      </c>
      <c r="P383" s="22">
        <f t="shared" si="94"/>
        <v>0.7478400000000001</v>
      </c>
      <c r="Q383" s="22">
        <f t="shared" si="84"/>
        <v>160</v>
      </c>
      <c r="R383" s="22">
        <f t="shared" si="85"/>
        <v>276.09090909090907</v>
      </c>
      <c r="S383" s="22">
        <f t="shared" si="86"/>
        <v>268.3781818181819</v>
      </c>
      <c r="T383" s="22">
        <f t="shared" si="87"/>
        <v>1.19216</v>
      </c>
      <c r="U383" s="22">
        <f t="shared" si="88"/>
        <v>-0.08484000000000003</v>
      </c>
      <c r="V383" s="29">
        <f t="shared" si="89"/>
        <v>-0.6999999999999993</v>
      </c>
    </row>
    <row r="384" spans="1:22" ht="12.75">
      <c r="A384" s="163"/>
      <c r="B384" s="125">
        <v>155</v>
      </c>
      <c r="C384" s="93" t="s">
        <v>205</v>
      </c>
      <c r="D384" s="54">
        <v>15</v>
      </c>
      <c r="E384" s="54"/>
      <c r="F384" s="54">
        <v>799.12</v>
      </c>
      <c r="G384" s="54">
        <v>799.12</v>
      </c>
      <c r="H384" s="28">
        <v>4.59</v>
      </c>
      <c r="I384" s="22">
        <f t="shared" si="81"/>
        <v>4.59</v>
      </c>
      <c r="J384" s="55">
        <f t="shared" si="92"/>
        <v>2.4</v>
      </c>
      <c r="K384" s="22">
        <f t="shared" si="82"/>
        <v>3.3659999999999997</v>
      </c>
      <c r="L384" s="22">
        <f t="shared" si="83"/>
        <v>2.7964</v>
      </c>
      <c r="M384" s="56">
        <v>24</v>
      </c>
      <c r="N384" s="23">
        <f t="shared" si="93"/>
        <v>1.224</v>
      </c>
      <c r="O384" s="22">
        <v>29.5</v>
      </c>
      <c r="P384" s="22">
        <f t="shared" si="94"/>
        <v>1.7935999999999999</v>
      </c>
      <c r="Q384" s="22">
        <f t="shared" si="84"/>
        <v>160</v>
      </c>
      <c r="R384" s="22">
        <f t="shared" si="85"/>
        <v>224.39999999999998</v>
      </c>
      <c r="S384" s="22">
        <f t="shared" si="86"/>
        <v>186.42666666666668</v>
      </c>
      <c r="T384" s="22">
        <f t="shared" si="87"/>
        <v>0.3964000000000003</v>
      </c>
      <c r="U384" s="22">
        <f t="shared" si="88"/>
        <v>-0.5695999999999999</v>
      </c>
      <c r="V384" s="29">
        <f t="shared" si="89"/>
        <v>5.5</v>
      </c>
    </row>
    <row r="385" spans="1:22" ht="12.75">
      <c r="A385" s="163"/>
      <c r="B385" s="125">
        <v>156</v>
      </c>
      <c r="C385" s="93" t="s">
        <v>206</v>
      </c>
      <c r="D385" s="54">
        <v>9</v>
      </c>
      <c r="E385" s="54"/>
      <c r="F385" s="54">
        <v>475.45</v>
      </c>
      <c r="G385" s="54">
        <v>475.45</v>
      </c>
      <c r="H385" s="28">
        <v>2.97</v>
      </c>
      <c r="I385" s="22">
        <f t="shared" si="81"/>
        <v>2.97</v>
      </c>
      <c r="J385" s="55">
        <f t="shared" si="92"/>
        <v>1.44</v>
      </c>
      <c r="K385" s="22">
        <f t="shared" si="82"/>
        <v>2.511</v>
      </c>
      <c r="L385" s="22">
        <f t="shared" si="83"/>
        <v>2.362</v>
      </c>
      <c r="M385" s="56">
        <v>9</v>
      </c>
      <c r="N385" s="23">
        <f t="shared" si="93"/>
        <v>0.459</v>
      </c>
      <c r="O385" s="22">
        <v>10</v>
      </c>
      <c r="P385" s="22">
        <f t="shared" si="94"/>
        <v>0.608</v>
      </c>
      <c r="Q385" s="22">
        <f t="shared" si="84"/>
        <v>160</v>
      </c>
      <c r="R385" s="22">
        <f t="shared" si="85"/>
        <v>279</v>
      </c>
      <c r="S385" s="22">
        <f t="shared" si="86"/>
        <v>262.44444444444446</v>
      </c>
      <c r="T385" s="22">
        <f t="shared" si="87"/>
        <v>0.9220000000000002</v>
      </c>
      <c r="U385" s="22">
        <f t="shared" si="88"/>
        <v>-0.14899999999999997</v>
      </c>
      <c r="V385" s="29">
        <f t="shared" si="89"/>
        <v>1</v>
      </c>
    </row>
    <row r="386" spans="1:22" ht="12.75">
      <c r="A386" s="163"/>
      <c r="B386" s="125">
        <v>157</v>
      </c>
      <c r="C386" s="93" t="s">
        <v>207</v>
      </c>
      <c r="D386" s="54">
        <v>6</v>
      </c>
      <c r="E386" s="54"/>
      <c r="F386" s="54">
        <v>316.74</v>
      </c>
      <c r="G386" s="54">
        <v>316.74</v>
      </c>
      <c r="H386" s="28">
        <v>2.37</v>
      </c>
      <c r="I386" s="22">
        <f t="shared" si="81"/>
        <v>2.37</v>
      </c>
      <c r="J386" s="55">
        <f t="shared" si="92"/>
        <v>0.96</v>
      </c>
      <c r="K386" s="22">
        <f t="shared" si="82"/>
        <v>1.707</v>
      </c>
      <c r="L386" s="22">
        <f t="shared" si="83"/>
        <v>1.7012</v>
      </c>
      <c r="M386" s="56">
        <v>13</v>
      </c>
      <c r="N386" s="23">
        <f t="shared" si="93"/>
        <v>0.663</v>
      </c>
      <c r="O386" s="22">
        <v>11</v>
      </c>
      <c r="P386" s="22">
        <f t="shared" si="94"/>
        <v>0.6688</v>
      </c>
      <c r="Q386" s="22">
        <f t="shared" si="84"/>
        <v>160</v>
      </c>
      <c r="R386" s="22">
        <f t="shared" si="85"/>
        <v>284.5</v>
      </c>
      <c r="S386" s="22">
        <f t="shared" si="86"/>
        <v>283.53333333333336</v>
      </c>
      <c r="T386" s="22">
        <f t="shared" si="87"/>
        <v>0.7412000000000001</v>
      </c>
      <c r="U386" s="22">
        <f t="shared" si="88"/>
        <v>-0.005799999999999916</v>
      </c>
      <c r="V386" s="29">
        <f t="shared" si="89"/>
        <v>-2</v>
      </c>
    </row>
    <row r="387" spans="1:22" ht="12.75">
      <c r="A387" s="163"/>
      <c r="B387" s="125">
        <v>158</v>
      </c>
      <c r="C387" s="72" t="s">
        <v>229</v>
      </c>
      <c r="D387" s="6">
        <v>46</v>
      </c>
      <c r="E387" s="6" t="s">
        <v>29</v>
      </c>
      <c r="F387" s="6">
        <v>2848.37</v>
      </c>
      <c r="G387" s="6">
        <v>2848.37</v>
      </c>
      <c r="H387" s="22">
        <v>8.62</v>
      </c>
      <c r="I387" s="22">
        <f t="shared" si="81"/>
        <v>8.62</v>
      </c>
      <c r="J387" s="22">
        <v>4.60733</v>
      </c>
      <c r="K387" s="22">
        <f t="shared" si="82"/>
        <v>5.503699999999999</v>
      </c>
      <c r="L387" s="22">
        <f t="shared" si="83"/>
        <v>5.900319999999999</v>
      </c>
      <c r="M387" s="22">
        <v>55</v>
      </c>
      <c r="N387" s="22">
        <v>3.1163</v>
      </c>
      <c r="O387" s="22">
        <v>48</v>
      </c>
      <c r="P387" s="22">
        <v>2.71968</v>
      </c>
      <c r="Q387" s="22">
        <f t="shared" si="84"/>
        <v>100.15934782608696</v>
      </c>
      <c r="R387" s="22">
        <f t="shared" si="85"/>
        <v>119.64565217391304</v>
      </c>
      <c r="S387" s="22">
        <f t="shared" si="86"/>
        <v>128.2678260869565</v>
      </c>
      <c r="T387" s="22">
        <f t="shared" si="87"/>
        <v>1.2929899999999988</v>
      </c>
      <c r="U387" s="22">
        <f t="shared" si="88"/>
        <v>0.39662</v>
      </c>
      <c r="V387" s="29">
        <f t="shared" si="89"/>
        <v>-7</v>
      </c>
    </row>
    <row r="388" spans="1:22" ht="12.75">
      <c r="A388" s="163"/>
      <c r="B388" s="125">
        <v>159</v>
      </c>
      <c r="C388" s="72" t="s">
        <v>230</v>
      </c>
      <c r="D388" s="6">
        <v>45</v>
      </c>
      <c r="E388" s="6" t="s">
        <v>29</v>
      </c>
      <c r="F388" s="6">
        <v>1906.73</v>
      </c>
      <c r="G388" s="6">
        <v>1906.73</v>
      </c>
      <c r="H388" s="22">
        <v>13.768</v>
      </c>
      <c r="I388" s="22">
        <f t="shared" si="81"/>
        <v>13.768</v>
      </c>
      <c r="J388" s="22">
        <v>7.2</v>
      </c>
      <c r="K388" s="22">
        <f t="shared" si="82"/>
        <v>9.858460000000001</v>
      </c>
      <c r="L388" s="22">
        <f t="shared" si="83"/>
        <v>9.8018</v>
      </c>
      <c r="M388" s="22">
        <v>69</v>
      </c>
      <c r="N388" s="22">
        <v>3.90954</v>
      </c>
      <c r="O388" s="22">
        <v>70</v>
      </c>
      <c r="P388" s="22">
        <v>3.9662</v>
      </c>
      <c r="Q388" s="22">
        <f t="shared" si="84"/>
        <v>160</v>
      </c>
      <c r="R388" s="22">
        <f t="shared" si="85"/>
        <v>219.0768888888889</v>
      </c>
      <c r="S388" s="22">
        <f t="shared" si="86"/>
        <v>217.81777777777776</v>
      </c>
      <c r="T388" s="22">
        <f t="shared" si="87"/>
        <v>2.6018</v>
      </c>
      <c r="U388" s="22">
        <f t="shared" si="88"/>
        <v>-0.05666000000000038</v>
      </c>
      <c r="V388" s="29">
        <f t="shared" si="89"/>
        <v>1</v>
      </c>
    </row>
    <row r="389" spans="1:22" ht="12.75">
      <c r="A389" s="163"/>
      <c r="B389" s="125">
        <v>160</v>
      </c>
      <c r="C389" s="72" t="s">
        <v>231</v>
      </c>
      <c r="D389" s="6">
        <v>40</v>
      </c>
      <c r="E389" s="6" t="s">
        <v>29</v>
      </c>
      <c r="F389" s="6">
        <v>2061.29</v>
      </c>
      <c r="G389" s="6">
        <v>2061.29</v>
      </c>
      <c r="H389" s="22">
        <v>11.966</v>
      </c>
      <c r="I389" s="22">
        <f t="shared" si="81"/>
        <v>11.966</v>
      </c>
      <c r="J389" s="22">
        <v>6.4</v>
      </c>
      <c r="K389" s="22">
        <f t="shared" si="82"/>
        <v>8.05646</v>
      </c>
      <c r="L389" s="22">
        <f t="shared" si="83"/>
        <v>9.01968</v>
      </c>
      <c r="M389" s="22">
        <v>69</v>
      </c>
      <c r="N389" s="22">
        <v>3.90954</v>
      </c>
      <c r="O389" s="22">
        <v>52</v>
      </c>
      <c r="P389" s="22">
        <v>2.94632</v>
      </c>
      <c r="Q389" s="22">
        <f t="shared" si="84"/>
        <v>160</v>
      </c>
      <c r="R389" s="22">
        <f t="shared" si="85"/>
        <v>201.4115</v>
      </c>
      <c r="S389" s="22">
        <f t="shared" si="86"/>
        <v>225.49199999999996</v>
      </c>
      <c r="T389" s="22">
        <f t="shared" si="87"/>
        <v>2.619679999999999</v>
      </c>
      <c r="U389" s="22">
        <f t="shared" si="88"/>
        <v>0.9632199999999997</v>
      </c>
      <c r="V389" s="29">
        <f t="shared" si="89"/>
        <v>-17</v>
      </c>
    </row>
    <row r="390" spans="1:22" ht="12.75">
      <c r="A390" s="163"/>
      <c r="B390" s="125">
        <v>161</v>
      </c>
      <c r="C390" s="72" t="s">
        <v>232</v>
      </c>
      <c r="D390" s="6">
        <v>40</v>
      </c>
      <c r="E390" s="6" t="s">
        <v>29</v>
      </c>
      <c r="F390" s="6">
        <v>2194.33</v>
      </c>
      <c r="G390" s="6">
        <v>2194.33</v>
      </c>
      <c r="H390" s="22">
        <v>12.661</v>
      </c>
      <c r="I390" s="22">
        <f t="shared" si="81"/>
        <v>12.661</v>
      </c>
      <c r="J390" s="22">
        <v>6.4</v>
      </c>
      <c r="K390" s="22">
        <f t="shared" si="82"/>
        <v>9.2614</v>
      </c>
      <c r="L390" s="22">
        <f t="shared" si="83"/>
        <v>9.37472</v>
      </c>
      <c r="M390" s="22">
        <v>60</v>
      </c>
      <c r="N390" s="22">
        <v>3.3996</v>
      </c>
      <c r="O390" s="22">
        <v>58</v>
      </c>
      <c r="P390" s="22">
        <v>3.28628</v>
      </c>
      <c r="Q390" s="22">
        <f t="shared" si="84"/>
        <v>160</v>
      </c>
      <c r="R390" s="22">
        <f t="shared" si="85"/>
        <v>231.535</v>
      </c>
      <c r="S390" s="22">
        <f t="shared" si="86"/>
        <v>234.368</v>
      </c>
      <c r="T390" s="22">
        <f t="shared" si="87"/>
        <v>2.9747199999999996</v>
      </c>
      <c r="U390" s="22">
        <f t="shared" si="88"/>
        <v>0.11331999999999987</v>
      </c>
      <c r="V390" s="29">
        <f t="shared" si="89"/>
        <v>-2</v>
      </c>
    </row>
    <row r="391" spans="1:22" ht="12.75">
      <c r="A391" s="163"/>
      <c r="B391" s="125">
        <v>162</v>
      </c>
      <c r="C391" s="72" t="s">
        <v>234</v>
      </c>
      <c r="D391" s="6">
        <v>45</v>
      </c>
      <c r="E391" s="6" t="s">
        <v>29</v>
      </c>
      <c r="F391" s="6">
        <v>1889.63</v>
      </c>
      <c r="G391" s="6">
        <v>1889.63</v>
      </c>
      <c r="H391" s="22">
        <v>13.132</v>
      </c>
      <c r="I391" s="22">
        <f t="shared" si="81"/>
        <v>13.132</v>
      </c>
      <c r="J391" s="22">
        <v>7.2</v>
      </c>
      <c r="K391" s="22">
        <f t="shared" si="82"/>
        <v>9.902379999999999</v>
      </c>
      <c r="L391" s="22">
        <f t="shared" si="83"/>
        <v>10.41232</v>
      </c>
      <c r="M391" s="22">
        <v>57</v>
      </c>
      <c r="N391" s="22">
        <v>3.22962</v>
      </c>
      <c r="O391" s="22">
        <v>48</v>
      </c>
      <c r="P391" s="22">
        <v>2.71968</v>
      </c>
      <c r="Q391" s="22">
        <f t="shared" si="84"/>
        <v>160</v>
      </c>
      <c r="R391" s="22">
        <f t="shared" si="85"/>
        <v>220.05288888888887</v>
      </c>
      <c r="S391" s="22">
        <f t="shared" si="86"/>
        <v>231.3848888888889</v>
      </c>
      <c r="T391" s="22">
        <f t="shared" si="87"/>
        <v>3.212319999999999</v>
      </c>
      <c r="U391" s="22">
        <f t="shared" si="88"/>
        <v>0.5099400000000003</v>
      </c>
      <c r="V391" s="29">
        <f t="shared" si="89"/>
        <v>-9</v>
      </c>
    </row>
    <row r="392" spans="1:22" ht="12.75">
      <c r="A392" s="163"/>
      <c r="B392" s="125">
        <v>163</v>
      </c>
      <c r="C392" s="72" t="s">
        <v>235</v>
      </c>
      <c r="D392" s="6">
        <v>45</v>
      </c>
      <c r="E392" s="6" t="s">
        <v>29</v>
      </c>
      <c r="F392" s="6">
        <v>2159.11</v>
      </c>
      <c r="G392" s="6">
        <v>2159.11</v>
      </c>
      <c r="H392" s="22">
        <v>15.19</v>
      </c>
      <c r="I392" s="22">
        <f t="shared" si="81"/>
        <v>15.19</v>
      </c>
      <c r="J392" s="22">
        <v>7.2</v>
      </c>
      <c r="K392" s="22">
        <f t="shared" si="82"/>
        <v>9.8073</v>
      </c>
      <c r="L392" s="22">
        <f t="shared" si="83"/>
        <v>10.948886</v>
      </c>
      <c r="M392" s="22">
        <v>95</v>
      </c>
      <c r="N392" s="22">
        <v>5.3827</v>
      </c>
      <c r="O392" s="22">
        <v>74.852</v>
      </c>
      <c r="P392" s="22">
        <v>4.241114</v>
      </c>
      <c r="Q392" s="22">
        <f t="shared" si="84"/>
        <v>160</v>
      </c>
      <c r="R392" s="22">
        <f t="shared" si="85"/>
        <v>217.94</v>
      </c>
      <c r="S392" s="22">
        <f t="shared" si="86"/>
        <v>243.3085777777778</v>
      </c>
      <c r="T392" s="22">
        <f t="shared" si="87"/>
        <v>3.7488859999999997</v>
      </c>
      <c r="U392" s="22">
        <f t="shared" si="88"/>
        <v>1.1415860000000002</v>
      </c>
      <c r="V392" s="29">
        <f t="shared" si="89"/>
        <v>-20.147999999999996</v>
      </c>
    </row>
    <row r="393" spans="1:22" ht="12.75">
      <c r="A393" s="163"/>
      <c r="B393" s="125">
        <v>164</v>
      </c>
      <c r="C393" s="72" t="s">
        <v>236</v>
      </c>
      <c r="D393" s="6">
        <v>40</v>
      </c>
      <c r="E393" s="6" t="s">
        <v>29</v>
      </c>
      <c r="F393" s="6">
        <v>2235.85</v>
      </c>
      <c r="G393" s="6">
        <v>2235.85</v>
      </c>
      <c r="H393" s="22">
        <v>9.155</v>
      </c>
      <c r="I393" s="22">
        <f t="shared" si="81"/>
        <v>9.155</v>
      </c>
      <c r="J393" s="22">
        <v>3.99977</v>
      </c>
      <c r="K393" s="22">
        <f t="shared" si="82"/>
        <v>5.415439999999999</v>
      </c>
      <c r="L393" s="22">
        <f t="shared" si="83"/>
        <v>6.0953599999999994</v>
      </c>
      <c r="M393" s="22">
        <v>66</v>
      </c>
      <c r="N393" s="22">
        <v>3.73956</v>
      </c>
      <c r="O393" s="22">
        <v>54</v>
      </c>
      <c r="P393" s="22">
        <v>3.05964</v>
      </c>
      <c r="Q393" s="22">
        <f t="shared" si="84"/>
        <v>99.99425</v>
      </c>
      <c r="R393" s="22">
        <f t="shared" si="85"/>
        <v>135.386</v>
      </c>
      <c r="S393" s="22">
        <f t="shared" si="86"/>
        <v>152.384</v>
      </c>
      <c r="T393" s="22">
        <f t="shared" si="87"/>
        <v>2.0955899999999996</v>
      </c>
      <c r="U393" s="22">
        <f t="shared" si="88"/>
        <v>0.6799200000000001</v>
      </c>
      <c r="V393" s="29">
        <f t="shared" si="89"/>
        <v>-12</v>
      </c>
    </row>
    <row r="394" spans="1:22" ht="12.75">
      <c r="A394" s="163"/>
      <c r="B394" s="125">
        <v>165</v>
      </c>
      <c r="C394" s="72" t="s">
        <v>238</v>
      </c>
      <c r="D394" s="6">
        <v>51</v>
      </c>
      <c r="E394" s="6" t="s">
        <v>29</v>
      </c>
      <c r="F394" s="6">
        <v>2150.23</v>
      </c>
      <c r="G394" s="6">
        <v>2150.23</v>
      </c>
      <c r="H394" s="22">
        <v>15.055</v>
      </c>
      <c r="I394" s="22">
        <f t="shared" si="81"/>
        <v>15.055</v>
      </c>
      <c r="J394" s="22">
        <v>5.57</v>
      </c>
      <c r="K394" s="22">
        <f t="shared" si="82"/>
        <v>11.14546</v>
      </c>
      <c r="L394" s="22">
        <f t="shared" si="83"/>
        <v>11.48542</v>
      </c>
      <c r="M394" s="22">
        <v>69</v>
      </c>
      <c r="N394" s="22">
        <v>3.90954</v>
      </c>
      <c r="O394" s="22">
        <v>63</v>
      </c>
      <c r="P394" s="22">
        <v>3.56958</v>
      </c>
      <c r="Q394" s="22">
        <f t="shared" si="84"/>
        <v>109.2156862745098</v>
      </c>
      <c r="R394" s="22">
        <f t="shared" si="85"/>
        <v>218.538431372549</v>
      </c>
      <c r="S394" s="22">
        <f t="shared" si="86"/>
        <v>225.2043137254902</v>
      </c>
      <c r="T394" s="22">
        <f t="shared" si="87"/>
        <v>5.915419999999999</v>
      </c>
      <c r="U394" s="22">
        <f t="shared" si="88"/>
        <v>0.3399599999999996</v>
      </c>
      <c r="V394" s="29">
        <f t="shared" si="89"/>
        <v>-6</v>
      </c>
    </row>
    <row r="395" spans="1:22" ht="12.75">
      <c r="A395" s="163"/>
      <c r="B395" s="125">
        <v>166</v>
      </c>
      <c r="C395" s="72" t="s">
        <v>270</v>
      </c>
      <c r="D395" s="6">
        <v>18</v>
      </c>
      <c r="E395" s="6" t="s">
        <v>29</v>
      </c>
      <c r="F395" s="6">
        <v>880.73</v>
      </c>
      <c r="G395" s="6">
        <v>880.73</v>
      </c>
      <c r="H395" s="22">
        <v>5.4</v>
      </c>
      <c r="I395" s="22">
        <f t="shared" si="81"/>
        <v>5.4</v>
      </c>
      <c r="J395" s="22">
        <v>2.7</v>
      </c>
      <c r="K395" s="22">
        <f t="shared" si="82"/>
        <v>3.3090000000000006</v>
      </c>
      <c r="L395" s="22">
        <f t="shared" si="83"/>
        <v>3.513000000000001</v>
      </c>
      <c r="M395" s="22">
        <v>41</v>
      </c>
      <c r="N395" s="22">
        <f aca="true" t="shared" si="95" ref="N395:N404">SUM(M395*0.051)</f>
        <v>2.0909999999999997</v>
      </c>
      <c r="O395" s="22">
        <v>37</v>
      </c>
      <c r="P395" s="22">
        <f aca="true" t="shared" si="96" ref="P395:P404">SUM(O395*0.051)</f>
        <v>1.8869999999999998</v>
      </c>
      <c r="Q395" s="22">
        <f t="shared" si="84"/>
        <v>150</v>
      </c>
      <c r="R395" s="22">
        <f t="shared" si="85"/>
        <v>183.83333333333337</v>
      </c>
      <c r="S395" s="22">
        <f t="shared" si="86"/>
        <v>195.1666666666667</v>
      </c>
      <c r="T395" s="22">
        <f t="shared" si="87"/>
        <v>0.8130000000000006</v>
      </c>
      <c r="U395" s="22">
        <f t="shared" si="88"/>
        <v>0.20399999999999996</v>
      </c>
      <c r="V395" s="29">
        <f t="shared" si="89"/>
        <v>-4</v>
      </c>
    </row>
    <row r="396" spans="1:22" ht="12.75">
      <c r="A396" s="163"/>
      <c r="B396" s="125">
        <v>167</v>
      </c>
      <c r="C396" s="87" t="s">
        <v>271</v>
      </c>
      <c r="D396" s="6">
        <v>12</v>
      </c>
      <c r="E396" s="6" t="s">
        <v>29</v>
      </c>
      <c r="F396" s="6">
        <v>548.16</v>
      </c>
      <c r="G396" s="6">
        <v>548.16</v>
      </c>
      <c r="H396" s="22">
        <v>3.12</v>
      </c>
      <c r="I396" s="22">
        <f t="shared" si="81"/>
        <v>3.12</v>
      </c>
      <c r="J396" s="22">
        <v>1.92</v>
      </c>
      <c r="K396" s="22">
        <f t="shared" si="82"/>
        <v>2.508</v>
      </c>
      <c r="L396" s="22">
        <f t="shared" si="83"/>
        <v>2.5794</v>
      </c>
      <c r="M396" s="22">
        <v>12</v>
      </c>
      <c r="N396" s="22">
        <f t="shared" si="95"/>
        <v>0.612</v>
      </c>
      <c r="O396" s="22">
        <v>10.6</v>
      </c>
      <c r="P396" s="22">
        <f t="shared" si="96"/>
        <v>0.5406</v>
      </c>
      <c r="Q396" s="22">
        <f t="shared" si="84"/>
        <v>160</v>
      </c>
      <c r="R396" s="22">
        <f t="shared" si="85"/>
        <v>209</v>
      </c>
      <c r="S396" s="22">
        <f t="shared" si="86"/>
        <v>214.95000000000002</v>
      </c>
      <c r="T396" s="22">
        <f t="shared" si="87"/>
        <v>0.6594000000000002</v>
      </c>
      <c r="U396" s="22">
        <f t="shared" si="88"/>
        <v>0.07140000000000002</v>
      </c>
      <c r="V396" s="29">
        <f t="shared" si="89"/>
        <v>-1.4000000000000004</v>
      </c>
    </row>
    <row r="397" spans="1:22" ht="12.75">
      <c r="A397" s="163"/>
      <c r="B397" s="125">
        <v>168</v>
      </c>
      <c r="C397" s="87" t="s">
        <v>272</v>
      </c>
      <c r="D397" s="6">
        <v>16</v>
      </c>
      <c r="E397" s="6" t="s">
        <v>29</v>
      </c>
      <c r="F397" s="6">
        <v>1399.92</v>
      </c>
      <c r="G397" s="6">
        <v>844.07</v>
      </c>
      <c r="H397" s="22">
        <v>6</v>
      </c>
      <c r="I397" s="22">
        <f t="shared" si="81"/>
        <v>6</v>
      </c>
      <c r="J397" s="22">
        <v>2.91</v>
      </c>
      <c r="K397" s="22">
        <f t="shared" si="82"/>
        <v>4.164</v>
      </c>
      <c r="L397" s="22">
        <f t="shared" si="83"/>
        <v>4.011</v>
      </c>
      <c r="M397" s="22">
        <v>36</v>
      </c>
      <c r="N397" s="22">
        <f t="shared" si="95"/>
        <v>1.8359999999999999</v>
      </c>
      <c r="O397" s="22">
        <v>39</v>
      </c>
      <c r="P397" s="22">
        <f t="shared" si="96"/>
        <v>1.9889999999999999</v>
      </c>
      <c r="Q397" s="22">
        <f t="shared" si="84"/>
        <v>181.875</v>
      </c>
      <c r="R397" s="22">
        <f t="shared" si="85"/>
        <v>260.25</v>
      </c>
      <c r="S397" s="22">
        <f t="shared" si="86"/>
        <v>250.6875</v>
      </c>
      <c r="T397" s="22">
        <f t="shared" si="87"/>
        <v>1.101</v>
      </c>
      <c r="U397" s="22">
        <f t="shared" si="88"/>
        <v>-0.15300000000000002</v>
      </c>
      <c r="V397" s="29">
        <f t="shared" si="89"/>
        <v>3</v>
      </c>
    </row>
    <row r="398" spans="1:22" ht="12.75">
      <c r="A398" s="163"/>
      <c r="B398" s="125">
        <v>169</v>
      </c>
      <c r="C398" s="87" t="s">
        <v>273</v>
      </c>
      <c r="D398" s="6">
        <v>9</v>
      </c>
      <c r="E398" s="6" t="s">
        <v>29</v>
      </c>
      <c r="F398" s="6">
        <v>908.69</v>
      </c>
      <c r="G398" s="6">
        <v>453.09</v>
      </c>
      <c r="H398" s="22">
        <v>2.8</v>
      </c>
      <c r="I398" s="22">
        <f t="shared" si="81"/>
        <v>2.8</v>
      </c>
      <c r="J398" s="22">
        <v>1.45</v>
      </c>
      <c r="K398" s="22">
        <f t="shared" si="82"/>
        <v>2.137</v>
      </c>
      <c r="L398" s="22">
        <f t="shared" si="83"/>
        <v>1.9329999999999998</v>
      </c>
      <c r="M398" s="22">
        <v>13</v>
      </c>
      <c r="N398" s="22">
        <f t="shared" si="95"/>
        <v>0.6629999999999999</v>
      </c>
      <c r="O398" s="22">
        <v>17</v>
      </c>
      <c r="P398" s="22">
        <f t="shared" si="96"/>
        <v>0.867</v>
      </c>
      <c r="Q398" s="22">
        <f t="shared" si="84"/>
        <v>161.11111111111111</v>
      </c>
      <c r="R398" s="22">
        <f t="shared" si="85"/>
        <v>237.44444444444446</v>
      </c>
      <c r="S398" s="22">
        <f t="shared" si="86"/>
        <v>214.77777777777774</v>
      </c>
      <c r="T398" s="22">
        <f t="shared" si="87"/>
        <v>0.4829999999999999</v>
      </c>
      <c r="U398" s="22">
        <f t="shared" si="88"/>
        <v>-0.20400000000000007</v>
      </c>
      <c r="V398" s="29">
        <f t="shared" si="89"/>
        <v>4</v>
      </c>
    </row>
    <row r="399" spans="1:22" ht="12.75">
      <c r="A399" s="163"/>
      <c r="B399" s="125">
        <v>170</v>
      </c>
      <c r="C399" s="87" t="s">
        <v>274</v>
      </c>
      <c r="D399" s="6">
        <v>30</v>
      </c>
      <c r="E399" s="6" t="s">
        <v>29</v>
      </c>
      <c r="F399" s="6">
        <v>2532.72</v>
      </c>
      <c r="G399" s="6">
        <v>2532.72</v>
      </c>
      <c r="H399" s="22">
        <v>11.44</v>
      </c>
      <c r="I399" s="22">
        <f t="shared" si="81"/>
        <v>11.44</v>
      </c>
      <c r="J399" s="22">
        <v>5</v>
      </c>
      <c r="K399" s="22">
        <f t="shared" si="82"/>
        <v>7.053999999999999</v>
      </c>
      <c r="L399" s="22">
        <f t="shared" si="83"/>
        <v>6.646</v>
      </c>
      <c r="M399" s="22">
        <v>86</v>
      </c>
      <c r="N399" s="22">
        <f t="shared" si="95"/>
        <v>4.386</v>
      </c>
      <c r="O399" s="22">
        <v>94</v>
      </c>
      <c r="P399" s="22">
        <f t="shared" si="96"/>
        <v>4.794</v>
      </c>
      <c r="Q399" s="22">
        <f t="shared" si="84"/>
        <v>166.66666666666666</v>
      </c>
      <c r="R399" s="22">
        <f t="shared" si="85"/>
        <v>235.1333333333333</v>
      </c>
      <c r="S399" s="22">
        <f t="shared" si="86"/>
        <v>221.53333333333333</v>
      </c>
      <c r="T399" s="22">
        <f t="shared" si="87"/>
        <v>1.646</v>
      </c>
      <c r="U399" s="22">
        <f t="shared" si="88"/>
        <v>-0.4079999999999995</v>
      </c>
      <c r="V399" s="29">
        <f t="shared" si="89"/>
        <v>8</v>
      </c>
    </row>
    <row r="400" spans="1:22" ht="12.75">
      <c r="A400" s="163"/>
      <c r="B400" s="125">
        <v>171</v>
      </c>
      <c r="C400" s="87" t="s">
        <v>275</v>
      </c>
      <c r="D400" s="6">
        <v>4</v>
      </c>
      <c r="E400" s="6" t="s">
        <v>29</v>
      </c>
      <c r="F400" s="6">
        <v>191.55</v>
      </c>
      <c r="G400" s="6">
        <v>191.55</v>
      </c>
      <c r="H400" s="22">
        <v>0.806</v>
      </c>
      <c r="I400" s="22">
        <f t="shared" si="81"/>
        <v>0.806</v>
      </c>
      <c r="J400" s="22">
        <v>0.4</v>
      </c>
      <c r="K400" s="22">
        <f t="shared" si="82"/>
        <v>0.653</v>
      </c>
      <c r="L400" s="22">
        <f t="shared" si="83"/>
        <v>0.653</v>
      </c>
      <c r="M400" s="22">
        <v>3</v>
      </c>
      <c r="N400" s="22">
        <f t="shared" si="95"/>
        <v>0.153</v>
      </c>
      <c r="O400" s="22">
        <v>3</v>
      </c>
      <c r="P400" s="22">
        <f t="shared" si="96"/>
        <v>0.153</v>
      </c>
      <c r="Q400" s="22">
        <f t="shared" si="84"/>
        <v>100</v>
      </c>
      <c r="R400" s="22">
        <f t="shared" si="85"/>
        <v>163.25</v>
      </c>
      <c r="S400" s="22">
        <f t="shared" si="86"/>
        <v>163.25</v>
      </c>
      <c r="T400" s="22">
        <f t="shared" si="87"/>
        <v>0.253</v>
      </c>
      <c r="U400" s="22">
        <f t="shared" si="88"/>
        <v>0</v>
      </c>
      <c r="V400" s="29">
        <f t="shared" si="89"/>
        <v>0</v>
      </c>
    </row>
    <row r="401" spans="1:22" ht="12.75">
      <c r="A401" s="163"/>
      <c r="B401" s="125">
        <v>172</v>
      </c>
      <c r="C401" s="87" t="s">
        <v>276</v>
      </c>
      <c r="D401" s="6">
        <v>14</v>
      </c>
      <c r="E401" s="88" t="s">
        <v>29</v>
      </c>
      <c r="F401" s="6">
        <v>814.94</v>
      </c>
      <c r="G401" s="6">
        <v>501.15</v>
      </c>
      <c r="H401" s="22">
        <v>6.5</v>
      </c>
      <c r="I401" s="22">
        <f t="shared" si="81"/>
        <v>6.5</v>
      </c>
      <c r="J401" s="22">
        <v>2.12</v>
      </c>
      <c r="K401" s="22">
        <f t="shared" si="82"/>
        <v>3.3890000000000002</v>
      </c>
      <c r="L401" s="22">
        <f t="shared" si="83"/>
        <v>4.9190000000000005</v>
      </c>
      <c r="M401" s="22">
        <v>61</v>
      </c>
      <c r="N401" s="22">
        <f t="shared" si="95"/>
        <v>3.1109999999999998</v>
      </c>
      <c r="O401" s="22">
        <v>31</v>
      </c>
      <c r="P401" s="22">
        <f t="shared" si="96"/>
        <v>1.581</v>
      </c>
      <c r="Q401" s="22">
        <f t="shared" si="84"/>
        <v>151.42857142857142</v>
      </c>
      <c r="R401" s="22">
        <f t="shared" si="85"/>
        <v>242.0714285714286</v>
      </c>
      <c r="S401" s="22">
        <f t="shared" si="86"/>
        <v>351.35714285714295</v>
      </c>
      <c r="T401" s="22">
        <f t="shared" si="87"/>
        <v>2.7990000000000004</v>
      </c>
      <c r="U401" s="22">
        <f t="shared" si="88"/>
        <v>1.5299999999999998</v>
      </c>
      <c r="V401" s="29">
        <f t="shared" si="89"/>
        <v>-30</v>
      </c>
    </row>
    <row r="402" spans="1:22" ht="12.75">
      <c r="A402" s="163"/>
      <c r="B402" s="125">
        <v>173</v>
      </c>
      <c r="C402" s="87" t="s">
        <v>277</v>
      </c>
      <c r="D402" s="6">
        <v>3</v>
      </c>
      <c r="E402" s="6" t="s">
        <v>29</v>
      </c>
      <c r="F402" s="6">
        <v>125.41</v>
      </c>
      <c r="G402" s="6">
        <v>125.41</v>
      </c>
      <c r="H402" s="22">
        <v>1.27</v>
      </c>
      <c r="I402" s="22">
        <f t="shared" si="81"/>
        <v>1.27</v>
      </c>
      <c r="J402" s="22">
        <v>0.48</v>
      </c>
      <c r="K402" s="22">
        <f t="shared" si="82"/>
        <v>0.8053600000000001</v>
      </c>
      <c r="L402" s="22">
        <f t="shared" si="83"/>
        <v>0.346</v>
      </c>
      <c r="M402" s="22">
        <v>7.04</v>
      </c>
      <c r="N402" s="22">
        <f>SUM(M402*0.066)</f>
        <v>0.46464</v>
      </c>
      <c r="O402" s="22">
        <v>14</v>
      </c>
      <c r="P402" s="22">
        <f>SUM(O402*0.066)</f>
        <v>0.924</v>
      </c>
      <c r="Q402" s="22">
        <f t="shared" si="84"/>
        <v>160</v>
      </c>
      <c r="R402" s="22">
        <f t="shared" si="85"/>
        <v>268.4533333333334</v>
      </c>
      <c r="S402" s="22">
        <f t="shared" si="86"/>
        <v>115.33333333333333</v>
      </c>
      <c r="T402" s="22">
        <f t="shared" si="87"/>
        <v>-0.134</v>
      </c>
      <c r="U402" s="22">
        <f t="shared" si="88"/>
        <v>-0.45936000000000005</v>
      </c>
      <c r="V402" s="29">
        <f t="shared" si="89"/>
        <v>6.96</v>
      </c>
    </row>
    <row r="403" spans="1:22" ht="12.75">
      <c r="A403" s="163"/>
      <c r="B403" s="125">
        <v>174</v>
      </c>
      <c r="C403" s="87" t="s">
        <v>278</v>
      </c>
      <c r="D403" s="6">
        <v>17</v>
      </c>
      <c r="E403" s="6" t="s">
        <v>29</v>
      </c>
      <c r="F403" s="6">
        <v>939.96</v>
      </c>
      <c r="G403" s="6">
        <v>939.96</v>
      </c>
      <c r="H403" s="6">
        <v>5.6</v>
      </c>
      <c r="I403" s="22">
        <f t="shared" si="81"/>
        <v>5.6</v>
      </c>
      <c r="J403" s="6">
        <v>2.3</v>
      </c>
      <c r="K403" s="22">
        <f t="shared" si="82"/>
        <v>3.1519999999999997</v>
      </c>
      <c r="L403" s="22">
        <f t="shared" si="83"/>
        <v>3.662</v>
      </c>
      <c r="M403" s="6">
        <v>48</v>
      </c>
      <c r="N403" s="22">
        <f t="shared" si="95"/>
        <v>2.448</v>
      </c>
      <c r="O403" s="6">
        <v>38</v>
      </c>
      <c r="P403" s="22">
        <f t="shared" si="96"/>
        <v>1.938</v>
      </c>
      <c r="Q403" s="22">
        <f t="shared" si="84"/>
        <v>135.2941176470588</v>
      </c>
      <c r="R403" s="22">
        <f t="shared" si="85"/>
        <v>185.41176470588232</v>
      </c>
      <c r="S403" s="22">
        <f t="shared" si="86"/>
        <v>215.41176470588235</v>
      </c>
      <c r="T403" s="22">
        <f t="shared" si="87"/>
        <v>1.362</v>
      </c>
      <c r="U403" s="22">
        <f t="shared" si="88"/>
        <v>0.51</v>
      </c>
      <c r="V403" s="29">
        <f t="shared" si="89"/>
        <v>-10</v>
      </c>
    </row>
    <row r="404" spans="1:22" ht="12.75">
      <c r="A404" s="163"/>
      <c r="B404" s="125">
        <v>175</v>
      </c>
      <c r="C404" s="87" t="s">
        <v>279</v>
      </c>
      <c r="D404" s="6">
        <v>24</v>
      </c>
      <c r="E404" s="6" t="s">
        <v>29</v>
      </c>
      <c r="F404" s="6">
        <v>1214.25</v>
      </c>
      <c r="G404" s="6">
        <v>824.98</v>
      </c>
      <c r="H404" s="6">
        <v>8.75</v>
      </c>
      <c r="I404" s="22">
        <f t="shared" si="81"/>
        <v>8.75</v>
      </c>
      <c r="J404" s="6">
        <v>4.49</v>
      </c>
      <c r="K404" s="22">
        <f t="shared" si="82"/>
        <v>5.18</v>
      </c>
      <c r="L404" s="22">
        <f t="shared" si="83"/>
        <v>3.599</v>
      </c>
      <c r="M404" s="6">
        <v>70</v>
      </c>
      <c r="N404" s="6">
        <f t="shared" si="95"/>
        <v>3.57</v>
      </c>
      <c r="O404" s="6">
        <v>101</v>
      </c>
      <c r="P404" s="6">
        <f t="shared" si="96"/>
        <v>5.151</v>
      </c>
      <c r="Q404" s="22">
        <f t="shared" si="84"/>
        <v>187.08333333333334</v>
      </c>
      <c r="R404" s="22">
        <f t="shared" si="85"/>
        <v>215.83333333333334</v>
      </c>
      <c r="S404" s="22">
        <f t="shared" si="86"/>
        <v>149.95833333333334</v>
      </c>
      <c r="T404" s="22">
        <f t="shared" si="87"/>
        <v>-0.891</v>
      </c>
      <c r="U404" s="22">
        <f t="shared" si="88"/>
        <v>-1.581</v>
      </c>
      <c r="V404" s="29">
        <f t="shared" si="89"/>
        <v>31</v>
      </c>
    </row>
    <row r="405" spans="1:22" ht="12.75">
      <c r="A405" s="163"/>
      <c r="B405" s="125">
        <v>176</v>
      </c>
      <c r="C405" s="72" t="s">
        <v>293</v>
      </c>
      <c r="D405" s="6">
        <v>60</v>
      </c>
      <c r="E405" s="6">
        <v>1985</v>
      </c>
      <c r="F405" s="6">
        <v>3842.05</v>
      </c>
      <c r="G405" s="6">
        <v>3842.05</v>
      </c>
      <c r="H405" s="22">
        <v>25</v>
      </c>
      <c r="I405" s="22">
        <f t="shared" si="81"/>
        <v>25</v>
      </c>
      <c r="J405" s="22">
        <v>9.6</v>
      </c>
      <c r="K405" s="22">
        <f t="shared" si="82"/>
        <v>15.82</v>
      </c>
      <c r="L405" s="22">
        <f t="shared" si="83"/>
        <v>19.492</v>
      </c>
      <c r="M405" s="22">
        <v>180</v>
      </c>
      <c r="N405" s="23">
        <v>9.18</v>
      </c>
      <c r="O405" s="22">
        <v>108</v>
      </c>
      <c r="P405" s="23">
        <v>5.508</v>
      </c>
      <c r="Q405" s="22">
        <f t="shared" si="84"/>
        <v>160</v>
      </c>
      <c r="R405" s="22">
        <f t="shared" si="85"/>
        <v>263.6666666666667</v>
      </c>
      <c r="S405" s="22">
        <f t="shared" si="86"/>
        <v>324.8666666666667</v>
      </c>
      <c r="T405" s="22">
        <f t="shared" si="87"/>
        <v>9.892000000000001</v>
      </c>
      <c r="U405" s="22">
        <f t="shared" si="88"/>
        <v>3.6719999999999997</v>
      </c>
      <c r="V405" s="29">
        <f t="shared" si="89"/>
        <v>-72</v>
      </c>
    </row>
    <row r="406" spans="1:22" ht="12.75">
      <c r="A406" s="163"/>
      <c r="B406" s="125">
        <v>177</v>
      </c>
      <c r="C406" s="72" t="s">
        <v>294</v>
      </c>
      <c r="D406" s="6">
        <v>60</v>
      </c>
      <c r="E406" s="6">
        <v>1969</v>
      </c>
      <c r="F406" s="6">
        <v>2530.4</v>
      </c>
      <c r="G406" s="6">
        <v>2530.4</v>
      </c>
      <c r="H406" s="22">
        <v>20.4</v>
      </c>
      <c r="I406" s="22">
        <f t="shared" si="81"/>
        <v>20.4</v>
      </c>
      <c r="J406" s="22">
        <v>9.6</v>
      </c>
      <c r="K406" s="22">
        <f t="shared" si="82"/>
        <v>14.534999999999998</v>
      </c>
      <c r="L406" s="22">
        <f t="shared" si="83"/>
        <v>15.605999999999998</v>
      </c>
      <c r="M406" s="22">
        <v>115</v>
      </c>
      <c r="N406" s="23">
        <v>5.865</v>
      </c>
      <c r="O406" s="22">
        <v>94</v>
      </c>
      <c r="P406" s="23">
        <v>4.794</v>
      </c>
      <c r="Q406" s="22">
        <f t="shared" si="84"/>
        <v>160</v>
      </c>
      <c r="R406" s="22">
        <f t="shared" si="85"/>
        <v>242.24999999999997</v>
      </c>
      <c r="S406" s="22">
        <f t="shared" si="86"/>
        <v>260.09999999999997</v>
      </c>
      <c r="T406" s="22">
        <f t="shared" si="87"/>
        <v>6.0059999999999985</v>
      </c>
      <c r="U406" s="22">
        <f t="shared" si="88"/>
        <v>1.0710000000000006</v>
      </c>
      <c r="V406" s="29">
        <f t="shared" si="89"/>
        <v>-21</v>
      </c>
    </row>
    <row r="407" spans="1:22" ht="12.75">
      <c r="A407" s="163"/>
      <c r="B407" s="125">
        <v>178</v>
      </c>
      <c r="C407" s="72" t="s">
        <v>295</v>
      </c>
      <c r="D407" s="6">
        <v>55</v>
      </c>
      <c r="E407" s="6">
        <v>1967</v>
      </c>
      <c r="F407" s="6">
        <v>2608.47</v>
      </c>
      <c r="G407" s="6">
        <v>2608.47</v>
      </c>
      <c r="H407" s="22">
        <v>18.7</v>
      </c>
      <c r="I407" s="22">
        <f t="shared" si="81"/>
        <v>18.7</v>
      </c>
      <c r="J407" s="22">
        <v>8.8</v>
      </c>
      <c r="K407" s="22">
        <f t="shared" si="82"/>
        <v>13.651</v>
      </c>
      <c r="L407" s="22">
        <f t="shared" si="83"/>
        <v>14.722</v>
      </c>
      <c r="M407" s="22">
        <v>99</v>
      </c>
      <c r="N407" s="23">
        <v>5.049</v>
      </c>
      <c r="O407" s="22">
        <v>78</v>
      </c>
      <c r="P407" s="23">
        <v>3.978</v>
      </c>
      <c r="Q407" s="22">
        <f t="shared" si="84"/>
        <v>160</v>
      </c>
      <c r="R407" s="22">
        <f t="shared" si="85"/>
        <v>248.2</v>
      </c>
      <c r="S407" s="22">
        <f t="shared" si="86"/>
        <v>267.6727272727273</v>
      </c>
      <c r="T407" s="22">
        <f t="shared" si="87"/>
        <v>5.921999999999999</v>
      </c>
      <c r="U407" s="22">
        <f t="shared" si="88"/>
        <v>1.0710000000000002</v>
      </c>
      <c r="V407" s="29">
        <f t="shared" si="89"/>
        <v>-21</v>
      </c>
    </row>
    <row r="408" spans="1:22" ht="12.75">
      <c r="A408" s="163"/>
      <c r="B408" s="125">
        <v>179</v>
      </c>
      <c r="C408" s="72" t="s">
        <v>296</v>
      </c>
      <c r="D408" s="6">
        <v>30</v>
      </c>
      <c r="E408" s="6">
        <v>1985</v>
      </c>
      <c r="F408" s="6">
        <v>1566.6</v>
      </c>
      <c r="G408" s="6">
        <v>1566.6</v>
      </c>
      <c r="H408" s="22">
        <v>12.2</v>
      </c>
      <c r="I408" s="22">
        <f t="shared" si="81"/>
        <v>12.2</v>
      </c>
      <c r="J408" s="22">
        <v>4.8</v>
      </c>
      <c r="K408" s="22">
        <f t="shared" si="82"/>
        <v>7.406</v>
      </c>
      <c r="L408" s="22">
        <f t="shared" si="83"/>
        <v>9.497</v>
      </c>
      <c r="M408" s="22">
        <v>94</v>
      </c>
      <c r="N408" s="23">
        <v>4.794</v>
      </c>
      <c r="O408" s="22">
        <v>53</v>
      </c>
      <c r="P408" s="23">
        <v>2.703</v>
      </c>
      <c r="Q408" s="22">
        <f t="shared" si="84"/>
        <v>160</v>
      </c>
      <c r="R408" s="22">
        <f t="shared" si="85"/>
        <v>246.86666666666667</v>
      </c>
      <c r="S408" s="22">
        <f t="shared" si="86"/>
        <v>316.56666666666666</v>
      </c>
      <c r="T408" s="22">
        <f t="shared" si="87"/>
        <v>4.697</v>
      </c>
      <c r="U408" s="22">
        <f t="shared" si="88"/>
        <v>2.0909999999999997</v>
      </c>
      <c r="V408" s="29">
        <f t="shared" si="89"/>
        <v>-41</v>
      </c>
    </row>
    <row r="409" spans="1:22" ht="12.75">
      <c r="A409" s="163"/>
      <c r="B409" s="125">
        <v>180</v>
      </c>
      <c r="C409" s="72" t="s">
        <v>297</v>
      </c>
      <c r="D409" s="6">
        <v>30</v>
      </c>
      <c r="E409" s="6">
        <v>1992</v>
      </c>
      <c r="F409" s="6">
        <v>1576.7</v>
      </c>
      <c r="G409" s="6">
        <v>1576.7</v>
      </c>
      <c r="H409" s="22">
        <v>10.6</v>
      </c>
      <c r="I409" s="22">
        <f t="shared" si="81"/>
        <v>10.6</v>
      </c>
      <c r="J409" s="23">
        <v>4.8</v>
      </c>
      <c r="K409" s="22">
        <f t="shared" si="82"/>
        <v>5.653</v>
      </c>
      <c r="L409" s="22">
        <f t="shared" si="83"/>
        <v>8.254</v>
      </c>
      <c r="M409" s="22">
        <v>97</v>
      </c>
      <c r="N409" s="23">
        <v>4.947</v>
      </c>
      <c r="O409" s="22">
        <v>46</v>
      </c>
      <c r="P409" s="23">
        <v>2.346</v>
      </c>
      <c r="Q409" s="22">
        <f t="shared" si="84"/>
        <v>160</v>
      </c>
      <c r="R409" s="22">
        <f t="shared" si="85"/>
        <v>188.43333333333334</v>
      </c>
      <c r="S409" s="22">
        <f t="shared" si="86"/>
        <v>275.1333333333333</v>
      </c>
      <c r="T409" s="22">
        <f t="shared" si="87"/>
        <v>3.4539999999999997</v>
      </c>
      <c r="U409" s="22">
        <f t="shared" si="88"/>
        <v>2.601</v>
      </c>
      <c r="V409" s="29">
        <f t="shared" si="89"/>
        <v>-51</v>
      </c>
    </row>
    <row r="410" spans="1:22" ht="12.75">
      <c r="A410" s="163"/>
      <c r="B410" s="125">
        <v>181</v>
      </c>
      <c r="C410" s="72" t="s">
        <v>312</v>
      </c>
      <c r="D410" s="6">
        <v>32</v>
      </c>
      <c r="E410" s="6" t="s">
        <v>29</v>
      </c>
      <c r="F410" s="6">
        <v>1224.34</v>
      </c>
      <c r="G410" s="6">
        <v>1224.34</v>
      </c>
      <c r="H410" s="23">
        <v>9.425</v>
      </c>
      <c r="I410" s="22">
        <f t="shared" si="81"/>
        <v>9.425</v>
      </c>
      <c r="J410" s="23">
        <v>5.04</v>
      </c>
      <c r="K410" s="22">
        <f t="shared" si="82"/>
        <v>6.591000000000001</v>
      </c>
      <c r="L410" s="22">
        <f t="shared" si="83"/>
        <v>7.303000000000001</v>
      </c>
      <c r="M410" s="28">
        <v>50</v>
      </c>
      <c r="N410" s="23">
        <v>2.834</v>
      </c>
      <c r="O410" s="28">
        <v>37.44</v>
      </c>
      <c r="P410" s="23">
        <v>2.122</v>
      </c>
      <c r="Q410" s="22">
        <f t="shared" si="84"/>
        <v>157.5</v>
      </c>
      <c r="R410" s="22">
        <f t="shared" si="85"/>
        <v>205.96875000000003</v>
      </c>
      <c r="S410" s="22">
        <f t="shared" si="86"/>
        <v>228.21875000000003</v>
      </c>
      <c r="T410" s="22">
        <f t="shared" si="87"/>
        <v>2.263000000000001</v>
      </c>
      <c r="U410" s="22">
        <f t="shared" si="88"/>
        <v>0.7120000000000002</v>
      </c>
      <c r="V410" s="29">
        <f t="shared" si="89"/>
        <v>-12.560000000000002</v>
      </c>
    </row>
    <row r="411" spans="1:22" ht="12.75">
      <c r="A411" s="163"/>
      <c r="B411" s="125">
        <v>182</v>
      </c>
      <c r="C411" s="72" t="s">
        <v>35</v>
      </c>
      <c r="D411" s="6">
        <v>36</v>
      </c>
      <c r="E411" s="6" t="s">
        <v>29</v>
      </c>
      <c r="F411" s="6">
        <v>1540.77</v>
      </c>
      <c r="G411" s="6">
        <v>1469.64</v>
      </c>
      <c r="H411" s="23">
        <v>10.864</v>
      </c>
      <c r="I411" s="22">
        <f t="shared" si="81"/>
        <v>10.864</v>
      </c>
      <c r="J411" s="23">
        <v>5.76</v>
      </c>
      <c r="K411" s="22">
        <f t="shared" si="82"/>
        <v>7.804</v>
      </c>
      <c r="L411" s="22">
        <f t="shared" si="83"/>
        <v>8.147</v>
      </c>
      <c r="M411" s="28">
        <v>54</v>
      </c>
      <c r="N411" s="23">
        <v>3.06</v>
      </c>
      <c r="O411" s="28">
        <v>47.95</v>
      </c>
      <c r="P411" s="23">
        <v>2.717</v>
      </c>
      <c r="Q411" s="22">
        <f t="shared" si="84"/>
        <v>160</v>
      </c>
      <c r="R411" s="22">
        <f t="shared" si="85"/>
        <v>216.77777777777777</v>
      </c>
      <c r="S411" s="22">
        <f t="shared" si="86"/>
        <v>226.30555555555554</v>
      </c>
      <c r="T411" s="22">
        <f t="shared" si="87"/>
        <v>2.3870000000000005</v>
      </c>
      <c r="U411" s="22">
        <f t="shared" si="88"/>
        <v>0.34299999999999997</v>
      </c>
      <c r="V411" s="29">
        <f t="shared" si="89"/>
        <v>-6.049999999999997</v>
      </c>
    </row>
    <row r="412" spans="1:22" ht="12.75">
      <c r="A412" s="163"/>
      <c r="B412" s="125">
        <v>183</v>
      </c>
      <c r="C412" s="72" t="s">
        <v>36</v>
      </c>
      <c r="D412" s="6">
        <v>22</v>
      </c>
      <c r="E412" s="6" t="s">
        <v>29</v>
      </c>
      <c r="F412" s="6">
        <v>1013.92</v>
      </c>
      <c r="G412" s="6">
        <v>1013.92</v>
      </c>
      <c r="H412" s="23">
        <v>6.858</v>
      </c>
      <c r="I412" s="22">
        <f t="shared" si="81"/>
        <v>6.858</v>
      </c>
      <c r="J412" s="23">
        <v>2.841</v>
      </c>
      <c r="K412" s="22">
        <f t="shared" si="82"/>
        <v>3.9679999999999995</v>
      </c>
      <c r="L412" s="22">
        <f t="shared" si="83"/>
        <v>5.33</v>
      </c>
      <c r="M412" s="28">
        <v>51</v>
      </c>
      <c r="N412" s="23">
        <v>2.89</v>
      </c>
      <c r="O412" s="28">
        <v>26.97</v>
      </c>
      <c r="P412" s="23">
        <v>1.528</v>
      </c>
      <c r="Q412" s="22">
        <f t="shared" si="84"/>
        <v>129.13636363636363</v>
      </c>
      <c r="R412" s="22">
        <f t="shared" si="85"/>
        <v>180.36363636363635</v>
      </c>
      <c r="S412" s="22">
        <f t="shared" si="86"/>
        <v>242.27272727272728</v>
      </c>
      <c r="T412" s="22">
        <f t="shared" si="87"/>
        <v>2.489</v>
      </c>
      <c r="U412" s="22">
        <f t="shared" si="88"/>
        <v>1.362</v>
      </c>
      <c r="V412" s="29">
        <f t="shared" si="89"/>
        <v>-24.03</v>
      </c>
    </row>
    <row r="413" spans="1:22" ht="12.75">
      <c r="A413" s="163"/>
      <c r="B413" s="125">
        <v>184</v>
      </c>
      <c r="C413" s="72" t="s">
        <v>37</v>
      </c>
      <c r="D413" s="6">
        <v>40</v>
      </c>
      <c r="E413" s="6" t="s">
        <v>29</v>
      </c>
      <c r="F413" s="6">
        <v>2248.6</v>
      </c>
      <c r="G413" s="6">
        <v>2248.6</v>
      </c>
      <c r="H413" s="23">
        <v>12.02</v>
      </c>
      <c r="I413" s="22">
        <f t="shared" si="81"/>
        <v>12.02</v>
      </c>
      <c r="J413" s="23">
        <v>5.681</v>
      </c>
      <c r="K413" s="22">
        <f t="shared" si="82"/>
        <v>8.11</v>
      </c>
      <c r="L413" s="22">
        <f t="shared" si="83"/>
        <v>8.251999999999999</v>
      </c>
      <c r="M413" s="28">
        <v>69</v>
      </c>
      <c r="N413" s="23">
        <v>3.91</v>
      </c>
      <c r="O413" s="28">
        <v>66.48</v>
      </c>
      <c r="P413" s="23">
        <v>3.768</v>
      </c>
      <c r="Q413" s="22">
        <f t="shared" si="84"/>
        <v>142.025</v>
      </c>
      <c r="R413" s="22">
        <f t="shared" si="85"/>
        <v>202.74999999999997</v>
      </c>
      <c r="S413" s="22">
        <f t="shared" si="86"/>
        <v>206.29999999999995</v>
      </c>
      <c r="T413" s="22">
        <f t="shared" si="87"/>
        <v>2.570999999999999</v>
      </c>
      <c r="U413" s="22">
        <f t="shared" si="88"/>
        <v>0.14200000000000035</v>
      </c>
      <c r="V413" s="29">
        <f t="shared" si="89"/>
        <v>-2.519999999999996</v>
      </c>
    </row>
    <row r="414" spans="1:22" ht="12.75">
      <c r="A414" s="163"/>
      <c r="B414" s="125">
        <v>185</v>
      </c>
      <c r="C414" s="72" t="s">
        <v>38</v>
      </c>
      <c r="D414" s="6">
        <v>40</v>
      </c>
      <c r="E414" s="6" t="s">
        <v>29</v>
      </c>
      <c r="F414" s="6">
        <v>2185.81</v>
      </c>
      <c r="G414" s="6">
        <v>2185.81</v>
      </c>
      <c r="H414" s="23">
        <v>11.441</v>
      </c>
      <c r="I414" s="22">
        <f t="shared" si="81"/>
        <v>11.441</v>
      </c>
      <c r="J414" s="23">
        <v>5.681</v>
      </c>
      <c r="K414" s="22">
        <f t="shared" si="82"/>
        <v>7.644</v>
      </c>
      <c r="L414" s="22">
        <f t="shared" si="83"/>
        <v>8.296000000000001</v>
      </c>
      <c r="M414" s="28">
        <v>67</v>
      </c>
      <c r="N414" s="23">
        <v>3.797</v>
      </c>
      <c r="O414" s="28">
        <v>55.5</v>
      </c>
      <c r="P414" s="23">
        <v>3.145</v>
      </c>
      <c r="Q414" s="22">
        <f t="shared" si="84"/>
        <v>142.025</v>
      </c>
      <c r="R414" s="22">
        <f t="shared" si="85"/>
        <v>191.1</v>
      </c>
      <c r="S414" s="22">
        <f t="shared" si="86"/>
        <v>207.40000000000003</v>
      </c>
      <c r="T414" s="22">
        <f t="shared" si="87"/>
        <v>2.615000000000001</v>
      </c>
      <c r="U414" s="22">
        <f t="shared" si="88"/>
        <v>0.6520000000000001</v>
      </c>
      <c r="V414" s="29">
        <f t="shared" si="89"/>
        <v>-11.5</v>
      </c>
    </row>
    <row r="415" spans="1:22" ht="12.75">
      <c r="A415" s="163"/>
      <c r="B415" s="125">
        <v>186</v>
      </c>
      <c r="C415" s="72" t="s">
        <v>39</v>
      </c>
      <c r="D415" s="6">
        <v>40</v>
      </c>
      <c r="E415" s="6" t="s">
        <v>29</v>
      </c>
      <c r="F415" s="6">
        <v>2266.94</v>
      </c>
      <c r="G415" s="6">
        <v>2232.82</v>
      </c>
      <c r="H415" s="23">
        <v>11.62</v>
      </c>
      <c r="I415" s="22">
        <f t="shared" si="81"/>
        <v>11.62</v>
      </c>
      <c r="J415" s="23">
        <v>6.32</v>
      </c>
      <c r="K415" s="22">
        <f t="shared" si="82"/>
        <v>8.106</v>
      </c>
      <c r="L415" s="22">
        <f t="shared" si="83"/>
        <v>9.495</v>
      </c>
      <c r="M415" s="28">
        <v>62</v>
      </c>
      <c r="N415" s="23">
        <v>3.514</v>
      </c>
      <c r="O415" s="28">
        <v>37.5</v>
      </c>
      <c r="P415" s="23">
        <v>2.125</v>
      </c>
      <c r="Q415" s="22">
        <f t="shared" si="84"/>
        <v>158</v>
      </c>
      <c r="R415" s="22">
        <f t="shared" si="85"/>
        <v>202.65</v>
      </c>
      <c r="S415" s="22">
        <f t="shared" si="86"/>
        <v>237.375</v>
      </c>
      <c r="T415" s="22">
        <f t="shared" si="87"/>
        <v>3.174999999999999</v>
      </c>
      <c r="U415" s="22">
        <f t="shared" si="88"/>
        <v>1.3889999999999998</v>
      </c>
      <c r="V415" s="29">
        <f t="shared" si="89"/>
        <v>-24.5</v>
      </c>
    </row>
    <row r="416" spans="1:22" ht="12.75">
      <c r="A416" s="163"/>
      <c r="B416" s="125">
        <v>187</v>
      </c>
      <c r="C416" s="72" t="s">
        <v>40</v>
      </c>
      <c r="D416" s="6">
        <v>12</v>
      </c>
      <c r="E416" s="6" t="s">
        <v>29</v>
      </c>
      <c r="F416" s="6">
        <v>570</v>
      </c>
      <c r="G416" s="6">
        <v>426.62</v>
      </c>
      <c r="H416" s="23">
        <v>5.752</v>
      </c>
      <c r="I416" s="22">
        <f t="shared" si="81"/>
        <v>5.752</v>
      </c>
      <c r="J416" s="23">
        <v>1.84</v>
      </c>
      <c r="K416" s="22">
        <f t="shared" si="82"/>
        <v>4.959</v>
      </c>
      <c r="L416" s="22">
        <f t="shared" si="83"/>
        <v>5.154</v>
      </c>
      <c r="M416" s="28">
        <v>14</v>
      </c>
      <c r="N416" s="23">
        <v>0.793</v>
      </c>
      <c r="O416" s="28">
        <v>10.56</v>
      </c>
      <c r="P416" s="23">
        <v>0.598</v>
      </c>
      <c r="Q416" s="22">
        <f t="shared" si="84"/>
        <v>153.33333333333334</v>
      </c>
      <c r="R416" s="22">
        <f t="shared" si="85"/>
        <v>413.25</v>
      </c>
      <c r="S416" s="22">
        <f t="shared" si="86"/>
        <v>429.5</v>
      </c>
      <c r="T416" s="22">
        <f t="shared" si="87"/>
        <v>3.314</v>
      </c>
      <c r="U416" s="22">
        <f t="shared" si="88"/>
        <v>0.19500000000000006</v>
      </c>
      <c r="V416" s="29">
        <f t="shared" si="89"/>
        <v>-3.4399999999999995</v>
      </c>
    </row>
    <row r="417" spans="1:22" ht="12.75">
      <c r="A417" s="163"/>
      <c r="B417" s="125">
        <v>188</v>
      </c>
      <c r="C417" s="72" t="s">
        <v>41</v>
      </c>
      <c r="D417" s="6">
        <v>45</v>
      </c>
      <c r="E417" s="6" t="s">
        <v>29</v>
      </c>
      <c r="F417" s="6">
        <v>1903.57</v>
      </c>
      <c r="G417" s="6">
        <v>1903.57</v>
      </c>
      <c r="H417" s="23">
        <v>14.022</v>
      </c>
      <c r="I417" s="22">
        <f t="shared" si="81"/>
        <v>14.022</v>
      </c>
      <c r="J417" s="23">
        <v>7.2</v>
      </c>
      <c r="K417" s="22">
        <f t="shared" si="82"/>
        <v>10.168</v>
      </c>
      <c r="L417" s="22">
        <f t="shared" si="83"/>
        <v>10.829</v>
      </c>
      <c r="M417" s="28">
        <v>68</v>
      </c>
      <c r="N417" s="23">
        <v>3.854</v>
      </c>
      <c r="O417" s="28">
        <v>56.35</v>
      </c>
      <c r="P417" s="23">
        <v>3.193</v>
      </c>
      <c r="Q417" s="22">
        <f t="shared" si="84"/>
        <v>160</v>
      </c>
      <c r="R417" s="22">
        <f t="shared" si="85"/>
        <v>225.95555555555555</v>
      </c>
      <c r="S417" s="22">
        <f t="shared" si="86"/>
        <v>240.64444444444445</v>
      </c>
      <c r="T417" s="22">
        <f t="shared" si="87"/>
        <v>3.6290000000000004</v>
      </c>
      <c r="U417" s="22">
        <f t="shared" si="88"/>
        <v>0.661</v>
      </c>
      <c r="V417" s="29">
        <f t="shared" si="89"/>
        <v>-11.649999999999999</v>
      </c>
    </row>
    <row r="418" spans="1:22" ht="12.75">
      <c r="A418" s="163"/>
      <c r="B418" s="125">
        <v>189</v>
      </c>
      <c r="C418" s="72" t="s">
        <v>42</v>
      </c>
      <c r="D418" s="6">
        <v>55</v>
      </c>
      <c r="E418" s="6" t="s">
        <v>29</v>
      </c>
      <c r="F418" s="6">
        <v>2487.17</v>
      </c>
      <c r="G418" s="6">
        <v>2417.2</v>
      </c>
      <c r="H418" s="23">
        <v>17.639</v>
      </c>
      <c r="I418" s="22">
        <f t="shared" si="81"/>
        <v>17.639</v>
      </c>
      <c r="J418" s="23">
        <v>8.56</v>
      </c>
      <c r="K418" s="22">
        <f t="shared" si="82"/>
        <v>13.105</v>
      </c>
      <c r="L418" s="22">
        <f t="shared" si="83"/>
        <v>13.233</v>
      </c>
      <c r="M418" s="28">
        <v>80</v>
      </c>
      <c r="N418" s="23">
        <v>4.534</v>
      </c>
      <c r="O418" s="28">
        <v>77.75</v>
      </c>
      <c r="P418" s="23">
        <v>4.406</v>
      </c>
      <c r="Q418" s="22">
        <f t="shared" si="84"/>
        <v>155.63636363636363</v>
      </c>
      <c r="R418" s="22">
        <f t="shared" si="85"/>
        <v>238.27272727272728</v>
      </c>
      <c r="S418" s="22">
        <f t="shared" si="86"/>
        <v>240.6</v>
      </c>
      <c r="T418" s="22">
        <f t="shared" si="87"/>
        <v>4.673</v>
      </c>
      <c r="U418" s="22">
        <f t="shared" si="88"/>
        <v>0.1280000000000001</v>
      </c>
      <c r="V418" s="29">
        <f t="shared" si="89"/>
        <v>-2.25</v>
      </c>
    </row>
    <row r="419" spans="1:22" ht="12.75">
      <c r="A419" s="163"/>
      <c r="B419" s="125">
        <v>190</v>
      </c>
      <c r="C419" s="72" t="s">
        <v>43</v>
      </c>
      <c r="D419" s="6">
        <v>50</v>
      </c>
      <c r="E419" s="6" t="s">
        <v>29</v>
      </c>
      <c r="F419" s="6">
        <v>1938.86</v>
      </c>
      <c r="G419" s="6">
        <v>1938.86</v>
      </c>
      <c r="H419" s="23">
        <v>18.142</v>
      </c>
      <c r="I419" s="22">
        <f t="shared" si="81"/>
        <v>18.142</v>
      </c>
      <c r="J419" s="23">
        <v>8</v>
      </c>
      <c r="K419" s="22">
        <f t="shared" si="82"/>
        <v>13.948</v>
      </c>
      <c r="L419" s="22">
        <f t="shared" si="83"/>
        <v>14.766</v>
      </c>
      <c r="M419" s="28">
        <v>74</v>
      </c>
      <c r="N419" s="23">
        <v>4.194</v>
      </c>
      <c r="O419" s="28">
        <v>59.58</v>
      </c>
      <c r="P419" s="23">
        <v>3.376</v>
      </c>
      <c r="Q419" s="22">
        <f t="shared" si="84"/>
        <v>160</v>
      </c>
      <c r="R419" s="22">
        <f t="shared" si="85"/>
        <v>278.96</v>
      </c>
      <c r="S419" s="22">
        <f t="shared" si="86"/>
        <v>295.32</v>
      </c>
      <c r="T419" s="22">
        <f t="shared" si="87"/>
        <v>6.766</v>
      </c>
      <c r="U419" s="22">
        <f t="shared" si="88"/>
        <v>0.8180000000000001</v>
      </c>
      <c r="V419" s="29">
        <f t="shared" si="89"/>
        <v>-14.420000000000002</v>
      </c>
    </row>
    <row r="420" spans="1:22" ht="12.75">
      <c r="A420" s="163"/>
      <c r="B420" s="125">
        <v>191</v>
      </c>
      <c r="C420" s="72" t="s">
        <v>320</v>
      </c>
      <c r="D420" s="6">
        <v>10</v>
      </c>
      <c r="E420" s="6">
        <v>1958</v>
      </c>
      <c r="F420" s="6">
        <v>525.31</v>
      </c>
      <c r="G420" s="6">
        <v>525.31</v>
      </c>
      <c r="H420" s="6">
        <v>1.734</v>
      </c>
      <c r="I420" s="22">
        <f t="shared" si="81"/>
        <v>1.734</v>
      </c>
      <c r="J420" s="6">
        <v>1.083</v>
      </c>
      <c r="K420" s="22">
        <f t="shared" si="82"/>
        <v>1.377</v>
      </c>
      <c r="L420" s="22">
        <f t="shared" si="83"/>
        <v>1.224</v>
      </c>
      <c r="M420" s="22">
        <v>7</v>
      </c>
      <c r="N420" s="22">
        <f>M420*0.051</f>
        <v>0.357</v>
      </c>
      <c r="O420" s="22">
        <v>10</v>
      </c>
      <c r="P420" s="22">
        <f>O420*0.051</f>
        <v>0.51</v>
      </c>
      <c r="Q420" s="22">
        <f t="shared" si="84"/>
        <v>108.3</v>
      </c>
      <c r="R420" s="22">
        <f t="shared" si="85"/>
        <v>137.7</v>
      </c>
      <c r="S420" s="22">
        <f t="shared" si="86"/>
        <v>122.4</v>
      </c>
      <c r="T420" s="22">
        <f t="shared" si="87"/>
        <v>0.14100000000000001</v>
      </c>
      <c r="U420" s="22">
        <f t="shared" si="88"/>
        <v>-0.15300000000000002</v>
      </c>
      <c r="V420" s="29">
        <f t="shared" si="89"/>
        <v>3</v>
      </c>
    </row>
    <row r="421" spans="1:22" ht="12.75">
      <c r="A421" s="163"/>
      <c r="B421" s="125">
        <v>192</v>
      </c>
      <c r="C421" s="72" t="s">
        <v>321</v>
      </c>
      <c r="D421" s="6">
        <v>37</v>
      </c>
      <c r="E421" s="6">
        <v>1986</v>
      </c>
      <c r="F421" s="6">
        <v>2297.1</v>
      </c>
      <c r="G421" s="6">
        <v>2297.1</v>
      </c>
      <c r="H421" s="22">
        <v>10.55</v>
      </c>
      <c r="I421" s="22">
        <f t="shared" si="81"/>
        <v>10.55</v>
      </c>
      <c r="J421" s="22">
        <v>5.92</v>
      </c>
      <c r="K421" s="22">
        <f t="shared" si="82"/>
        <v>7.490000000000001</v>
      </c>
      <c r="L421" s="22">
        <f t="shared" si="83"/>
        <v>7.541</v>
      </c>
      <c r="M421" s="22">
        <v>60</v>
      </c>
      <c r="N421" s="22">
        <f>M421*0.051</f>
        <v>3.0599999999999996</v>
      </c>
      <c r="O421" s="22">
        <v>59</v>
      </c>
      <c r="P421" s="22">
        <f>O421*0.051</f>
        <v>3.009</v>
      </c>
      <c r="Q421" s="22">
        <f t="shared" si="84"/>
        <v>160</v>
      </c>
      <c r="R421" s="22">
        <f t="shared" si="85"/>
        <v>202.43243243243245</v>
      </c>
      <c r="S421" s="22">
        <f t="shared" si="86"/>
        <v>203.8108108108108</v>
      </c>
      <c r="T421" s="22">
        <f t="shared" si="87"/>
        <v>1.6210000000000004</v>
      </c>
      <c r="U421" s="22">
        <f t="shared" si="88"/>
        <v>0.05099999999999971</v>
      </c>
      <c r="V421" s="29">
        <f t="shared" si="89"/>
        <v>-1</v>
      </c>
    </row>
    <row r="422" spans="1:22" ht="12.75">
      <c r="A422" s="163"/>
      <c r="B422" s="125">
        <v>193</v>
      </c>
      <c r="C422" s="72" t="s">
        <v>322</v>
      </c>
      <c r="D422" s="6">
        <v>8</v>
      </c>
      <c r="E422" s="6">
        <v>1959</v>
      </c>
      <c r="F422" s="6">
        <v>359.86</v>
      </c>
      <c r="G422" s="6">
        <v>359.86</v>
      </c>
      <c r="H422" s="22">
        <v>3.167</v>
      </c>
      <c r="I422" s="22">
        <f t="shared" si="81"/>
        <v>3.167</v>
      </c>
      <c r="J422" s="22">
        <v>1.28</v>
      </c>
      <c r="K422" s="22">
        <f t="shared" si="82"/>
        <v>2.5549999999999997</v>
      </c>
      <c r="L422" s="22">
        <f t="shared" si="83"/>
        <v>2.5549999999999997</v>
      </c>
      <c r="M422" s="22">
        <v>12</v>
      </c>
      <c r="N422" s="22">
        <f>M422*0.051</f>
        <v>0.612</v>
      </c>
      <c r="O422" s="22">
        <v>12</v>
      </c>
      <c r="P422" s="22">
        <f>O422*0.051</f>
        <v>0.612</v>
      </c>
      <c r="Q422" s="22">
        <f t="shared" si="84"/>
        <v>160</v>
      </c>
      <c r="R422" s="22">
        <f t="shared" si="85"/>
        <v>319.37499999999994</v>
      </c>
      <c r="S422" s="22">
        <f t="shared" si="86"/>
        <v>319.37499999999994</v>
      </c>
      <c r="T422" s="22">
        <f t="shared" si="87"/>
        <v>1.2749999999999997</v>
      </c>
      <c r="U422" s="22">
        <f t="shared" si="88"/>
        <v>0</v>
      </c>
      <c r="V422" s="29">
        <f t="shared" si="89"/>
        <v>0</v>
      </c>
    </row>
    <row r="423" spans="1:22" ht="12.75">
      <c r="A423" s="163"/>
      <c r="B423" s="125">
        <v>194</v>
      </c>
      <c r="C423" s="72" t="s">
        <v>341</v>
      </c>
      <c r="D423" s="6">
        <v>6</v>
      </c>
      <c r="E423" s="6" t="s">
        <v>44</v>
      </c>
      <c r="F423" s="6">
        <v>252.51</v>
      </c>
      <c r="G423" s="6">
        <v>252.51</v>
      </c>
      <c r="H423" s="23">
        <v>2.565</v>
      </c>
      <c r="I423" s="22">
        <f t="shared" si="81"/>
        <v>2.565</v>
      </c>
      <c r="J423" s="28">
        <v>0.96</v>
      </c>
      <c r="K423" s="22">
        <f t="shared" si="82"/>
        <v>2.157</v>
      </c>
      <c r="L423" s="22">
        <f t="shared" si="83"/>
        <v>2.157</v>
      </c>
      <c r="M423" s="22">
        <v>8</v>
      </c>
      <c r="N423" s="44">
        <f>M423*51/1000</f>
        <v>0.408</v>
      </c>
      <c r="O423" s="53">
        <v>8</v>
      </c>
      <c r="P423" s="44">
        <f>O423*51/1000</f>
        <v>0.408</v>
      </c>
      <c r="Q423" s="22">
        <f t="shared" si="84"/>
        <v>160</v>
      </c>
      <c r="R423" s="22">
        <f t="shared" si="85"/>
        <v>359.5</v>
      </c>
      <c r="S423" s="22">
        <f t="shared" si="86"/>
        <v>359.5</v>
      </c>
      <c r="T423" s="22">
        <f t="shared" si="87"/>
        <v>1.197</v>
      </c>
      <c r="U423" s="22">
        <f t="shared" si="88"/>
        <v>0</v>
      </c>
      <c r="V423" s="29">
        <f t="shared" si="89"/>
        <v>0</v>
      </c>
    </row>
    <row r="424" spans="1:22" ht="12.75">
      <c r="A424" s="163"/>
      <c r="B424" s="125">
        <v>195</v>
      </c>
      <c r="C424" s="72" t="s">
        <v>342</v>
      </c>
      <c r="D424" s="6">
        <v>11</v>
      </c>
      <c r="E424" s="6">
        <v>1962</v>
      </c>
      <c r="F424" s="6">
        <v>538.06</v>
      </c>
      <c r="G424" s="6">
        <v>538.06</v>
      </c>
      <c r="H424" s="23">
        <v>2.856</v>
      </c>
      <c r="I424" s="22">
        <f t="shared" si="81"/>
        <v>2.856</v>
      </c>
      <c r="J424" s="28">
        <v>1.76</v>
      </c>
      <c r="K424" s="22">
        <f t="shared" si="82"/>
        <v>2.295</v>
      </c>
      <c r="L424" s="22">
        <f t="shared" si="83"/>
        <v>2.448</v>
      </c>
      <c r="M424" s="22">
        <v>11</v>
      </c>
      <c r="N424" s="44">
        <f>M424*51/1000</f>
        <v>0.561</v>
      </c>
      <c r="O424" s="22">
        <v>8</v>
      </c>
      <c r="P424" s="44">
        <f>O424*51/1000</f>
        <v>0.408</v>
      </c>
      <c r="Q424" s="22">
        <f t="shared" si="84"/>
        <v>160</v>
      </c>
      <c r="R424" s="22">
        <f t="shared" si="85"/>
        <v>208.63636363636363</v>
      </c>
      <c r="S424" s="22">
        <f t="shared" si="86"/>
        <v>222.54545454545453</v>
      </c>
      <c r="T424" s="22">
        <f t="shared" si="87"/>
        <v>0.688</v>
      </c>
      <c r="U424" s="22">
        <f t="shared" si="88"/>
        <v>0.15300000000000008</v>
      </c>
      <c r="V424" s="29">
        <f t="shared" si="89"/>
        <v>-3</v>
      </c>
    </row>
    <row r="425" spans="1:22" ht="12.75">
      <c r="A425" s="163"/>
      <c r="B425" s="125">
        <v>196</v>
      </c>
      <c r="C425" s="72" t="s">
        <v>343</v>
      </c>
      <c r="D425" s="6">
        <v>12</v>
      </c>
      <c r="E425" s="6">
        <v>1960</v>
      </c>
      <c r="F425" s="6">
        <v>531.53</v>
      </c>
      <c r="G425" s="6">
        <v>531.53</v>
      </c>
      <c r="H425" s="23">
        <v>4.184</v>
      </c>
      <c r="I425" s="22">
        <f t="shared" si="81"/>
        <v>4.184</v>
      </c>
      <c r="J425" s="28">
        <v>1.92</v>
      </c>
      <c r="K425" s="22">
        <f t="shared" si="82"/>
        <v>3.2150000000000003</v>
      </c>
      <c r="L425" s="22">
        <f t="shared" si="83"/>
        <v>3.2150000000000003</v>
      </c>
      <c r="M425" s="22">
        <v>19</v>
      </c>
      <c r="N425" s="44">
        <f>M425*51/1000</f>
        <v>0.969</v>
      </c>
      <c r="O425" s="22">
        <v>19</v>
      </c>
      <c r="P425" s="44">
        <f>O425*51/1000</f>
        <v>0.969</v>
      </c>
      <c r="Q425" s="22">
        <f t="shared" si="84"/>
        <v>160</v>
      </c>
      <c r="R425" s="22">
        <f t="shared" si="85"/>
        <v>267.9166666666667</v>
      </c>
      <c r="S425" s="22">
        <f t="shared" si="86"/>
        <v>267.9166666666667</v>
      </c>
      <c r="T425" s="22">
        <f t="shared" si="87"/>
        <v>1.2950000000000004</v>
      </c>
      <c r="U425" s="22">
        <f t="shared" si="88"/>
        <v>0</v>
      </c>
      <c r="V425" s="29">
        <f t="shared" si="89"/>
        <v>0</v>
      </c>
    </row>
    <row r="426" spans="1:22" ht="12.75">
      <c r="A426" s="163"/>
      <c r="B426" s="125">
        <v>197</v>
      </c>
      <c r="C426" s="72" t="s">
        <v>344</v>
      </c>
      <c r="D426" s="6">
        <v>8</v>
      </c>
      <c r="E426" s="6">
        <v>1961</v>
      </c>
      <c r="F426" s="6">
        <v>357</v>
      </c>
      <c r="G426" s="6">
        <v>357</v>
      </c>
      <c r="H426" s="23">
        <v>3.251</v>
      </c>
      <c r="I426" s="22">
        <f t="shared" si="81"/>
        <v>3.251</v>
      </c>
      <c r="J426" s="28">
        <v>1.28</v>
      </c>
      <c r="K426" s="22">
        <f t="shared" si="82"/>
        <v>2.588</v>
      </c>
      <c r="L426" s="22">
        <f t="shared" si="83"/>
        <v>2.384</v>
      </c>
      <c r="M426" s="22">
        <v>13</v>
      </c>
      <c r="N426" s="44">
        <f>M426*51/1000</f>
        <v>0.663</v>
      </c>
      <c r="O426" s="22">
        <v>17</v>
      </c>
      <c r="P426" s="44">
        <f>O426*51/1000</f>
        <v>0.867</v>
      </c>
      <c r="Q426" s="22">
        <f t="shared" si="84"/>
        <v>160</v>
      </c>
      <c r="R426" s="22">
        <f t="shared" si="85"/>
        <v>323.5</v>
      </c>
      <c r="S426" s="22">
        <f t="shared" si="86"/>
        <v>298</v>
      </c>
      <c r="T426" s="22">
        <f t="shared" si="87"/>
        <v>1.1039999999999999</v>
      </c>
      <c r="U426" s="22">
        <f t="shared" si="88"/>
        <v>-0.20399999999999996</v>
      </c>
      <c r="V426" s="29">
        <f t="shared" si="89"/>
        <v>4</v>
      </c>
    </row>
    <row r="427" spans="1:22" ht="12.75">
      <c r="A427" s="163"/>
      <c r="B427" s="125">
        <v>198</v>
      </c>
      <c r="C427" s="72" t="s">
        <v>345</v>
      </c>
      <c r="D427" s="6">
        <v>8</v>
      </c>
      <c r="E427" s="6">
        <v>1962</v>
      </c>
      <c r="F427" s="6">
        <v>349.29</v>
      </c>
      <c r="G427" s="6">
        <v>349.29</v>
      </c>
      <c r="H427" s="23">
        <v>2.476</v>
      </c>
      <c r="I427" s="22">
        <f aca="true" t="shared" si="97" ref="I427:I438">H427</f>
        <v>2.476</v>
      </c>
      <c r="J427" s="28">
        <v>1.28</v>
      </c>
      <c r="K427" s="22">
        <f aca="true" t="shared" si="98" ref="K427:K438">I427-N427</f>
        <v>2.017</v>
      </c>
      <c r="L427" s="22">
        <f aca="true" t="shared" si="99" ref="L427:L438">I427-P427</f>
        <v>2.017</v>
      </c>
      <c r="M427" s="22">
        <v>9</v>
      </c>
      <c r="N427" s="44">
        <f>M427*51/1000</f>
        <v>0.459</v>
      </c>
      <c r="O427" s="22">
        <v>9</v>
      </c>
      <c r="P427" s="44">
        <f>O427*51/1000</f>
        <v>0.459</v>
      </c>
      <c r="Q427" s="22">
        <f aca="true" t="shared" si="100" ref="Q427:Q438">J427*1000/D427</f>
        <v>160</v>
      </c>
      <c r="R427" s="22">
        <f aca="true" t="shared" si="101" ref="R427:R438">K427*1000/D427</f>
        <v>252.125</v>
      </c>
      <c r="S427" s="22">
        <f aca="true" t="shared" si="102" ref="S427:S438">L427*1000/D427</f>
        <v>252.125</v>
      </c>
      <c r="T427" s="22">
        <f aca="true" t="shared" si="103" ref="T427:T438">L427-J427</f>
        <v>0.7369999999999999</v>
      </c>
      <c r="U427" s="22">
        <f aca="true" t="shared" si="104" ref="U427:U438">N427-P427</f>
        <v>0</v>
      </c>
      <c r="V427" s="29">
        <f aca="true" t="shared" si="105" ref="V427:V438">O427-M427</f>
        <v>0</v>
      </c>
    </row>
    <row r="428" spans="1:22" ht="12.75">
      <c r="A428" s="163"/>
      <c r="B428" s="125">
        <v>199</v>
      </c>
      <c r="C428" s="72" t="s">
        <v>356</v>
      </c>
      <c r="D428" s="6">
        <v>11</v>
      </c>
      <c r="E428" s="6" t="s">
        <v>63</v>
      </c>
      <c r="F428" s="6"/>
      <c r="G428" s="6"/>
      <c r="H428" s="23">
        <v>5.685</v>
      </c>
      <c r="I428" s="22">
        <f t="shared" si="97"/>
        <v>5.685</v>
      </c>
      <c r="J428" s="23">
        <v>1.76</v>
      </c>
      <c r="K428" s="22">
        <f t="shared" si="98"/>
        <v>5.015</v>
      </c>
      <c r="L428" s="22">
        <f t="shared" si="99"/>
        <v>5.1259999999999994</v>
      </c>
      <c r="M428" s="28">
        <v>12</v>
      </c>
      <c r="N428" s="23">
        <v>0.67</v>
      </c>
      <c r="O428" s="23">
        <v>10</v>
      </c>
      <c r="P428" s="23">
        <v>0.559</v>
      </c>
      <c r="Q428" s="22">
        <f t="shared" si="100"/>
        <v>160</v>
      </c>
      <c r="R428" s="22">
        <f t="shared" si="101"/>
        <v>455.90909090909093</v>
      </c>
      <c r="S428" s="22">
        <f t="shared" si="102"/>
        <v>465.99999999999994</v>
      </c>
      <c r="T428" s="22">
        <f t="shared" si="103"/>
        <v>3.3659999999999997</v>
      </c>
      <c r="U428" s="22">
        <f t="shared" si="104"/>
        <v>0.11099999999999999</v>
      </c>
      <c r="V428" s="29">
        <f t="shared" si="105"/>
        <v>-2</v>
      </c>
    </row>
    <row r="429" spans="1:22" ht="12.75">
      <c r="A429" s="163"/>
      <c r="B429" s="125">
        <v>200</v>
      </c>
      <c r="C429" s="72" t="s">
        <v>357</v>
      </c>
      <c r="D429" s="6">
        <v>20</v>
      </c>
      <c r="E429" s="6" t="s">
        <v>78</v>
      </c>
      <c r="F429" s="6"/>
      <c r="G429" s="6"/>
      <c r="H429" s="23">
        <v>7.981</v>
      </c>
      <c r="I429" s="22">
        <f t="shared" si="97"/>
        <v>7.981</v>
      </c>
      <c r="J429" s="23">
        <v>3.2</v>
      </c>
      <c r="K429" s="22">
        <f t="shared" si="98"/>
        <v>6.529</v>
      </c>
      <c r="L429" s="22">
        <f t="shared" si="99"/>
        <v>6.5009999999999994</v>
      </c>
      <c r="M429" s="28">
        <v>26</v>
      </c>
      <c r="N429" s="23">
        <v>1.452</v>
      </c>
      <c r="O429" s="23">
        <v>26.5</v>
      </c>
      <c r="P429" s="23">
        <v>1.48</v>
      </c>
      <c r="Q429" s="22">
        <f t="shared" si="100"/>
        <v>160</v>
      </c>
      <c r="R429" s="22">
        <f t="shared" si="101"/>
        <v>326.45</v>
      </c>
      <c r="S429" s="22">
        <f t="shared" si="102"/>
        <v>325.04999999999995</v>
      </c>
      <c r="T429" s="22">
        <f t="shared" si="103"/>
        <v>3.3009999999999993</v>
      </c>
      <c r="U429" s="22">
        <f t="shared" si="104"/>
        <v>-0.028000000000000025</v>
      </c>
      <c r="V429" s="29">
        <f t="shared" si="105"/>
        <v>0.5</v>
      </c>
    </row>
    <row r="430" spans="1:22" ht="12.75">
      <c r="A430" s="163"/>
      <c r="B430" s="125">
        <v>201</v>
      </c>
      <c r="C430" s="72" t="s">
        <v>358</v>
      </c>
      <c r="D430" s="6">
        <v>3</v>
      </c>
      <c r="E430" s="6" t="s">
        <v>78</v>
      </c>
      <c r="F430" s="6"/>
      <c r="G430" s="6"/>
      <c r="H430" s="23">
        <v>1.259</v>
      </c>
      <c r="I430" s="22">
        <f t="shared" si="97"/>
        <v>1.259</v>
      </c>
      <c r="J430" s="23">
        <v>0.48</v>
      </c>
      <c r="K430" s="22">
        <f t="shared" si="98"/>
        <v>0.9799999999999999</v>
      </c>
      <c r="L430" s="22">
        <f t="shared" si="99"/>
        <v>0.9349999999999998</v>
      </c>
      <c r="M430" s="28">
        <v>5</v>
      </c>
      <c r="N430" s="23">
        <v>0.279</v>
      </c>
      <c r="O430" s="23">
        <v>5.8</v>
      </c>
      <c r="P430" s="23">
        <v>0.324</v>
      </c>
      <c r="Q430" s="22">
        <f t="shared" si="100"/>
        <v>160</v>
      </c>
      <c r="R430" s="22">
        <f t="shared" si="101"/>
        <v>326.66666666666663</v>
      </c>
      <c r="S430" s="22">
        <f t="shared" si="102"/>
        <v>311.66666666666663</v>
      </c>
      <c r="T430" s="22">
        <f t="shared" si="103"/>
        <v>0.45499999999999985</v>
      </c>
      <c r="U430" s="22">
        <f t="shared" si="104"/>
        <v>-0.044999999999999984</v>
      </c>
      <c r="V430" s="29">
        <f t="shared" si="105"/>
        <v>0.7999999999999998</v>
      </c>
    </row>
    <row r="431" spans="1:22" ht="12.75">
      <c r="A431" s="163"/>
      <c r="B431" s="125">
        <v>202</v>
      </c>
      <c r="C431" s="72" t="s">
        <v>359</v>
      </c>
      <c r="D431" s="6">
        <v>12</v>
      </c>
      <c r="E431" s="6" t="s">
        <v>78</v>
      </c>
      <c r="F431" s="6"/>
      <c r="G431" s="6"/>
      <c r="H431" s="23">
        <v>4.532</v>
      </c>
      <c r="I431" s="22">
        <f t="shared" si="97"/>
        <v>4.532</v>
      </c>
      <c r="J431" s="23">
        <v>1.92</v>
      </c>
      <c r="K431" s="22">
        <f t="shared" si="98"/>
        <v>3.303</v>
      </c>
      <c r="L431" s="22">
        <f t="shared" si="99"/>
        <v>3.378</v>
      </c>
      <c r="M431" s="28">
        <v>22</v>
      </c>
      <c r="N431" s="23">
        <v>1.229</v>
      </c>
      <c r="O431" s="23">
        <v>20.655</v>
      </c>
      <c r="P431" s="23">
        <v>1.154</v>
      </c>
      <c r="Q431" s="22">
        <f t="shared" si="100"/>
        <v>160</v>
      </c>
      <c r="R431" s="22">
        <f t="shared" si="101"/>
        <v>275.25</v>
      </c>
      <c r="S431" s="22">
        <f t="shared" si="102"/>
        <v>281.5</v>
      </c>
      <c r="T431" s="22">
        <f t="shared" si="103"/>
        <v>1.4580000000000002</v>
      </c>
      <c r="U431" s="22">
        <f t="shared" si="104"/>
        <v>0.07500000000000018</v>
      </c>
      <c r="V431" s="29">
        <f t="shared" si="105"/>
        <v>-1.3449999999999989</v>
      </c>
    </row>
    <row r="432" spans="1:22" ht="12.75">
      <c r="A432" s="163"/>
      <c r="B432" s="125">
        <v>203</v>
      </c>
      <c r="C432" s="72" t="s">
        <v>390</v>
      </c>
      <c r="D432" s="6">
        <v>4</v>
      </c>
      <c r="E432" s="6">
        <v>1932</v>
      </c>
      <c r="F432" s="28">
        <v>443.93</v>
      </c>
      <c r="G432" s="28">
        <v>303.15</v>
      </c>
      <c r="H432" s="23">
        <v>1.584</v>
      </c>
      <c r="I432" s="22">
        <f t="shared" si="97"/>
        <v>1.584</v>
      </c>
      <c r="J432" s="23">
        <v>0.564</v>
      </c>
      <c r="K432" s="22">
        <f t="shared" si="98"/>
        <v>0.8700000000000001</v>
      </c>
      <c r="L432" s="22">
        <f t="shared" si="99"/>
        <v>1.3800000000000001</v>
      </c>
      <c r="M432" s="28">
        <v>14</v>
      </c>
      <c r="N432" s="23">
        <f aca="true" t="shared" si="106" ref="N432:N438">M432*51/1000</f>
        <v>0.714</v>
      </c>
      <c r="O432" s="28">
        <v>4</v>
      </c>
      <c r="P432" s="23">
        <f aca="true" t="shared" si="107" ref="P432:P438">O432*51/1000</f>
        <v>0.204</v>
      </c>
      <c r="Q432" s="22">
        <f t="shared" si="100"/>
        <v>141</v>
      </c>
      <c r="R432" s="22">
        <f t="shared" si="101"/>
        <v>217.50000000000003</v>
      </c>
      <c r="S432" s="22">
        <f t="shared" si="102"/>
        <v>345.00000000000006</v>
      </c>
      <c r="T432" s="22">
        <f t="shared" si="103"/>
        <v>0.8160000000000002</v>
      </c>
      <c r="U432" s="22">
        <f t="shared" si="104"/>
        <v>0.51</v>
      </c>
      <c r="V432" s="29">
        <f t="shared" si="105"/>
        <v>-10</v>
      </c>
    </row>
    <row r="433" spans="1:22" ht="12.75">
      <c r="A433" s="163"/>
      <c r="B433" s="125">
        <v>204</v>
      </c>
      <c r="C433" s="72" t="s">
        <v>391</v>
      </c>
      <c r="D433" s="6">
        <v>8</v>
      </c>
      <c r="E433" s="6">
        <v>1979</v>
      </c>
      <c r="F433" s="28">
        <v>635.12</v>
      </c>
      <c r="G433" s="28">
        <v>635.12</v>
      </c>
      <c r="H433" s="23">
        <v>3.479</v>
      </c>
      <c r="I433" s="22">
        <f t="shared" si="97"/>
        <v>3.479</v>
      </c>
      <c r="J433" s="23">
        <v>1.28</v>
      </c>
      <c r="K433" s="22">
        <f t="shared" si="98"/>
        <v>2</v>
      </c>
      <c r="L433" s="22">
        <f t="shared" si="99"/>
        <v>2.2193</v>
      </c>
      <c r="M433" s="28">
        <v>29</v>
      </c>
      <c r="N433" s="23">
        <f t="shared" si="106"/>
        <v>1.479</v>
      </c>
      <c r="O433" s="28">
        <v>24.7</v>
      </c>
      <c r="P433" s="23">
        <f t="shared" si="107"/>
        <v>1.2597</v>
      </c>
      <c r="Q433" s="22">
        <f t="shared" si="100"/>
        <v>160</v>
      </c>
      <c r="R433" s="22">
        <f t="shared" si="101"/>
        <v>250</v>
      </c>
      <c r="S433" s="22">
        <f t="shared" si="102"/>
        <v>277.4125</v>
      </c>
      <c r="T433" s="22">
        <f t="shared" si="103"/>
        <v>0.9393</v>
      </c>
      <c r="U433" s="22">
        <f t="shared" si="104"/>
        <v>0.21930000000000005</v>
      </c>
      <c r="V433" s="29">
        <f t="shared" si="105"/>
        <v>-4.300000000000001</v>
      </c>
    </row>
    <row r="434" spans="1:22" ht="12.75">
      <c r="A434" s="163"/>
      <c r="B434" s="125">
        <v>205</v>
      </c>
      <c r="C434" s="72" t="s">
        <v>392</v>
      </c>
      <c r="D434" s="6">
        <v>25</v>
      </c>
      <c r="E434" s="6">
        <v>1986</v>
      </c>
      <c r="F434" s="28">
        <v>1551.45</v>
      </c>
      <c r="G434" s="28">
        <v>1425.32</v>
      </c>
      <c r="H434" s="23">
        <v>9.3</v>
      </c>
      <c r="I434" s="22">
        <f t="shared" si="97"/>
        <v>9.3</v>
      </c>
      <c r="J434" s="23">
        <v>3.527</v>
      </c>
      <c r="K434" s="22">
        <f t="shared" si="98"/>
        <v>6.036000000000001</v>
      </c>
      <c r="L434" s="22">
        <f t="shared" si="99"/>
        <v>6.428190000000001</v>
      </c>
      <c r="M434" s="28">
        <v>64</v>
      </c>
      <c r="N434" s="23">
        <f t="shared" si="106"/>
        <v>3.264</v>
      </c>
      <c r="O434" s="28">
        <v>56.31</v>
      </c>
      <c r="P434" s="23">
        <f t="shared" si="107"/>
        <v>2.87181</v>
      </c>
      <c r="Q434" s="22">
        <f t="shared" si="100"/>
        <v>141.08</v>
      </c>
      <c r="R434" s="22">
        <f t="shared" si="101"/>
        <v>241.44000000000008</v>
      </c>
      <c r="S434" s="22">
        <f t="shared" si="102"/>
        <v>257.12760000000003</v>
      </c>
      <c r="T434" s="22">
        <f t="shared" si="103"/>
        <v>2.9011900000000006</v>
      </c>
      <c r="U434" s="22">
        <f t="shared" si="104"/>
        <v>0.3921899999999998</v>
      </c>
      <c r="V434" s="29">
        <f t="shared" si="105"/>
        <v>-7.689999999999998</v>
      </c>
    </row>
    <row r="435" spans="1:22" ht="12.75">
      <c r="A435" s="163"/>
      <c r="B435" s="125">
        <v>206</v>
      </c>
      <c r="C435" s="72" t="s">
        <v>393</v>
      </c>
      <c r="D435" s="6">
        <v>29</v>
      </c>
      <c r="E435" s="6">
        <v>1969</v>
      </c>
      <c r="F435" s="28">
        <v>2406.95</v>
      </c>
      <c r="G435" s="28">
        <v>2381.95</v>
      </c>
      <c r="H435" s="23">
        <v>11.522</v>
      </c>
      <c r="I435" s="22">
        <f t="shared" si="97"/>
        <v>11.522</v>
      </c>
      <c r="J435" s="23">
        <v>4.091</v>
      </c>
      <c r="K435" s="22">
        <f t="shared" si="98"/>
        <v>7.136</v>
      </c>
      <c r="L435" s="22">
        <f t="shared" si="99"/>
        <v>7.4562800000000005</v>
      </c>
      <c r="M435" s="28">
        <v>86</v>
      </c>
      <c r="N435" s="23">
        <f t="shared" si="106"/>
        <v>4.386</v>
      </c>
      <c r="O435" s="28">
        <v>79.72</v>
      </c>
      <c r="P435" s="23">
        <f t="shared" si="107"/>
        <v>4.06572</v>
      </c>
      <c r="Q435" s="22">
        <f t="shared" si="100"/>
        <v>141.06896551724137</v>
      </c>
      <c r="R435" s="22">
        <f t="shared" si="101"/>
        <v>246.06896551724137</v>
      </c>
      <c r="S435" s="22">
        <f t="shared" si="102"/>
        <v>257.11310344827587</v>
      </c>
      <c r="T435" s="22">
        <f t="shared" si="103"/>
        <v>3.3652800000000003</v>
      </c>
      <c r="U435" s="22">
        <f t="shared" si="104"/>
        <v>0.32028000000000034</v>
      </c>
      <c r="V435" s="29">
        <f t="shared" si="105"/>
        <v>-6.280000000000001</v>
      </c>
    </row>
    <row r="436" spans="1:22" ht="12.75">
      <c r="A436" s="163"/>
      <c r="B436" s="125">
        <v>207</v>
      </c>
      <c r="C436" s="72" t="s">
        <v>394</v>
      </c>
      <c r="D436" s="6">
        <v>3</v>
      </c>
      <c r="E436" s="6">
        <v>1948</v>
      </c>
      <c r="F436" s="28">
        <v>636.1</v>
      </c>
      <c r="G436" s="28">
        <v>362.1</v>
      </c>
      <c r="H436" s="23">
        <v>1.098</v>
      </c>
      <c r="I436" s="22">
        <f t="shared" si="97"/>
        <v>1.098</v>
      </c>
      <c r="J436" s="23">
        <v>0.423</v>
      </c>
      <c r="K436" s="22">
        <f t="shared" si="98"/>
        <v>0.7410000000000001</v>
      </c>
      <c r="L436" s="22">
        <f t="shared" si="99"/>
        <v>0.9960000000000001</v>
      </c>
      <c r="M436" s="28">
        <v>7</v>
      </c>
      <c r="N436" s="23">
        <f t="shared" si="106"/>
        <v>0.357</v>
      </c>
      <c r="O436" s="28">
        <v>2</v>
      </c>
      <c r="P436" s="23">
        <f t="shared" si="107"/>
        <v>0.102</v>
      </c>
      <c r="Q436" s="22">
        <f t="shared" si="100"/>
        <v>141</v>
      </c>
      <c r="R436" s="22">
        <f t="shared" si="101"/>
        <v>247.00000000000003</v>
      </c>
      <c r="S436" s="22">
        <f t="shared" si="102"/>
        <v>332.00000000000006</v>
      </c>
      <c r="T436" s="22">
        <f t="shared" si="103"/>
        <v>0.5730000000000002</v>
      </c>
      <c r="U436" s="22">
        <f t="shared" si="104"/>
        <v>0.255</v>
      </c>
      <c r="V436" s="29">
        <f t="shared" si="105"/>
        <v>-5</v>
      </c>
    </row>
    <row r="437" spans="1:22" ht="12.75">
      <c r="A437" s="163"/>
      <c r="B437" s="125">
        <v>208</v>
      </c>
      <c r="C437" s="72" t="s">
        <v>395</v>
      </c>
      <c r="D437" s="6">
        <v>58</v>
      </c>
      <c r="E437" s="6">
        <v>1989</v>
      </c>
      <c r="F437" s="28">
        <v>2354.45</v>
      </c>
      <c r="G437" s="28">
        <v>2354.45</v>
      </c>
      <c r="H437" s="23">
        <v>17.473</v>
      </c>
      <c r="I437" s="22">
        <f t="shared" si="97"/>
        <v>17.473</v>
      </c>
      <c r="J437" s="23">
        <v>8.881</v>
      </c>
      <c r="K437" s="22">
        <f t="shared" si="98"/>
        <v>10.995999999999999</v>
      </c>
      <c r="L437" s="22">
        <f t="shared" si="99"/>
        <v>11.188779999999998</v>
      </c>
      <c r="M437" s="28">
        <v>127</v>
      </c>
      <c r="N437" s="23">
        <f>M437*51/1000</f>
        <v>6.477</v>
      </c>
      <c r="O437" s="28">
        <v>123.22</v>
      </c>
      <c r="P437" s="23">
        <f>O437*51/1000</f>
        <v>6.28422</v>
      </c>
      <c r="Q437" s="22">
        <f t="shared" si="100"/>
        <v>153.1206896551724</v>
      </c>
      <c r="R437" s="22">
        <f t="shared" si="101"/>
        <v>189.5862068965517</v>
      </c>
      <c r="S437" s="22">
        <f t="shared" si="102"/>
        <v>192.90999999999994</v>
      </c>
      <c r="T437" s="22">
        <f t="shared" si="103"/>
        <v>2.3077799999999975</v>
      </c>
      <c r="U437" s="22">
        <f t="shared" si="104"/>
        <v>0.19277999999999995</v>
      </c>
      <c r="V437" s="29">
        <f t="shared" si="105"/>
        <v>-3.780000000000001</v>
      </c>
    </row>
    <row r="438" spans="1:22" ht="12.75">
      <c r="A438" s="163"/>
      <c r="B438" s="125">
        <v>209</v>
      </c>
      <c r="C438" s="72" t="s">
        <v>396</v>
      </c>
      <c r="D438" s="6">
        <v>6</v>
      </c>
      <c r="E438" s="6">
        <v>1937</v>
      </c>
      <c r="F438" s="28">
        <v>542.48</v>
      </c>
      <c r="G438" s="28">
        <v>375.46</v>
      </c>
      <c r="H438" s="23">
        <v>2.22</v>
      </c>
      <c r="I438" s="22">
        <f t="shared" si="97"/>
        <v>2.22</v>
      </c>
      <c r="J438" s="23">
        <v>0.846</v>
      </c>
      <c r="K438" s="22">
        <f t="shared" si="98"/>
        <v>1.302</v>
      </c>
      <c r="L438" s="22">
        <f t="shared" si="99"/>
        <v>1.4040000000000004</v>
      </c>
      <c r="M438" s="28">
        <v>18</v>
      </c>
      <c r="N438" s="23">
        <f t="shared" si="106"/>
        <v>0.918</v>
      </c>
      <c r="O438" s="28">
        <v>16</v>
      </c>
      <c r="P438" s="23">
        <f t="shared" si="107"/>
        <v>0.816</v>
      </c>
      <c r="Q438" s="22">
        <f t="shared" si="100"/>
        <v>141</v>
      </c>
      <c r="R438" s="22">
        <f t="shared" si="101"/>
        <v>217</v>
      </c>
      <c r="S438" s="22">
        <f t="shared" si="102"/>
        <v>234.00000000000009</v>
      </c>
      <c r="T438" s="22">
        <f t="shared" si="103"/>
        <v>0.5580000000000004</v>
      </c>
      <c r="U438" s="22">
        <f t="shared" si="104"/>
        <v>0.10200000000000009</v>
      </c>
      <c r="V438" s="29">
        <f t="shared" si="105"/>
        <v>-2</v>
      </c>
    </row>
    <row r="439" spans="1:22" ht="12.75">
      <c r="A439" s="163"/>
      <c r="B439" s="125">
        <v>210</v>
      </c>
      <c r="C439" s="72" t="s">
        <v>398</v>
      </c>
      <c r="D439" s="6">
        <v>38</v>
      </c>
      <c r="E439" s="6">
        <v>1983</v>
      </c>
      <c r="F439" s="28">
        <v>2356.57</v>
      </c>
      <c r="G439" s="28">
        <v>2111.42</v>
      </c>
      <c r="H439" s="23">
        <v>11.851</v>
      </c>
      <c r="I439" s="22">
        <v>11.851</v>
      </c>
      <c r="J439" s="23">
        <v>5.818</v>
      </c>
      <c r="K439" s="22">
        <v>7.924000000000001</v>
      </c>
      <c r="L439" s="22">
        <v>7.968370000000001</v>
      </c>
      <c r="M439" s="28">
        <v>77</v>
      </c>
      <c r="N439" s="23">
        <v>3.927</v>
      </c>
      <c r="O439" s="28">
        <v>76.13</v>
      </c>
      <c r="P439" s="23">
        <v>3.88263</v>
      </c>
      <c r="Q439" s="22">
        <v>153.10526315789474</v>
      </c>
      <c r="R439" s="22">
        <v>208.5263157894737</v>
      </c>
      <c r="S439" s="22">
        <v>209.69394736842108</v>
      </c>
      <c r="T439" s="22">
        <v>2.1503700000000014</v>
      </c>
      <c r="U439" s="22">
        <v>0.04437000000000024</v>
      </c>
      <c r="V439" s="29">
        <v>-0.8700000000000045</v>
      </c>
    </row>
    <row r="440" spans="1:22" ht="12.75">
      <c r="A440" s="163"/>
      <c r="B440" s="125">
        <v>211</v>
      </c>
      <c r="C440" s="72" t="s">
        <v>399</v>
      </c>
      <c r="D440" s="6">
        <v>15</v>
      </c>
      <c r="E440" s="6">
        <v>1985</v>
      </c>
      <c r="F440" s="28">
        <v>967.46</v>
      </c>
      <c r="G440" s="28">
        <v>967.46</v>
      </c>
      <c r="H440" s="23">
        <v>5.31</v>
      </c>
      <c r="I440" s="22">
        <v>5.31</v>
      </c>
      <c r="J440" s="23">
        <v>2.116</v>
      </c>
      <c r="K440" s="22">
        <v>2.5559999999999996</v>
      </c>
      <c r="L440" s="22">
        <v>2.7054299999999993</v>
      </c>
      <c r="M440" s="28">
        <v>54</v>
      </c>
      <c r="N440" s="23">
        <v>2.754</v>
      </c>
      <c r="O440" s="28">
        <v>51.07</v>
      </c>
      <c r="P440" s="23">
        <v>2.6045700000000003</v>
      </c>
      <c r="Q440" s="22">
        <v>141.06666666666666</v>
      </c>
      <c r="R440" s="22">
        <v>170.4</v>
      </c>
      <c r="S440" s="22">
        <v>180.36199999999997</v>
      </c>
      <c r="T440" s="22">
        <v>0.5894299999999992</v>
      </c>
      <c r="U440" s="22">
        <v>0.14942999999999973</v>
      </c>
      <c r="V440" s="29">
        <v>-2.93</v>
      </c>
    </row>
    <row r="441" spans="1:22" ht="12.75">
      <c r="A441" s="163"/>
      <c r="B441" s="125">
        <v>212</v>
      </c>
      <c r="C441" s="72" t="s">
        <v>73</v>
      </c>
      <c r="D441" s="6">
        <v>32</v>
      </c>
      <c r="E441" s="6" t="s">
        <v>63</v>
      </c>
      <c r="F441" s="6">
        <v>1773</v>
      </c>
      <c r="G441" s="6">
        <v>1772.99</v>
      </c>
      <c r="H441" s="22">
        <v>9.74</v>
      </c>
      <c r="I441" s="22">
        <v>9.74</v>
      </c>
      <c r="J441" s="22">
        <v>4.96</v>
      </c>
      <c r="K441" s="22">
        <v>6.068</v>
      </c>
      <c r="L441" s="22">
        <v>7.369</v>
      </c>
      <c r="M441" s="22">
        <v>72</v>
      </c>
      <c r="N441" s="22">
        <v>3.672</v>
      </c>
      <c r="O441" s="22">
        <v>46.5</v>
      </c>
      <c r="P441" s="22">
        <v>2.371</v>
      </c>
      <c r="Q441" s="22">
        <v>155</v>
      </c>
      <c r="R441" s="22">
        <v>189.625</v>
      </c>
      <c r="S441" s="22">
        <v>230.28125</v>
      </c>
      <c r="T441" s="22">
        <v>2.409</v>
      </c>
      <c r="U441" s="22">
        <v>1.3010000000000002</v>
      </c>
      <c r="V441" s="29">
        <v>-25.5</v>
      </c>
    </row>
    <row r="442" spans="1:22" ht="12.75">
      <c r="A442" s="163"/>
      <c r="B442" s="125">
        <v>213</v>
      </c>
      <c r="C442" s="72" t="s">
        <v>75</v>
      </c>
      <c r="D442" s="6">
        <v>41</v>
      </c>
      <c r="E442" s="6" t="s">
        <v>63</v>
      </c>
      <c r="F442" s="6">
        <v>2244</v>
      </c>
      <c r="G442" s="6">
        <v>2244.02</v>
      </c>
      <c r="H442" s="22">
        <v>12</v>
      </c>
      <c r="I442" s="22">
        <f aca="true" t="shared" si="108" ref="I442:I452">H442</f>
        <v>12</v>
      </c>
      <c r="J442" s="23">
        <v>6.32</v>
      </c>
      <c r="K442" s="22">
        <f aca="true" t="shared" si="109" ref="K442:K452">I442-N442</f>
        <v>8.889</v>
      </c>
      <c r="L442" s="22">
        <f aca="true" t="shared" si="110" ref="L442:L452">I442-P442</f>
        <v>10.057</v>
      </c>
      <c r="M442" s="22">
        <v>61</v>
      </c>
      <c r="N442" s="22">
        <v>3.111</v>
      </c>
      <c r="O442" s="22">
        <v>38.102</v>
      </c>
      <c r="P442" s="22">
        <v>1.943</v>
      </c>
      <c r="Q442" s="22">
        <f aca="true" t="shared" si="111" ref="Q442:Q452">J442*1000/D442</f>
        <v>154.14634146341464</v>
      </c>
      <c r="R442" s="22">
        <f aca="true" t="shared" si="112" ref="R442:R452">K442*1000/D442</f>
        <v>216.8048780487805</v>
      </c>
      <c r="S442" s="22">
        <f aca="true" t="shared" si="113" ref="S442:S452">L442*1000/D442</f>
        <v>245.29268292682926</v>
      </c>
      <c r="T442" s="22">
        <f aca="true" t="shared" si="114" ref="T442:T452">L442-J442</f>
        <v>3.737</v>
      </c>
      <c r="U442" s="22">
        <f aca="true" t="shared" si="115" ref="U442:U452">N442-P442</f>
        <v>1.1680000000000001</v>
      </c>
      <c r="V442" s="29">
        <f aca="true" t="shared" si="116" ref="V442:V452">O442-M442</f>
        <v>-22.898000000000003</v>
      </c>
    </row>
    <row r="443" spans="1:22" ht="12.75">
      <c r="A443" s="163"/>
      <c r="B443" s="125">
        <v>214</v>
      </c>
      <c r="C443" s="72" t="s">
        <v>438</v>
      </c>
      <c r="D443" s="6">
        <v>10</v>
      </c>
      <c r="E443" s="6">
        <v>1978</v>
      </c>
      <c r="F443" s="6">
        <v>541.59</v>
      </c>
      <c r="G443" s="6">
        <v>541.59</v>
      </c>
      <c r="H443" s="22">
        <v>4.1</v>
      </c>
      <c r="I443" s="22">
        <f t="shared" si="108"/>
        <v>4.1</v>
      </c>
      <c r="J443" s="22">
        <v>1.6</v>
      </c>
      <c r="K443" s="22">
        <f t="shared" si="109"/>
        <v>2.9779999999999998</v>
      </c>
      <c r="L443" s="22">
        <f t="shared" si="110"/>
        <v>2.7485</v>
      </c>
      <c r="M443" s="22">
        <v>22</v>
      </c>
      <c r="N443" s="22">
        <f aca="true" t="shared" si="117" ref="N443:N452">SUM(M443*0.051)</f>
        <v>1.1219999999999999</v>
      </c>
      <c r="O443" s="22">
        <v>26.5</v>
      </c>
      <c r="P443" s="22">
        <f aca="true" t="shared" si="118" ref="P443:P452">SUM(O443*0.051)</f>
        <v>1.3515</v>
      </c>
      <c r="Q443" s="22">
        <f t="shared" si="111"/>
        <v>160</v>
      </c>
      <c r="R443" s="22">
        <f t="shared" si="112"/>
        <v>297.79999999999995</v>
      </c>
      <c r="S443" s="22">
        <f t="shared" si="113"/>
        <v>274.85</v>
      </c>
      <c r="T443" s="22">
        <f t="shared" si="114"/>
        <v>1.1484999999999999</v>
      </c>
      <c r="U443" s="22">
        <f t="shared" si="115"/>
        <v>-0.22950000000000004</v>
      </c>
      <c r="V443" s="29">
        <f t="shared" si="116"/>
        <v>4.5</v>
      </c>
    </row>
    <row r="444" spans="1:22" ht="12.75">
      <c r="A444" s="163"/>
      <c r="B444" s="125">
        <v>215</v>
      </c>
      <c r="C444" s="72" t="s">
        <v>439</v>
      </c>
      <c r="D444" s="6">
        <v>22</v>
      </c>
      <c r="E444" s="6">
        <v>1977</v>
      </c>
      <c r="F444" s="6">
        <v>1194.41</v>
      </c>
      <c r="G444" s="6">
        <v>1194.41</v>
      </c>
      <c r="H444" s="22">
        <v>7.7</v>
      </c>
      <c r="I444" s="22">
        <f t="shared" si="108"/>
        <v>7.7</v>
      </c>
      <c r="J444" s="22">
        <v>3.52</v>
      </c>
      <c r="K444" s="22">
        <f t="shared" si="109"/>
        <v>5.303000000000001</v>
      </c>
      <c r="L444" s="22">
        <f t="shared" si="110"/>
        <v>6.0680000000000005</v>
      </c>
      <c r="M444" s="22">
        <v>47</v>
      </c>
      <c r="N444" s="22">
        <f t="shared" si="117"/>
        <v>2.397</v>
      </c>
      <c r="O444" s="22">
        <v>32</v>
      </c>
      <c r="P444" s="22">
        <f t="shared" si="118"/>
        <v>1.632</v>
      </c>
      <c r="Q444" s="22">
        <f t="shared" si="111"/>
        <v>160</v>
      </c>
      <c r="R444" s="22">
        <f t="shared" si="112"/>
        <v>241.0454545454546</v>
      </c>
      <c r="S444" s="22">
        <f t="shared" si="113"/>
        <v>275.81818181818187</v>
      </c>
      <c r="T444" s="22">
        <f t="shared" si="114"/>
        <v>2.5480000000000005</v>
      </c>
      <c r="U444" s="22">
        <f t="shared" si="115"/>
        <v>0.7649999999999999</v>
      </c>
      <c r="V444" s="29">
        <f t="shared" si="116"/>
        <v>-15</v>
      </c>
    </row>
    <row r="445" spans="1:22" ht="12.75">
      <c r="A445" s="163"/>
      <c r="B445" s="125">
        <v>216</v>
      </c>
      <c r="C445" s="72" t="s">
        <v>440</v>
      </c>
      <c r="D445" s="6">
        <v>40</v>
      </c>
      <c r="E445" s="6">
        <v>1980</v>
      </c>
      <c r="F445" s="22">
        <v>2252.97</v>
      </c>
      <c r="G445" s="22">
        <v>2252.97</v>
      </c>
      <c r="H445" s="22">
        <v>18.5</v>
      </c>
      <c r="I445" s="22">
        <f t="shared" si="108"/>
        <v>18.5</v>
      </c>
      <c r="J445" s="22">
        <v>6.4</v>
      </c>
      <c r="K445" s="22">
        <f t="shared" si="109"/>
        <v>11.462</v>
      </c>
      <c r="L445" s="22">
        <f t="shared" si="110"/>
        <v>12.489548</v>
      </c>
      <c r="M445" s="22">
        <v>138</v>
      </c>
      <c r="N445" s="22">
        <f t="shared" si="117"/>
        <v>7.037999999999999</v>
      </c>
      <c r="O445" s="22">
        <v>117.852</v>
      </c>
      <c r="P445" s="22">
        <f t="shared" si="118"/>
        <v>6.010452</v>
      </c>
      <c r="Q445" s="22">
        <f t="shared" si="111"/>
        <v>160</v>
      </c>
      <c r="R445" s="22">
        <f t="shared" si="112"/>
        <v>286.55</v>
      </c>
      <c r="S445" s="22">
        <f t="shared" si="113"/>
        <v>312.2387</v>
      </c>
      <c r="T445" s="22">
        <f t="shared" si="114"/>
        <v>6.089547999999999</v>
      </c>
      <c r="U445" s="22">
        <f t="shared" si="115"/>
        <v>1.0275479999999995</v>
      </c>
      <c r="V445" s="29">
        <f t="shared" si="116"/>
        <v>-20.147999999999996</v>
      </c>
    </row>
    <row r="446" spans="1:22" ht="12.75">
      <c r="A446" s="163"/>
      <c r="B446" s="125">
        <v>217</v>
      </c>
      <c r="C446" s="72" t="s">
        <v>441</v>
      </c>
      <c r="D446" s="6">
        <v>20</v>
      </c>
      <c r="E446" s="6"/>
      <c r="F446" s="6">
        <v>1062.68</v>
      </c>
      <c r="G446" s="6">
        <v>1051.12</v>
      </c>
      <c r="H446" s="22">
        <v>8</v>
      </c>
      <c r="I446" s="22">
        <f t="shared" si="108"/>
        <v>8</v>
      </c>
      <c r="J446" s="22">
        <v>3.2</v>
      </c>
      <c r="K446" s="22">
        <f t="shared" si="109"/>
        <v>4.991</v>
      </c>
      <c r="L446" s="22">
        <f t="shared" si="110"/>
        <v>6.4190000000000005</v>
      </c>
      <c r="M446" s="22">
        <v>59</v>
      </c>
      <c r="N446" s="22">
        <f t="shared" si="117"/>
        <v>3.009</v>
      </c>
      <c r="O446" s="22">
        <v>31</v>
      </c>
      <c r="P446" s="22">
        <f t="shared" si="118"/>
        <v>1.581</v>
      </c>
      <c r="Q446" s="22">
        <f t="shared" si="111"/>
        <v>160</v>
      </c>
      <c r="R446" s="22">
        <f t="shared" si="112"/>
        <v>249.55</v>
      </c>
      <c r="S446" s="22">
        <f t="shared" si="113"/>
        <v>320.95000000000005</v>
      </c>
      <c r="T446" s="22">
        <f t="shared" si="114"/>
        <v>3.2190000000000003</v>
      </c>
      <c r="U446" s="22">
        <f t="shared" si="115"/>
        <v>1.428</v>
      </c>
      <c r="V446" s="29">
        <f t="shared" si="116"/>
        <v>-28</v>
      </c>
    </row>
    <row r="447" spans="1:22" ht="12.75">
      <c r="A447" s="163"/>
      <c r="B447" s="125">
        <v>218</v>
      </c>
      <c r="C447" s="72" t="s">
        <v>442</v>
      </c>
      <c r="D447" s="6">
        <v>20</v>
      </c>
      <c r="E447" s="6">
        <v>1992</v>
      </c>
      <c r="F447" s="6">
        <v>1101.98</v>
      </c>
      <c r="G447" s="6">
        <v>1101.98</v>
      </c>
      <c r="H447" s="22">
        <v>10</v>
      </c>
      <c r="I447" s="22">
        <f t="shared" si="108"/>
        <v>10</v>
      </c>
      <c r="J447" s="22">
        <v>3.2</v>
      </c>
      <c r="K447" s="22">
        <f t="shared" si="109"/>
        <v>7.348000000000001</v>
      </c>
      <c r="L447" s="22">
        <f t="shared" si="110"/>
        <v>7.15981</v>
      </c>
      <c r="M447" s="22">
        <v>52</v>
      </c>
      <c r="N447" s="22">
        <f t="shared" si="117"/>
        <v>2.6519999999999997</v>
      </c>
      <c r="O447" s="22">
        <v>55.69</v>
      </c>
      <c r="P447" s="22">
        <f t="shared" si="118"/>
        <v>2.8401899999999998</v>
      </c>
      <c r="Q447" s="22">
        <f t="shared" si="111"/>
        <v>160</v>
      </c>
      <c r="R447" s="22">
        <f t="shared" si="112"/>
        <v>367.40000000000003</v>
      </c>
      <c r="S447" s="22">
        <f t="shared" si="113"/>
        <v>357.9905</v>
      </c>
      <c r="T447" s="22">
        <f t="shared" si="114"/>
        <v>3.95981</v>
      </c>
      <c r="U447" s="22">
        <f t="shared" si="115"/>
        <v>-0.18819000000000008</v>
      </c>
      <c r="V447" s="29">
        <f t="shared" si="116"/>
        <v>3.6899999999999977</v>
      </c>
    </row>
    <row r="448" spans="1:22" ht="12.75">
      <c r="A448" s="163"/>
      <c r="B448" s="125">
        <v>219</v>
      </c>
      <c r="C448" s="72" t="s">
        <v>443</v>
      </c>
      <c r="D448" s="6">
        <v>40</v>
      </c>
      <c r="E448" s="6"/>
      <c r="F448" s="6">
        <v>2229.19</v>
      </c>
      <c r="G448" s="6">
        <v>2229.19</v>
      </c>
      <c r="H448" s="22">
        <v>14.6</v>
      </c>
      <c r="I448" s="22">
        <f t="shared" si="108"/>
        <v>14.6</v>
      </c>
      <c r="J448" s="22">
        <v>6.4</v>
      </c>
      <c r="K448" s="22">
        <f t="shared" si="109"/>
        <v>10.469000000000001</v>
      </c>
      <c r="L448" s="22">
        <f t="shared" si="110"/>
        <v>11.5298</v>
      </c>
      <c r="M448" s="22">
        <v>81</v>
      </c>
      <c r="N448" s="22">
        <f t="shared" si="117"/>
        <v>4.130999999999999</v>
      </c>
      <c r="O448" s="22">
        <v>60.2</v>
      </c>
      <c r="P448" s="22">
        <f t="shared" si="118"/>
        <v>3.0702</v>
      </c>
      <c r="Q448" s="22">
        <f t="shared" si="111"/>
        <v>160</v>
      </c>
      <c r="R448" s="22">
        <f t="shared" si="112"/>
        <v>261.725</v>
      </c>
      <c r="S448" s="22">
        <f t="shared" si="113"/>
        <v>288.245</v>
      </c>
      <c r="T448" s="22">
        <f t="shared" si="114"/>
        <v>5.1297999999999995</v>
      </c>
      <c r="U448" s="22">
        <f t="shared" si="115"/>
        <v>1.0607999999999995</v>
      </c>
      <c r="V448" s="29">
        <f t="shared" si="116"/>
        <v>-20.799999999999997</v>
      </c>
    </row>
    <row r="449" spans="1:22" ht="12.75">
      <c r="A449" s="163"/>
      <c r="B449" s="125">
        <v>220</v>
      </c>
      <c r="C449" s="72" t="s">
        <v>444</v>
      </c>
      <c r="D449" s="6">
        <v>8</v>
      </c>
      <c r="E449" s="6">
        <v>1951</v>
      </c>
      <c r="F449" s="6">
        <v>300.96</v>
      </c>
      <c r="G449" s="6">
        <v>300.96</v>
      </c>
      <c r="H449" s="22">
        <v>3.1</v>
      </c>
      <c r="I449" s="22">
        <f t="shared" si="108"/>
        <v>3.1</v>
      </c>
      <c r="J449" s="22">
        <v>1.28</v>
      </c>
      <c r="K449" s="22">
        <f t="shared" si="109"/>
        <v>2.1310000000000002</v>
      </c>
      <c r="L449" s="22">
        <f t="shared" si="110"/>
        <v>2.444548</v>
      </c>
      <c r="M449" s="22">
        <v>19</v>
      </c>
      <c r="N449" s="22">
        <f t="shared" si="117"/>
        <v>0.969</v>
      </c>
      <c r="O449" s="22">
        <v>12.852</v>
      </c>
      <c r="P449" s="22">
        <f t="shared" si="118"/>
        <v>0.6554519999999999</v>
      </c>
      <c r="Q449" s="22">
        <f t="shared" si="111"/>
        <v>160</v>
      </c>
      <c r="R449" s="22">
        <f t="shared" si="112"/>
        <v>266.375</v>
      </c>
      <c r="S449" s="22">
        <f t="shared" si="113"/>
        <v>305.56850000000003</v>
      </c>
      <c r="T449" s="22">
        <f t="shared" si="114"/>
        <v>1.1645480000000001</v>
      </c>
      <c r="U449" s="22">
        <f t="shared" si="115"/>
        <v>0.31354800000000005</v>
      </c>
      <c r="V449" s="29">
        <f t="shared" si="116"/>
        <v>-6.148</v>
      </c>
    </row>
    <row r="450" spans="1:22" ht="12.75">
      <c r="A450" s="163"/>
      <c r="B450" s="125">
        <v>221</v>
      </c>
      <c r="C450" s="72" t="s">
        <v>445</v>
      </c>
      <c r="D450" s="6">
        <v>12</v>
      </c>
      <c r="E450" s="6">
        <v>1950</v>
      </c>
      <c r="F450" s="6">
        <v>580.31</v>
      </c>
      <c r="G450" s="6">
        <v>535.96</v>
      </c>
      <c r="H450" s="22">
        <v>4.1</v>
      </c>
      <c r="I450" s="22">
        <f t="shared" si="108"/>
        <v>4.1</v>
      </c>
      <c r="J450" s="22">
        <v>1.84</v>
      </c>
      <c r="K450" s="22">
        <f t="shared" si="109"/>
        <v>3.5389999999999997</v>
      </c>
      <c r="L450" s="22">
        <f t="shared" si="110"/>
        <v>3.437</v>
      </c>
      <c r="M450" s="22">
        <v>11</v>
      </c>
      <c r="N450" s="22">
        <f t="shared" si="117"/>
        <v>0.5609999999999999</v>
      </c>
      <c r="O450" s="22">
        <v>13</v>
      </c>
      <c r="P450" s="22">
        <f t="shared" si="118"/>
        <v>0.6629999999999999</v>
      </c>
      <c r="Q450" s="22">
        <f t="shared" si="111"/>
        <v>153.33333333333334</v>
      </c>
      <c r="R450" s="22">
        <f t="shared" si="112"/>
        <v>294.91666666666663</v>
      </c>
      <c r="S450" s="22">
        <f t="shared" si="113"/>
        <v>286.4166666666667</v>
      </c>
      <c r="T450" s="22">
        <f t="shared" si="114"/>
        <v>1.5969999999999998</v>
      </c>
      <c r="U450" s="22">
        <f t="shared" si="115"/>
        <v>-0.10199999999999998</v>
      </c>
      <c r="V450" s="29">
        <f t="shared" si="116"/>
        <v>2</v>
      </c>
    </row>
    <row r="451" spans="1:22" ht="12.75">
      <c r="A451" s="163"/>
      <c r="B451" s="125">
        <v>222</v>
      </c>
      <c r="C451" s="72" t="s">
        <v>446</v>
      </c>
      <c r="D451" s="6">
        <v>18</v>
      </c>
      <c r="E451" s="6"/>
      <c r="F451" s="6">
        <v>1161.96</v>
      </c>
      <c r="G451" s="6">
        <v>1161.96</v>
      </c>
      <c r="H451" s="6">
        <v>6.9</v>
      </c>
      <c r="I451" s="22">
        <f t="shared" si="108"/>
        <v>6.9</v>
      </c>
      <c r="J451" s="22">
        <v>2.88</v>
      </c>
      <c r="K451" s="22">
        <f t="shared" si="109"/>
        <v>5.2170000000000005</v>
      </c>
      <c r="L451" s="22">
        <f t="shared" si="110"/>
        <v>5.196090000000001</v>
      </c>
      <c r="M451" s="22">
        <v>33</v>
      </c>
      <c r="N451" s="22">
        <f t="shared" si="117"/>
        <v>1.6829999999999998</v>
      </c>
      <c r="O451" s="6">
        <v>33.41</v>
      </c>
      <c r="P451" s="22">
        <f t="shared" si="118"/>
        <v>1.7039099999999998</v>
      </c>
      <c r="Q451" s="22">
        <f t="shared" si="111"/>
        <v>160</v>
      </c>
      <c r="R451" s="22">
        <f t="shared" si="112"/>
        <v>289.83333333333337</v>
      </c>
      <c r="S451" s="22">
        <f t="shared" si="113"/>
        <v>288.67166666666674</v>
      </c>
      <c r="T451" s="22">
        <f t="shared" si="114"/>
        <v>2.316090000000001</v>
      </c>
      <c r="U451" s="22">
        <f t="shared" si="115"/>
        <v>-0.020909999999999984</v>
      </c>
      <c r="V451" s="29">
        <f t="shared" si="116"/>
        <v>0.4099999999999966</v>
      </c>
    </row>
    <row r="452" spans="1:22" ht="12.75">
      <c r="A452" s="163"/>
      <c r="B452" s="125">
        <v>223</v>
      </c>
      <c r="C452" s="72" t="s">
        <v>447</v>
      </c>
      <c r="D452" s="6">
        <v>9</v>
      </c>
      <c r="E452" s="6"/>
      <c r="F452" s="6">
        <v>570.26</v>
      </c>
      <c r="G452" s="6">
        <v>570.26</v>
      </c>
      <c r="H452" s="6">
        <v>3.4</v>
      </c>
      <c r="I452" s="22">
        <f t="shared" si="108"/>
        <v>3.4</v>
      </c>
      <c r="J452" s="6">
        <v>1.44</v>
      </c>
      <c r="K452" s="22">
        <f t="shared" si="109"/>
        <v>2.482</v>
      </c>
      <c r="L452" s="22">
        <f t="shared" si="110"/>
        <v>2.431</v>
      </c>
      <c r="M452" s="6">
        <v>18</v>
      </c>
      <c r="N452" s="6">
        <f t="shared" si="117"/>
        <v>0.9179999999999999</v>
      </c>
      <c r="O452" s="6">
        <v>19</v>
      </c>
      <c r="P452" s="6">
        <f t="shared" si="118"/>
        <v>0.969</v>
      </c>
      <c r="Q452" s="22">
        <f t="shared" si="111"/>
        <v>160</v>
      </c>
      <c r="R452" s="22">
        <f t="shared" si="112"/>
        <v>275.77777777777777</v>
      </c>
      <c r="S452" s="22">
        <f t="shared" si="113"/>
        <v>270.1111111111111</v>
      </c>
      <c r="T452" s="22">
        <f t="shared" si="114"/>
        <v>0.9910000000000001</v>
      </c>
      <c r="U452" s="22">
        <f t="shared" si="115"/>
        <v>-0.051000000000000045</v>
      </c>
      <c r="V452" s="29">
        <f t="shared" si="116"/>
        <v>1</v>
      </c>
    </row>
    <row r="453" spans="1:22" ht="12.75">
      <c r="A453" s="163"/>
      <c r="B453" s="125">
        <v>224</v>
      </c>
      <c r="C453" s="72" t="s">
        <v>481</v>
      </c>
      <c r="D453" s="6">
        <v>108</v>
      </c>
      <c r="E453" s="6">
        <v>1971</v>
      </c>
      <c r="F453" s="6">
        <v>2657.8</v>
      </c>
      <c r="G453" s="6">
        <v>2595.4</v>
      </c>
      <c r="H453" s="22">
        <v>39.423</v>
      </c>
      <c r="I453" s="22">
        <v>39.423</v>
      </c>
      <c r="J453" s="22">
        <v>17.28</v>
      </c>
      <c r="K453" s="22">
        <v>24.225</v>
      </c>
      <c r="L453" s="22">
        <v>30.321556</v>
      </c>
      <c r="M453" s="22">
        <v>298</v>
      </c>
      <c r="N453" s="22">
        <v>15.197999999999999</v>
      </c>
      <c r="O453" s="22">
        <v>169.55</v>
      </c>
      <c r="P453" s="22">
        <v>9.101444</v>
      </c>
      <c r="Q453" s="22">
        <v>160</v>
      </c>
      <c r="R453" s="22">
        <v>224.30555555555554</v>
      </c>
      <c r="S453" s="22">
        <v>280.7551481481482</v>
      </c>
      <c r="T453" s="22">
        <v>13.041556</v>
      </c>
      <c r="U453" s="22">
        <v>6.096555999999998</v>
      </c>
      <c r="V453" s="29">
        <v>-128.45</v>
      </c>
    </row>
    <row r="454" spans="1:22" ht="12.75">
      <c r="A454" s="163"/>
      <c r="B454" s="125">
        <v>225</v>
      </c>
      <c r="C454" s="72" t="s">
        <v>484</v>
      </c>
      <c r="D454" s="6">
        <v>40</v>
      </c>
      <c r="E454" s="6" t="s">
        <v>29</v>
      </c>
      <c r="F454" s="6">
        <v>1500.19</v>
      </c>
      <c r="G454" s="6">
        <v>1500.19</v>
      </c>
      <c r="H454" s="22">
        <v>8.918</v>
      </c>
      <c r="I454" s="22">
        <v>8.918</v>
      </c>
      <c r="J454" s="22">
        <v>0.4</v>
      </c>
      <c r="K454" s="22">
        <v>1.115</v>
      </c>
      <c r="L454" s="22">
        <v>4.854208999999999</v>
      </c>
      <c r="M454" s="22">
        <v>153</v>
      </c>
      <c r="N454" s="22">
        <v>7.803</v>
      </c>
      <c r="O454" s="22">
        <v>75.704</v>
      </c>
      <c r="P454" s="22">
        <v>4.063791</v>
      </c>
      <c r="Q454" s="22">
        <v>10</v>
      </c>
      <c r="R454" s="22">
        <v>27.875</v>
      </c>
      <c r="S454" s="22">
        <v>121.35522499999998</v>
      </c>
      <c r="T454" s="22">
        <v>4.454208999999999</v>
      </c>
      <c r="U454" s="22">
        <v>3.739209</v>
      </c>
      <c r="V454" s="29">
        <v>-77.296</v>
      </c>
    </row>
    <row r="455" spans="1:22" ht="12.75">
      <c r="A455" s="163"/>
      <c r="B455" s="125">
        <v>226</v>
      </c>
      <c r="C455" s="85" t="s">
        <v>485</v>
      </c>
      <c r="D455" s="36">
        <v>35</v>
      </c>
      <c r="E455" s="36" t="s">
        <v>29</v>
      </c>
      <c r="F455" s="6">
        <v>684.33</v>
      </c>
      <c r="G455" s="6">
        <v>684.33</v>
      </c>
      <c r="H455" s="22">
        <v>7.802</v>
      </c>
      <c r="I455" s="22">
        <v>7.802</v>
      </c>
      <c r="J455" s="22">
        <v>0.826</v>
      </c>
      <c r="K455" s="22">
        <v>2.09</v>
      </c>
      <c r="L455" s="22">
        <v>2.032635</v>
      </c>
      <c r="M455" s="22">
        <v>112</v>
      </c>
      <c r="N455" s="22">
        <v>5.712</v>
      </c>
      <c r="O455" s="22">
        <v>107.477</v>
      </c>
      <c r="P455" s="22">
        <v>5.769365</v>
      </c>
      <c r="Q455" s="22">
        <v>23.6</v>
      </c>
      <c r="R455" s="22">
        <v>59.714285714285715</v>
      </c>
      <c r="S455" s="22">
        <v>58.07528571428571</v>
      </c>
      <c r="T455" s="22">
        <v>1.206635</v>
      </c>
      <c r="U455" s="22">
        <v>-0.05736499999999989</v>
      </c>
      <c r="V455" s="29">
        <v>-4.522999999999996</v>
      </c>
    </row>
    <row r="456" spans="1:22" ht="12.75">
      <c r="A456" s="163"/>
      <c r="B456" s="125">
        <v>227</v>
      </c>
      <c r="C456" s="72" t="s">
        <v>486</v>
      </c>
      <c r="D456" s="6">
        <v>4</v>
      </c>
      <c r="E456" s="6">
        <v>1963</v>
      </c>
      <c r="F456" s="6">
        <v>150.99</v>
      </c>
      <c r="G456" s="6">
        <v>150.99</v>
      </c>
      <c r="H456" s="22">
        <v>0.476</v>
      </c>
      <c r="I456" s="22">
        <v>0.476</v>
      </c>
      <c r="J456" s="23">
        <v>0.03656</v>
      </c>
      <c r="K456" s="22">
        <v>0.22099999999999997</v>
      </c>
      <c r="L456" s="22">
        <v>0.26127999999999996</v>
      </c>
      <c r="M456" s="22">
        <v>5</v>
      </c>
      <c r="N456" s="22">
        <v>0.255</v>
      </c>
      <c r="O456" s="22">
        <v>4</v>
      </c>
      <c r="P456" s="22">
        <v>0.21472</v>
      </c>
      <c r="Q456" s="22">
        <v>9.14</v>
      </c>
      <c r="R456" s="22">
        <v>55.25</v>
      </c>
      <c r="S456" s="22">
        <v>65.32</v>
      </c>
      <c r="T456" s="22">
        <v>0.22471999999999995</v>
      </c>
      <c r="U456" s="22">
        <v>0.04028000000000001</v>
      </c>
      <c r="V456" s="29">
        <v>-1</v>
      </c>
    </row>
    <row r="457" spans="1:22" ht="13.5" thickBot="1">
      <c r="A457" s="164"/>
      <c r="B457" s="128">
        <v>228</v>
      </c>
      <c r="C457" s="73" t="s">
        <v>487</v>
      </c>
      <c r="D457" s="7">
        <v>6</v>
      </c>
      <c r="E457" s="7" t="s">
        <v>29</v>
      </c>
      <c r="F457" s="7">
        <v>310.34</v>
      </c>
      <c r="G457" s="7">
        <v>310.34</v>
      </c>
      <c r="H457" s="77">
        <v>2.157</v>
      </c>
      <c r="I457" s="77">
        <v>2.157</v>
      </c>
      <c r="J457" s="7">
        <v>0.06</v>
      </c>
      <c r="K457" s="77">
        <v>1.545</v>
      </c>
      <c r="L457" s="77">
        <v>1.67388</v>
      </c>
      <c r="M457" s="7">
        <v>12</v>
      </c>
      <c r="N457" s="77">
        <v>0.612</v>
      </c>
      <c r="O457" s="7">
        <v>9</v>
      </c>
      <c r="P457" s="77">
        <v>0.48312</v>
      </c>
      <c r="Q457" s="77">
        <v>10</v>
      </c>
      <c r="R457" s="77">
        <v>257.5</v>
      </c>
      <c r="S457" s="77">
        <v>278.98</v>
      </c>
      <c r="T457" s="77">
        <v>1.61388</v>
      </c>
      <c r="U457" s="77">
        <v>0.12888</v>
      </c>
      <c r="V457" s="79">
        <v>-3</v>
      </c>
    </row>
  </sheetData>
  <sheetProtection/>
  <mergeCells count="17">
    <mergeCell ref="A135:A192"/>
    <mergeCell ref="A193:A229"/>
    <mergeCell ref="A230:A457"/>
    <mergeCell ref="T3:T4"/>
    <mergeCell ref="D3:D4"/>
    <mergeCell ref="A6:A134"/>
    <mergeCell ref="E3:E4"/>
    <mergeCell ref="F3:F4"/>
    <mergeCell ref="G3:G4"/>
    <mergeCell ref="H3:P3"/>
    <mergeCell ref="A3:A5"/>
    <mergeCell ref="B3:B5"/>
    <mergeCell ref="C3:C5"/>
    <mergeCell ref="A1:H1"/>
    <mergeCell ref="A2:P2"/>
    <mergeCell ref="U3:U4"/>
    <mergeCell ref="V3:V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LŠTA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Ramunė Kmieliauskaitė</dc:creator>
  <cp:keywords/>
  <dc:description/>
  <cp:lastModifiedBy>Danguolė Turčinavičienė</cp:lastModifiedBy>
  <cp:lastPrinted>2008-11-13T09:10:59Z</cp:lastPrinted>
  <dcterms:created xsi:type="dcterms:W3CDTF">2007-12-03T08:09:16Z</dcterms:created>
  <dcterms:modified xsi:type="dcterms:W3CDTF">2010-09-09T04:55:58Z</dcterms:modified>
  <cp:category/>
  <cp:version/>
  <cp:contentType/>
  <cp:contentStatus/>
</cp:coreProperties>
</file>