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Šilumos suvartojimas 2010_06" sheetId="1" r:id="rId1"/>
  </sheets>
  <definedNames/>
  <calcPr fullCalcOnLoad="1"/>
</workbook>
</file>

<file path=xl/sharedStrings.xml><?xml version="1.0" encoding="utf-8"?>
<sst xmlns="http://schemas.openxmlformats.org/spreadsheetml/2006/main" count="646" uniqueCount="437">
  <si>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</si>
  <si>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</si>
  <si>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</si>
  <si>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</si>
  <si>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</si>
  <si>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</si>
  <si>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</si>
  <si>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</si>
  <si>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</si>
  <si>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</si>
  <si>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</si>
  <si>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</si>
  <si>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</si>
  <si>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</si>
  <si>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</si>
  <si>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</si>
  <si>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</si>
  <si>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 xml:space="preserve">t.sk. karštam vandeniui ruošti 
</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</si>
  <si>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</si>
  <si>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</si>
  <si>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</si>
  <si>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</si>
  <si>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r>
      <t xml:space="preserve">Šilumos kiekis k.v. temperatūros palaikymui, kiekis (kWh) 1 butui per mėn. </t>
    </r>
    <r>
      <rPr>
        <sz val="8"/>
        <color indexed="10"/>
        <rFont val="Arial"/>
        <family val="2"/>
      </rPr>
      <t xml:space="preserve"> (gyvatukas) pagal normas </t>
    </r>
  </si>
  <si>
    <r>
      <t xml:space="preserve">Šilumos kiekis k.v. temperatūros palaikymui, kiekis (kWh) 1 butui per mėn. </t>
    </r>
    <r>
      <rPr>
        <sz val="8"/>
        <color indexed="10"/>
        <rFont val="Arial"/>
        <family val="2"/>
      </rPr>
      <t xml:space="preserve"> (gyvatukas) priskaičiuotinas pagal L stulpelio poziciją</t>
    </r>
  </si>
  <si>
    <r>
      <t xml:space="preserve">Šilumos kiekis k.v. temperatūros palaikymui, kiekis (kWh) 1 butui per mėn. </t>
    </r>
    <r>
      <rPr>
        <sz val="8"/>
        <color indexed="10"/>
        <rFont val="Arial"/>
        <family val="2"/>
      </rPr>
      <t xml:space="preserve"> (gyvatukas) priskaičiuotinas pagal K stulpelio poziciją</t>
    </r>
  </si>
  <si>
    <t>Karšto vandens tiekėjo netektys dėl karšto vandens temperatūros palaikymo 
(L-J)</t>
  </si>
  <si>
    <t>Karšto vandens tiekėjo netektys dėl "nepaskirstytos" šilumos (N-P)</t>
  </si>
  <si>
    <t xml:space="preserve">Karšto vandens tiekėjo netektys dėl "nepaskirstyto geriamojo vandens (KV), (O-M)
</t>
  </si>
  <si>
    <t>iki 1992</t>
  </si>
  <si>
    <t>Stadiono 24 2L.Prienai</t>
  </si>
  <si>
    <t>Vytauto 4a,Prienai</t>
  </si>
  <si>
    <t>Vytauto 32,Prienai</t>
  </si>
  <si>
    <t>Kęstučio 71,Prienai</t>
  </si>
  <si>
    <t>Stadiono 12,Prienai</t>
  </si>
  <si>
    <t>Vytauto 23,Prienai</t>
  </si>
  <si>
    <t>iki 1960</t>
  </si>
  <si>
    <t>Respublikos 13 Naujoji Akmenė</t>
  </si>
  <si>
    <t>iki 1992 m.</t>
  </si>
  <si>
    <t>IKI 1992</t>
  </si>
  <si>
    <t>EŽERO 8,LENTVARIS</t>
  </si>
  <si>
    <t>GELEŽINKELIO 28,LENTVARIS</t>
  </si>
  <si>
    <t>PAKALNĖS 27,LENTVARIS</t>
  </si>
  <si>
    <t>BIRUTĖS 37,TRAKAI</t>
  </si>
  <si>
    <t>EŽERO 4,LENTVARIS</t>
  </si>
  <si>
    <t>"</t>
  </si>
  <si>
    <r>
      <t>m</t>
    </r>
    <r>
      <rPr>
        <i/>
        <vertAlign val="superscript"/>
        <sz val="8"/>
        <rFont val="Arial"/>
        <family val="2"/>
      </rPr>
      <t>2</t>
    </r>
  </si>
  <si>
    <r>
      <t>m</t>
    </r>
    <r>
      <rPr>
        <i/>
        <vertAlign val="superscript"/>
        <sz val="8"/>
        <rFont val="Arial"/>
        <family val="2"/>
      </rPr>
      <t>3</t>
    </r>
  </si>
  <si>
    <t>Stadiono 13 Akmenė</t>
  </si>
  <si>
    <t>Respublikos 6 Naujoji Akmenė</t>
  </si>
  <si>
    <t>Respublikos 8 Naujoji Akmenė</t>
  </si>
  <si>
    <t>Stadiono 19 Akmenė</t>
  </si>
  <si>
    <t>Respublikos 5 Naujoji Akmenė</t>
  </si>
  <si>
    <t>Ateities g. 11a, Ignalina</t>
  </si>
  <si>
    <t>Maironio g. 8, Kaišiadorys</t>
  </si>
  <si>
    <t>Girelės g. 49, Kaišiadorys</t>
  </si>
  <si>
    <t>Gedimino g. 77, Kaišiadorys</t>
  </si>
  <si>
    <t>Gedimino g. 26, Kaišiadorys</t>
  </si>
  <si>
    <t>Gedimino g. 24, Kaišiadorys</t>
  </si>
  <si>
    <t>Gedimino g. 84, Kaišiadorys</t>
  </si>
  <si>
    <t>Gedimino g. 56, Kaišiadorys</t>
  </si>
  <si>
    <t>Girelės g. 47, Kaišiadorys</t>
  </si>
  <si>
    <t>Partizanų 92, Kaunas</t>
  </si>
  <si>
    <t>Partizanų 222, Kaunas</t>
  </si>
  <si>
    <t>Krėvės pr. 109, Kaunas</t>
  </si>
  <si>
    <t>Birželio 23-ios 11, Kaunas</t>
  </si>
  <si>
    <t>Kovo 11-osios 118 (renov.), Kaunas</t>
  </si>
  <si>
    <t>Žuvinto 37, Kaunas</t>
  </si>
  <si>
    <t>Partizanų 16 C (II K), Kaunas</t>
  </si>
  <si>
    <t>Prancūzų 88, Kaunas</t>
  </si>
  <si>
    <t>Demokratų 43, Kaunas</t>
  </si>
  <si>
    <t>Sodų 98, Kaunas</t>
  </si>
  <si>
    <t>Partizanų 10 A, Kaunas</t>
  </si>
  <si>
    <t>Ramanau.-Vanago 3 (renov.), Kaunas</t>
  </si>
  <si>
    <t>Savanorių pr. 254, Kaunas</t>
  </si>
  <si>
    <t>Verkių 6 (bt.51-130), Kaunas</t>
  </si>
  <si>
    <t>Gimbutienės 6A, Kaunas</t>
  </si>
  <si>
    <t>Šiaurės pr. 19, Kaunas</t>
  </si>
  <si>
    <t>Draugystės pr. 5b, Kaunas</t>
  </si>
  <si>
    <t>Žukausko 24, Kaunas</t>
  </si>
  <si>
    <t>Savanorių pr. 281, Kaunas</t>
  </si>
  <si>
    <t>Prancūzų 6 (ŠP-1), Kaunas</t>
  </si>
  <si>
    <t>Žukausko 20, Kaunas</t>
  </si>
  <si>
    <t>Žukausko 16, Kaunas</t>
  </si>
  <si>
    <t>Žukausko 12, Kaunas</t>
  </si>
  <si>
    <t>Savanorių pr. 417, Kaunas</t>
  </si>
  <si>
    <t>Verkių 6 (bt.1-50), Kaunas</t>
  </si>
  <si>
    <t>Naujakurių 78, Kaunas</t>
  </si>
  <si>
    <t>Škirpos 7, Kaunas</t>
  </si>
  <si>
    <t>Savanorių pr. 382, Kaunas</t>
  </si>
  <si>
    <t>Grušo 21, Kaunas</t>
  </si>
  <si>
    <t>Savanorių pr. 415 (renov.), Kaunas</t>
  </si>
  <si>
    <t>Taikos pr. 82, Kaunas</t>
  </si>
  <si>
    <t>Sukilėlių 63, Kaunas</t>
  </si>
  <si>
    <t>Tvirtovės al. 88, Kaunas</t>
  </si>
  <si>
    <t>Baltų pr. 167, Kaunas</t>
  </si>
  <si>
    <t>Naujakurių 29, Kaunas</t>
  </si>
  <si>
    <t>Kalniečių 174, Kaunas</t>
  </si>
  <si>
    <t>Kalantos 133, Kaunas</t>
  </si>
  <si>
    <t>Šarkuvos 3, Kaunas</t>
  </si>
  <si>
    <t>Baltų pr. 5, Kaunas</t>
  </si>
  <si>
    <t>Vėtrungės 3, Kaunas</t>
  </si>
  <si>
    <t>Dainavos 13, Lazdijai</t>
  </si>
  <si>
    <t>Dzūkų 11, Lazdijai</t>
  </si>
  <si>
    <t>Dzūkų 17, Lazdijai</t>
  </si>
  <si>
    <t>Tiesos 8, Lazdijai</t>
  </si>
  <si>
    <t>Vilniaus 5, Lazdijai</t>
  </si>
  <si>
    <t>Ateities 5, Lazdijai</t>
  </si>
  <si>
    <t>Montvilos 18, Lazdijai</t>
  </si>
  <si>
    <t>Dainavos 11, Lazdijai</t>
  </si>
  <si>
    <t>Dainavos 12, Lazdijai</t>
  </si>
  <si>
    <t>Dzūkų 13, Lazdijai</t>
  </si>
  <si>
    <t>Dzūkų 15, Lazdijai</t>
  </si>
  <si>
    <t>Senamiesčio 9, Lazdijai</t>
  </si>
  <si>
    <t>Montvilos 26-I, Lazdijai</t>
  </si>
  <si>
    <t>Dzūkų 9, Lazdijai</t>
  </si>
  <si>
    <t>Vilniaus 3, Lazdijai</t>
  </si>
  <si>
    <t>Ateities 3-II, Lazdijai</t>
  </si>
  <si>
    <t>Kailinių 11, Lazdijai</t>
  </si>
  <si>
    <t>Kailinių 13, Lazdijai</t>
  </si>
  <si>
    <t>Montvilos 34-I, Lazdijai</t>
  </si>
  <si>
    <t>Dainavos 3, Lazdijai</t>
  </si>
  <si>
    <t>Ateities 3-I, Lazdijai</t>
  </si>
  <si>
    <t>Kailinių 12, Lazdijai</t>
  </si>
  <si>
    <t>Montvilos 26-II, Lazdijai</t>
  </si>
  <si>
    <t>Montvilos 30, Lazdijai</t>
  </si>
  <si>
    <t>Dariaus ir Girėno 30, Ukmergė</t>
  </si>
  <si>
    <t>VETERINARIJOS 6, Ukmergė</t>
  </si>
  <si>
    <t>Dariaus ir Girėno 4, Ukmergė</t>
  </si>
  <si>
    <t>Klaipėdos 7, Ukmergė</t>
  </si>
  <si>
    <t>Maironio 29a, Ukmergė</t>
  </si>
  <si>
    <t>Miškų 56, Ukmergė</t>
  </si>
  <si>
    <t>JAUNIMO  19, Ukmergė</t>
  </si>
  <si>
    <t>Jaunimo 40, Ukmergė</t>
  </si>
  <si>
    <t>Deltuvos 18c, Ukmergė</t>
  </si>
  <si>
    <t>KUDIRKOS 3, Ukmergė</t>
  </si>
  <si>
    <t>Klaipėdos 9, Ukmergė</t>
  </si>
  <si>
    <t>Žiedo 3, Ukmergė</t>
  </si>
  <si>
    <t>ANYKŠČIŲ 9, Ukmergė</t>
  </si>
  <si>
    <t>Žiedo 5a, Ukmergė</t>
  </si>
  <si>
    <t>Kauno 41, Ukmergė</t>
  </si>
  <si>
    <t>po 1992</t>
  </si>
  <si>
    <t>Molainių 26 (renov.), Panevėžys</t>
  </si>
  <si>
    <t>Tulpių 13   (renov.), Panevėžys</t>
  </si>
  <si>
    <t>Margirio 9, Panevėžys</t>
  </si>
  <si>
    <t>Dariaus ir Girėno 11  (renov.), Panevėžys</t>
  </si>
  <si>
    <t>Kranto   47  (renov.), Panevėžys</t>
  </si>
  <si>
    <t>Molainių 10     (renov.), Panevėžys</t>
  </si>
  <si>
    <t>Klaipėdos 98   (renov.), Panevėžys</t>
  </si>
  <si>
    <t>Molainių 8  (renov.), Panevėžys</t>
  </si>
  <si>
    <t>Aukštaičių 76    (renov.), Panevėžys</t>
  </si>
  <si>
    <t>Statybininkų 13   (renov.), Panevėžys</t>
  </si>
  <si>
    <t>Nevėžio 40\b, Panevėžys</t>
  </si>
  <si>
    <t>Tulpių 7, Panevėžys</t>
  </si>
  <si>
    <t>Aukštaičių 66, Panevėžys</t>
  </si>
  <si>
    <t>Vilniaus 16, Panevėžys</t>
  </si>
  <si>
    <t>Nepriklausomybės 9, Panevėžys</t>
  </si>
  <si>
    <t>Žemaičių 20, Panevėžys</t>
  </si>
  <si>
    <t>Sodų 26, Panevėžys</t>
  </si>
  <si>
    <t>Ramygalos 48, Panevėžys</t>
  </si>
  <si>
    <t>Kranto 43, Panevėžys</t>
  </si>
  <si>
    <t>Margių 22, Panevėžys</t>
  </si>
  <si>
    <t>Liepų al.15, Panevėžys</t>
  </si>
  <si>
    <t>Marijonų 43, Panevėžys</t>
  </si>
  <si>
    <t>Vaižganto 13, Panevėžys</t>
  </si>
  <si>
    <t>Ramygalos 15, Panevėžys</t>
  </si>
  <si>
    <t>Laisvės a 4, Panevėžys</t>
  </si>
  <si>
    <t>Ukmergės 47, Panevėžys</t>
  </si>
  <si>
    <t>Nevėžio 24, Panevėžys</t>
  </si>
  <si>
    <t>Laisvės a 7, Panevėžys</t>
  </si>
  <si>
    <t>Kisino 5, Panevėžys</t>
  </si>
  <si>
    <t>Marijonų 39, Panevėžys</t>
  </si>
  <si>
    <t>Janonio 8+10, Panevėžys</t>
  </si>
  <si>
    <t>V.Mačernio 12(d.ren.), Plungė</t>
  </si>
  <si>
    <t>Vaišvilos 31 (renov.), Plungė</t>
  </si>
  <si>
    <t>Vaišvilos 23 (renov.), Plungė</t>
  </si>
  <si>
    <t>Vaižganto 96 (renov.), Plungė</t>
  </si>
  <si>
    <t>Jucio 20, Plungė</t>
  </si>
  <si>
    <t>Mačernio 47, Plungė</t>
  </si>
  <si>
    <t>Mačernio 51, Plungė</t>
  </si>
  <si>
    <t>Mačernio 10, Plungė</t>
  </si>
  <si>
    <t>Jucio 12, Plungė</t>
  </si>
  <si>
    <t>Jucio 40, Plungė</t>
  </si>
  <si>
    <t>Jucio 10, Plungė</t>
  </si>
  <si>
    <t>Mačernio 6, Plungė</t>
  </si>
  <si>
    <t>Mačernio 8, Plungė</t>
  </si>
  <si>
    <t>Jucio 28, Plungė</t>
  </si>
  <si>
    <t>Mačernio 16, Plungė</t>
  </si>
  <si>
    <t>Vaišvilos 27, Plungė</t>
  </si>
  <si>
    <t>Jucio 22, Plungė</t>
  </si>
  <si>
    <t>Vaižganto 85, Plungė</t>
  </si>
  <si>
    <t>Brundzos 8,Prienai</t>
  </si>
  <si>
    <t>Stadiono 24 1L.,Prienai</t>
  </si>
  <si>
    <t>Vytauto 22,Prienai</t>
  </si>
  <si>
    <t>Basanavičiaus 19, Prienai</t>
  </si>
  <si>
    <t>Basanavičiaus 10, Prienai</t>
  </si>
  <si>
    <t>Statybininkų 5 1L., Prienai</t>
  </si>
  <si>
    <t>Statybininkų 3 2L., Prienai</t>
  </si>
  <si>
    <r>
      <t xml:space="preserve">Jaunystės 35 </t>
    </r>
    <r>
      <rPr>
        <sz val="8"/>
        <color indexed="10"/>
        <rFont val="Arial"/>
        <family val="2"/>
      </rPr>
      <t xml:space="preserve">(renovuotas), </t>
    </r>
    <r>
      <rPr>
        <sz val="8"/>
        <rFont val="Arial"/>
        <family val="2"/>
      </rPr>
      <t>Radviliškis</t>
    </r>
  </si>
  <si>
    <t>Naujoji 4, Radviliškis</t>
  </si>
  <si>
    <t>Algirdo 25, Raseiniai</t>
  </si>
  <si>
    <t>Algirdo 27, Raseiniai</t>
  </si>
  <si>
    <t>Algirdo 29, Raseiniai</t>
  </si>
  <si>
    <t>Rytų 2, Raseiniai</t>
  </si>
  <si>
    <t>Rytų 4, Raseiniai</t>
  </si>
  <si>
    <t>Vaižganto 20B, Raseiniai</t>
  </si>
  <si>
    <t>Vaižganto 22-I, Raseiniai</t>
  </si>
  <si>
    <t>Vytauto Didžiojo 41, Raseiniai</t>
  </si>
  <si>
    <t>V.Grybo 4, Raseiniai</t>
  </si>
  <si>
    <t>Dubysos 1, Raseiniai</t>
  </si>
  <si>
    <t>Dubysos 14, Raseiniai</t>
  </si>
  <si>
    <t>Pieninės 5, Raseiniai</t>
  </si>
  <si>
    <t>Pieninės 7A, Raseiniai</t>
  </si>
  <si>
    <t>Jaunimo 15A, Raseiniai</t>
  </si>
  <si>
    <t>Jaunimo 17A, Raseiniai</t>
  </si>
  <si>
    <t>Vaižganto 25, Raseiniai</t>
  </si>
  <si>
    <t>Vaižganto 5A, Raseiniai</t>
  </si>
  <si>
    <t>Stonų 3, Raseiniai</t>
  </si>
  <si>
    <t>Dariaus ir Girėno 26, Raseiniai</t>
  </si>
  <si>
    <t>Kęstučio g. 4, Šakiai</t>
  </si>
  <si>
    <t>Bažnyčios g. 13, Šakiai</t>
  </si>
  <si>
    <t>Šaulių g. 26, Šakiai</t>
  </si>
  <si>
    <t>Šaulių g. 12, Šakiai</t>
  </si>
  <si>
    <t>Šaulių g. 2, Šakiai</t>
  </si>
  <si>
    <t>V. Kudirkos g. 92, Šakiai</t>
  </si>
  <si>
    <t>Šaulių g. 22, Šakiai</t>
  </si>
  <si>
    <t>Žeimių g. 6B, Šiauliai</t>
  </si>
  <si>
    <t>Vilniaus g. 202 (renov.), Šiauliai</t>
  </si>
  <si>
    <t>Tilžės g. 29 (d. renov.), Šiauliai</t>
  </si>
  <si>
    <t>Aido g. 5, Šiauliai</t>
  </si>
  <si>
    <t>Gytarių g. 39, Šiauliai</t>
  </si>
  <si>
    <t>Mickevičiaus g. 3, Šiauliai</t>
  </si>
  <si>
    <t>Vilniaus g. 179, Šiauliai</t>
  </si>
  <si>
    <t>VIENUOLYNO 39,TRAKAI</t>
  </si>
  <si>
    <t>KLEVŲ AL.30,LENTVARIS</t>
  </si>
  <si>
    <t>Sviliškių g. 4,6, Vilnius</t>
  </si>
  <si>
    <t>Fizikų 10, Vilnius</t>
  </si>
  <si>
    <t>Jonažolių 6, Vilnius</t>
  </si>
  <si>
    <t>Pajautos 13, Vilnius</t>
  </si>
  <si>
    <t>Gilužio 8, Vilnius</t>
  </si>
  <si>
    <t>Žirmūnų 3, Vilnius</t>
  </si>
  <si>
    <t>J. Kubiliaus 4, Vilnius</t>
  </si>
  <si>
    <t>S.Žukausko 34, Vilnius</t>
  </si>
  <si>
    <t>J.Franko 6, Vilnius</t>
  </si>
  <si>
    <t>Perkūnkiemio 11, Vilnius</t>
  </si>
  <si>
    <t>Karaliaučiaus 16C, Vilnius</t>
  </si>
  <si>
    <t>M.Mažvydo 13, Vilnius</t>
  </si>
  <si>
    <t>M.Marcinkevičiaus 29, Vilnius</t>
  </si>
  <si>
    <t>Bitėnų g. 2, Vilnius</t>
  </si>
  <si>
    <t>Šaltkalvių 66, Vilnius</t>
  </si>
  <si>
    <t>Ūmedžių 74, Vilnius</t>
  </si>
  <si>
    <t>Papilėnų 9, Vilnius</t>
  </si>
  <si>
    <t>Karaliaučiaus 16a, Vilnius</t>
  </si>
  <si>
    <t>Ūmėdžių 80, 82, Vilnius</t>
  </si>
  <si>
    <t>Laisvės pr. 91, Vilnius</t>
  </si>
  <si>
    <t>Parko 48, Vilnius</t>
  </si>
  <si>
    <t>Linksmoji 77, Vilnius</t>
  </si>
  <si>
    <t>Žėručio 10, Vilnius</t>
  </si>
  <si>
    <t>Statybininkų 4, Vilnius</t>
  </si>
  <si>
    <t>Naugarduko 50A, Vilnius</t>
  </si>
  <si>
    <t>Minties 1C, Vilnius</t>
  </si>
  <si>
    <t>Genių 17, Vilnius</t>
  </si>
  <si>
    <t>S.Stanevičiaus 8, Vilnius</t>
  </si>
  <si>
    <t>Ateities 5 ( bt. 23-52 ), Vilnius</t>
  </si>
  <si>
    <t>Tuskulėnų 3, Vilnius</t>
  </si>
  <si>
    <t>Taikos 126 124, Vilnius</t>
  </si>
  <si>
    <t>Klinikų 11, Vilnius</t>
  </si>
  <si>
    <t>A.Smetonos 6, Vilnius</t>
  </si>
  <si>
    <t>Parko 18, Vilnius</t>
  </si>
  <si>
    <t>Sėlių 43, Vilnius</t>
  </si>
  <si>
    <t>Vytenio 29, Vilnius</t>
  </si>
  <si>
    <t>Rinktinės g. 36, Vilnius</t>
  </si>
  <si>
    <t>J.Tiškevičiaus 6, Vilnius</t>
  </si>
  <si>
    <t>V.Grybo 24, Vilnius</t>
  </si>
  <si>
    <t>Žemaitės g. 8, Vilnius</t>
  </si>
  <si>
    <t>iki1992</t>
  </si>
  <si>
    <t>Respublikos 7 Naujoji Akmenė</t>
  </si>
  <si>
    <t>Žemaičių 39 Venta</t>
  </si>
  <si>
    <t>Respublikos 9 Naujoji Akmenė</t>
  </si>
  <si>
    <t>Respublikos 11 Naujoji Akmenė</t>
  </si>
  <si>
    <t>V.Kudirkos 1 Naujoji Akmenė</t>
  </si>
  <si>
    <t>Ventos 27, venta</t>
  </si>
  <si>
    <t>Ventos 14, venta</t>
  </si>
  <si>
    <t>V.Kudirkos 3 Naujoji Akmenė</t>
  </si>
  <si>
    <t>Ventos 40 Venta</t>
  </si>
  <si>
    <t>Ventos 42, venta</t>
  </si>
  <si>
    <t>Ventos 30 Venta</t>
  </si>
  <si>
    <t>V.Kudirkos 24 Naujoji Akmenė</t>
  </si>
  <si>
    <t>Žemaičių 41 Venta</t>
  </si>
  <si>
    <t>Atgimimo g. 16, Ignalina</t>
  </si>
  <si>
    <t>Turistų g. 11a, Ignalina</t>
  </si>
  <si>
    <t>V. Ruokio g. 3, Kaišiadorys</t>
  </si>
  <si>
    <t>Gedimino g. 119, Kaišiadorys</t>
  </si>
  <si>
    <t>Parko g. 25, Kaišiadorys</t>
  </si>
  <si>
    <t>Gedimino g.111, Kaišiadorys</t>
  </si>
  <si>
    <t>Gedimino g. 90, Kaišiadorys</t>
  </si>
  <si>
    <t>Gedimino g. 20, Kaišiadorys</t>
  </si>
  <si>
    <t>Gedimino g. 129 C, Kaišiadorys</t>
  </si>
  <si>
    <t>V. Ruokio g. 5, Kaišiadorys</t>
  </si>
  <si>
    <t>J. Basanavičiaus g. 7, Kaišiadorys</t>
  </si>
  <si>
    <t>Gedimino g. 86, Kaišiadorys</t>
  </si>
  <si>
    <t>J. Basanavičiaus g. 3, Kaišiadorys</t>
  </si>
  <si>
    <t>Gedimino g. 78, Kaišiadorys</t>
  </si>
  <si>
    <t>Gedimino g. 22, Kaišiadorys</t>
  </si>
  <si>
    <t>Sodų  6, Lazdijai</t>
  </si>
  <si>
    <t>Gustaičio  5, Lazdijai</t>
  </si>
  <si>
    <t>Montvilos 28, Lazdijai</t>
  </si>
  <si>
    <t>VETERINARIJOS  12, Ukmergė</t>
  </si>
  <si>
    <t>DAUKANTO 73, Ukmergė</t>
  </si>
  <si>
    <t>Vilniaus 95, Ukmergė</t>
  </si>
  <si>
    <t>DAUKANTO  71, Ukmergė</t>
  </si>
  <si>
    <t>DAUKANTO 75, Ukmergė</t>
  </si>
  <si>
    <t>Maironio 48 , Ukmergė</t>
  </si>
  <si>
    <t>Kauno 45a, Ukmergė</t>
  </si>
  <si>
    <t>Vasario 16-osios 51, Ukmergė</t>
  </si>
  <si>
    <t>JAUNIMO  56 - 58, Ukmergė</t>
  </si>
  <si>
    <t>Deltuvos 8, Ukmergė</t>
  </si>
  <si>
    <t>ANYKŠČIŲ 29, Ukmergė</t>
  </si>
  <si>
    <t>Deltuvos 10a, Ukmergė</t>
  </si>
  <si>
    <t>ANYKŠČIŲ 5, Ukmergė</t>
  </si>
  <si>
    <t>Kauno 27a, Ukmergė</t>
  </si>
  <si>
    <t>ANYKŠČIŲ 27, Ukmergė</t>
  </si>
  <si>
    <t>Miškų 36 , Ukmergė</t>
  </si>
  <si>
    <t>Beržų 17, Panevėžys</t>
  </si>
  <si>
    <t>Smėlynės 57, Panevėžys</t>
  </si>
  <si>
    <t>Klaipėdos 112, Panevėžys</t>
  </si>
  <si>
    <t>Beržų 23, Panevėžys</t>
  </si>
  <si>
    <t>Tulpių 3, Panevėžys</t>
  </si>
  <si>
    <t>Parko 7, Panevėžys</t>
  </si>
  <si>
    <t>Statybininkų 11, Panevėžys</t>
  </si>
  <si>
    <t>Kosmonautų 11, Panevėžys</t>
  </si>
  <si>
    <t>Vaitkaus 3, Panevėžys</t>
  </si>
  <si>
    <t>Statybininkų 19,Prienai</t>
  </si>
  <si>
    <t>Kęstučio 5,Prienai</t>
  </si>
  <si>
    <t>Stadiono 24a,Prienai</t>
  </si>
  <si>
    <t>Brundzos 10,Prienai</t>
  </si>
  <si>
    <t>Stadiono 10 3L., Prienai</t>
  </si>
  <si>
    <t>Stadiono 16 Prienai</t>
  </si>
  <si>
    <t>Stadiono 14 1L.Prienai</t>
  </si>
  <si>
    <t>Stadiono 8 3L.Prienai</t>
  </si>
  <si>
    <t>Kęstučio 77,Prienai</t>
  </si>
  <si>
    <t>Statybininkų 9 2L., Prienai</t>
  </si>
  <si>
    <t>Vytauto 55, Prienai</t>
  </si>
  <si>
    <t>Vytauto 36,Prienai</t>
  </si>
  <si>
    <t>Statybininkų 4,Prienai</t>
  </si>
  <si>
    <t>Statybininkų 11,Prienai</t>
  </si>
  <si>
    <t>Laisvės a 3/14,Prienai</t>
  </si>
  <si>
    <t>Vytauto 14,Prienai</t>
  </si>
  <si>
    <t xml:space="preserve">Vytauto 27 2L.Prienai </t>
  </si>
  <si>
    <r>
      <t xml:space="preserve">Laisvės al. 36 </t>
    </r>
    <r>
      <rPr>
        <sz val="8"/>
        <color indexed="10"/>
        <rFont val="Arial"/>
        <family val="2"/>
      </rPr>
      <t xml:space="preserve">(renovuotas), </t>
    </r>
    <r>
      <rPr>
        <sz val="8"/>
        <rFont val="Arial"/>
        <family val="2"/>
      </rPr>
      <t>Radviliškis</t>
    </r>
  </si>
  <si>
    <t>V. Kudirkos 10, Radviliškis</t>
  </si>
  <si>
    <t>Naujoji 8, Radviliškis</t>
  </si>
  <si>
    <t>V. Kudirkos 4, Radviliškis</t>
  </si>
  <si>
    <t>Maironio 6, Radviliškis</t>
  </si>
  <si>
    <t>Jaunystės 22, Radviliškis</t>
  </si>
  <si>
    <t>V. Kudirkos 7, Radviliškis</t>
  </si>
  <si>
    <t>Dariaus ir Girėno 28A, Radviliškis</t>
  </si>
  <si>
    <t>Vaižganto 1,  Raseiniai</t>
  </si>
  <si>
    <t>V.Kudirkos 9,  Raseiniai</t>
  </si>
  <si>
    <t>Maironio 10,  Raseiniai</t>
  </si>
  <si>
    <t>Jaunimo 12,  Raseiniai</t>
  </si>
  <si>
    <t>V. Kudirkos g. 80, Šakiai</t>
  </si>
  <si>
    <t>Bažnyčios g. 15, Šakiai</t>
  </si>
  <si>
    <t>V. Kudirkos g. 51, Šakiai</t>
  </si>
  <si>
    <t>Basanavičiaus g. 16, Šakiai</t>
  </si>
  <si>
    <t>V. Kudirkos g. 41, Šakiai</t>
  </si>
  <si>
    <t>Basanavičiaus g. 14, Šakiai</t>
  </si>
  <si>
    <t>Kęstučio g. 6, Šakiai</t>
  </si>
  <si>
    <t>Draugystės g. 6, Šakiai</t>
  </si>
  <si>
    <t>S. Banaičio 10, Šakiai</t>
  </si>
  <si>
    <t>Vytauto g. 19, Šakiai</t>
  </si>
  <si>
    <t>J. Basanavičiaus g. 4, Šakiai</t>
  </si>
  <si>
    <t>S. Banaičio g. 12, Šakiai</t>
  </si>
  <si>
    <t>Draugystės takas 8, Šakiai</t>
  </si>
  <si>
    <t>Nepriklausimybės g. 6, Šakiai</t>
  </si>
  <si>
    <t>Šaulių g. 24, Šakiai</t>
  </si>
  <si>
    <t>Šaulių g. 18, Šakiai</t>
  </si>
  <si>
    <t>V. Kudirkos g. 43, Šakiai</t>
  </si>
  <si>
    <t>V. Kudirkos g. 102, Šakiai</t>
  </si>
  <si>
    <t>V, Kudirkos g. 102b, Šakiai</t>
  </si>
  <si>
    <t>Gardino g. 27 (renov.), Šiauliai</t>
  </si>
  <si>
    <t>Gegužių g. 73 (renov.), Šiauliai</t>
  </si>
  <si>
    <t>Kviečių g. 56 (renov.), Šiauliai</t>
  </si>
  <si>
    <t>Tilžės g. 49a (d. renov.), Šiauliai</t>
  </si>
  <si>
    <t>Grinkevičiaus g. 4 (renov.), Šiauliai</t>
  </si>
  <si>
    <t>Grinkevičiaus g. 8 (renov.), Šiauliai</t>
  </si>
  <si>
    <t>Vytauto g. 138 ( renov.), Šiauliai</t>
  </si>
  <si>
    <t>Architektų g. 16, Šiauliai</t>
  </si>
  <si>
    <t>Dainų g. 8, Šiauliai</t>
  </si>
  <si>
    <t>Architektų g. 28, Šiauliai</t>
  </si>
  <si>
    <t>Gardino g. 19, Šiauliai</t>
  </si>
  <si>
    <t>Kviečių g. 40, Šiauliai</t>
  </si>
  <si>
    <t>Korsako g. 29, Šiauliai</t>
  </si>
  <si>
    <t>Dainų g. 39, Šiauliai</t>
  </si>
  <si>
    <t>Architektų g. 18, Šiauliai</t>
  </si>
  <si>
    <t>Aukštabalio g. 6, Šiauliai</t>
  </si>
  <si>
    <t>Vilniaus g. 28, Šiauliai</t>
  </si>
  <si>
    <t>Vilniaus g. 26, Šiauliai</t>
  </si>
  <si>
    <t>Radviliškio g. 76, Šiauliai</t>
  </si>
  <si>
    <t>Satybininkų g. 14, Šiauliai</t>
  </si>
  <si>
    <t>Tilžės g. 164, Šiauliai</t>
  </si>
  <si>
    <t>Energetikų g. 16, Šiauliai</t>
  </si>
  <si>
    <t>Radviliškio g. 64, Šiauliai</t>
  </si>
  <si>
    <t>Gumbinės g. 75, Šiauliai</t>
  </si>
  <si>
    <t>Radviliškio g. 116, Šiauliai</t>
  </si>
  <si>
    <t>Vilniaus g. 179a, Šiauliai</t>
  </si>
  <si>
    <t>Vilniaus g. 215, Šiauliai</t>
  </si>
  <si>
    <t>Vilniaus g. 170, Šiauliai</t>
  </si>
  <si>
    <t>Žemaitės g. 41, Šiauliai</t>
  </si>
  <si>
    <t>S. Nėries g. 16, Šiauliai</t>
  </si>
  <si>
    <t>Lukšio g. 9, Šiauliai</t>
  </si>
  <si>
    <t>Rasos g. 26, Šiauliai</t>
  </si>
  <si>
    <t>Vilniaus g. 20 , Šiauliai</t>
  </si>
  <si>
    <t>MINDAUGO 4,TRAKAI</t>
  </si>
  <si>
    <t>MINDAUGO 22,TRAKAI</t>
  </si>
  <si>
    <t>MINDAUGO 14,TRAKAI</t>
  </si>
  <si>
    <t>BIRUTĖS 41,TRAKAI</t>
  </si>
  <si>
    <t>TRAKŲ 10,TRAKAI</t>
  </si>
  <si>
    <t>VYTAUTO 66,TRAKAI</t>
  </si>
  <si>
    <t>VYTAUTO 74,TRAKAI</t>
  </si>
  <si>
    <t>KLEVŲ AL.38/7,LENTVARIS</t>
  </si>
  <si>
    <t>VYTAUTO 72,TRAKAI</t>
  </si>
  <si>
    <t>LAUKO 12A,LENTVARIS</t>
  </si>
  <si>
    <t>KONDUKTORIŲ 6a,LENTVARIS</t>
  </si>
  <si>
    <t>MINDAUGO 1B,TRAKAI</t>
  </si>
  <si>
    <t>MINDAUGO 12,TRAKAI</t>
  </si>
  <si>
    <t>VIENUOLYNO 11A,TRAKAI</t>
  </si>
  <si>
    <t>KILIMŲ 6,LENTVARIS</t>
  </si>
  <si>
    <t>EŽERO 6,LENTVARIS</t>
  </si>
  <si>
    <t>VYTAUTO 8,LENTVARIS</t>
  </si>
  <si>
    <t>VYTAUTO 6,LENTVARIS</t>
  </si>
  <si>
    <t>EŽERO 7.LENTVARIS</t>
  </si>
  <si>
    <t>Totorių g. 12, Vilnius</t>
  </si>
  <si>
    <r>
      <t>II.</t>
    </r>
    <r>
      <rPr>
        <sz val="12"/>
        <rFont val="Arial"/>
        <family val="2"/>
      </rPr>
      <t xml:space="preserve"> Daugiabučiai namai, kuriuose suvartotas šilumos kiekis „cirkuliacijai“ yra artimas norminiam</t>
    </r>
  </si>
  <si>
    <r>
      <t>I.</t>
    </r>
    <r>
      <rPr>
        <sz val="12"/>
        <rFont val="Arial"/>
        <family val="2"/>
      </rPr>
      <t xml:space="preserve"> Daugiabučiai namai, kuriuose suvartotas šilumos kiekis „cirkuliacijai“ yra mažesnis už norminį</t>
    </r>
  </si>
  <si>
    <r>
      <t>III.</t>
    </r>
    <r>
      <rPr>
        <sz val="12"/>
        <rFont val="Arial"/>
        <family val="2"/>
      </rPr>
      <t xml:space="preserve">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r>
  </si>
  <si>
    <r>
      <t>IV.</t>
    </r>
    <r>
      <rPr>
        <sz val="12"/>
        <rFont val="Arial"/>
        <family val="2"/>
      </rPr>
      <t xml:space="preserve"> Daugiabučiai namai, kuriuose suvartotas šilumos kiekis „cirkuliacijai“ yra didesnis už norminį, kuomet šilumos kiekis suvartotas su karštu vandeniu paskaičiuojamas pagal įvadinio geriamojo vandens skaitiklio rodmenis</t>
    </r>
  </si>
  <si>
    <t xml:space="preserve">Šilumos suvartojimai daugiabučiuose gyvenamuosiuose namuose ne šildymo sezono metu (birželio mėn.) šalto geriamojo vandens pašildymui iki higienos normomis nustatytos 
temperatūros (nuo +8 oC iki +52 oC) ir karšto vandens temperatūrai palaikyti bei vonios patalpų sanitarinėms sąlygoms užtikrinti („gyvatukui“) . </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</si>
</sst>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0"/>
    <numFmt numFmtId="165" formatCode="0.000"/>
    <numFmt numFmtId="166" formatCode="0.0"/>
    <numFmt numFmtId="167" formatCode="0.00000"/>
    <numFmt numFmtId="168" formatCode="0.0%"/>
    <numFmt numFmtId="169" formatCode="0.000000"/>
  </numFmts>
  <fonts count="48">
    <font>
      <sz val="10"/>
      <name val="Arial"/>
      <family val="0"/>
    </font>
    <font>
      <sz val="8"/>
      <name val="Arial"/>
      <family val="2"/>
    </font>
    <font>
      <i/>
      <sz val="8"/>
      <name val="Arial"/>
      <family val="2"/>
    </font>
    <font>
      <b/>
      <i/>
      <sz val="8"/>
      <name val="Arial"/>
      <family val="2"/>
    </font>
    <font>
      <i/>
      <sz val="10"/>
      <name val="Arial"/>
      <family val="2"/>
    </font>
    <font>
      <b/>
      <sz val="10"/>
      <name val="Arial"/>
      <family val="2"/>
    </font>
    <font>
      <i/>
      <sz val="10"/>
      <color indexed="12"/>
      <name val="Arial"/>
      <family val="2"/>
    </font>
    <font>
      <i/>
      <vertAlign val="superscript"/>
      <sz val="10"/>
      <name val="Arial"/>
      <family val="2"/>
    </font>
    <font>
      <i/>
      <sz val="9"/>
      <name val="Arial"/>
      <family val="2"/>
    </font>
    <font>
      <sz val="8"/>
      <color indexed="10"/>
      <name val="Arial"/>
      <family val="2"/>
    </font>
    <font>
      <sz val="8"/>
      <color indexed="8"/>
      <name val="Arial"/>
      <family val="2"/>
    </font>
    <font>
      <i/>
      <vertAlign val="superscrip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53"/>
        <bgColor indexed="64"/>
      </patternFill>
    </fill>
    <fill>
      <patternFill patternType="solid">
        <fgColor indexed="53"/>
        <bgColor indexed="64"/>
      </patternFill>
    </fill>
    <fill>
      <patternFill patternType="solid">
        <fgColor indexed="50"/>
        <bgColor indexed="64"/>
      </patternFill>
    </fill>
    <fill>
      <patternFill patternType="solid">
        <fgColor indexed="53"/>
        <bgColor indexed="64"/>
      </patternFill>
    </fill>
    <fill>
      <patternFill patternType="solid">
        <fgColor indexed="53"/>
        <bgColor indexed="64"/>
      </patternFill>
    </fill>
    <fill>
      <patternFill patternType="solid">
        <fgColor indexed="43"/>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medium"/>
      <bottom>
        <color indexed="63"/>
      </bottom>
    </border>
    <border>
      <left style="thin"/>
      <right style="medium"/>
      <top>
        <color indexed="63"/>
      </top>
      <bottom style="thin"/>
    </border>
    <border>
      <left style="thin"/>
      <right style="thin"/>
      <top>
        <color indexed="63"/>
      </top>
      <bottom>
        <color indexed="63"/>
      </bottom>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medium"/>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3">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5" borderId="10" xfId="0" applyFont="1" applyFill="1" applyBorder="1" applyAlignment="1">
      <alignment horizontal="center"/>
    </xf>
    <xf numFmtId="0" fontId="1" fillId="36" borderId="10" xfId="0" applyFont="1" applyFill="1" applyBorder="1" applyAlignment="1">
      <alignment horizontal="center"/>
    </xf>
    <xf numFmtId="0" fontId="1" fillId="36" borderId="11" xfId="0" applyFont="1" applyFill="1" applyBorder="1" applyAlignment="1">
      <alignment horizontal="center"/>
    </xf>
    <xf numFmtId="0" fontId="6" fillId="0" borderId="0" xfId="0" applyFont="1" applyBorder="1" applyAlignment="1">
      <alignment vertical="center" wrapText="1"/>
    </xf>
    <xf numFmtId="0" fontId="7" fillId="0" borderId="0" xfId="0" applyFont="1" applyBorder="1" applyAlignment="1">
      <alignment horizontal="left" vertical="center"/>
    </xf>
    <xf numFmtId="0" fontId="1" fillId="0" borderId="0" xfId="0" applyFont="1" applyAlignment="1">
      <alignment vertical="center"/>
    </xf>
    <xf numFmtId="0" fontId="4" fillId="0" borderId="0" xfId="0" applyFont="1" applyBorder="1" applyAlignment="1">
      <alignment horizontal="right" vertical="center" wrapText="1"/>
    </xf>
    <xf numFmtId="0" fontId="8" fillId="0" borderId="0" xfId="0" applyFont="1" applyBorder="1" applyAlignment="1">
      <alignment horizontal="right" vertical="center"/>
    </xf>
    <xf numFmtId="0" fontId="1" fillId="0" borderId="10" xfId="0" applyFont="1" applyBorder="1" applyAlignment="1">
      <alignment horizontal="center" vertical="center" wrapText="1"/>
    </xf>
    <xf numFmtId="0" fontId="1" fillId="0" borderId="0" xfId="0" applyFont="1" applyFill="1" applyBorder="1" applyAlignment="1">
      <alignment vertical="center"/>
    </xf>
    <xf numFmtId="0" fontId="6" fillId="0" borderId="0" xfId="0" applyFont="1" applyFill="1" applyBorder="1" applyAlignment="1">
      <alignment vertical="center" wrapText="1"/>
    </xf>
    <xf numFmtId="2" fontId="1" fillId="34" borderId="10" xfId="0" applyNumberFormat="1" applyFont="1" applyFill="1" applyBorder="1" applyAlignment="1">
      <alignment horizontal="center"/>
    </xf>
    <xf numFmtId="165" fontId="1" fillId="34" borderId="10" xfId="0" applyNumberFormat="1" applyFont="1" applyFill="1" applyBorder="1" applyAlignment="1">
      <alignment horizontal="center"/>
    </xf>
    <xf numFmtId="165" fontId="1" fillId="35" borderId="10" xfId="0" applyNumberFormat="1" applyFont="1" applyFill="1" applyBorder="1" applyAlignment="1">
      <alignment horizontal="center"/>
    </xf>
    <xf numFmtId="2" fontId="1" fillId="35" borderId="10" xfId="0" applyNumberFormat="1" applyFont="1" applyFill="1" applyBorder="1" applyAlignment="1">
      <alignment horizontal="center"/>
    </xf>
    <xf numFmtId="166" fontId="1" fillId="34" borderId="10" xfId="0" applyNumberFormat="1" applyFont="1" applyFill="1" applyBorder="1" applyAlignment="1">
      <alignment horizontal="center"/>
    </xf>
    <xf numFmtId="166" fontId="1" fillId="35" borderId="10" xfId="0" applyNumberFormat="1" applyFont="1" applyFill="1" applyBorder="1" applyAlignment="1">
      <alignment horizontal="center"/>
    </xf>
    <xf numFmtId="166" fontId="1" fillId="36" borderId="10" xfId="0" applyNumberFormat="1" applyFont="1" applyFill="1" applyBorder="1" applyAlignment="1">
      <alignment horizontal="center"/>
    </xf>
    <xf numFmtId="165" fontId="1" fillId="36" borderId="10" xfId="0" applyNumberFormat="1" applyFont="1" applyFill="1" applyBorder="1" applyAlignment="1">
      <alignment horizontal="center"/>
    </xf>
    <xf numFmtId="2" fontId="1" fillId="33" borderId="10" xfId="0" applyNumberFormat="1" applyFont="1" applyFill="1" applyBorder="1" applyAlignment="1">
      <alignment horizontal="center"/>
    </xf>
    <xf numFmtId="166" fontId="1" fillId="33" borderId="10" xfId="0" applyNumberFormat="1" applyFont="1" applyFill="1" applyBorder="1" applyAlignment="1">
      <alignment horizontal="center"/>
    </xf>
    <xf numFmtId="2" fontId="1" fillId="36" borderId="10" xfId="0" applyNumberFormat="1" applyFont="1" applyFill="1" applyBorder="1" applyAlignment="1">
      <alignment horizontal="center"/>
    </xf>
    <xf numFmtId="166" fontId="1" fillId="36" borderId="12" xfId="0" applyNumberFormat="1" applyFont="1" applyFill="1" applyBorder="1" applyAlignment="1">
      <alignment horizontal="center"/>
    </xf>
    <xf numFmtId="0" fontId="1" fillId="35" borderId="10" xfId="0" applyFont="1" applyFill="1" applyBorder="1" applyAlignment="1">
      <alignment horizontal="center"/>
    </xf>
    <xf numFmtId="166" fontId="1" fillId="35" borderId="12" xfId="0" applyNumberFormat="1" applyFont="1" applyFill="1" applyBorder="1" applyAlignment="1">
      <alignment horizontal="center"/>
    </xf>
    <xf numFmtId="166" fontId="1" fillId="35" borderId="13" xfId="0" applyNumberFormat="1" applyFont="1" applyFill="1" applyBorder="1" applyAlignment="1">
      <alignment horizontal="center"/>
    </xf>
    <xf numFmtId="0" fontId="1" fillId="36" borderId="10" xfId="0" applyFont="1" applyFill="1" applyBorder="1" applyAlignment="1">
      <alignment horizontal="center"/>
    </xf>
    <xf numFmtId="0" fontId="10" fillId="36" borderId="10" xfId="0" applyFont="1" applyFill="1" applyBorder="1" applyAlignment="1">
      <alignment horizontal="center"/>
    </xf>
    <xf numFmtId="166" fontId="1" fillId="35" borderId="11" xfId="0" applyNumberFormat="1" applyFont="1" applyFill="1" applyBorder="1" applyAlignment="1">
      <alignment horizontal="center"/>
    </xf>
    <xf numFmtId="164" fontId="1" fillId="33" borderId="10" xfId="0" applyNumberFormat="1" applyFont="1" applyFill="1" applyBorder="1" applyAlignment="1">
      <alignment horizontal="center"/>
    </xf>
    <xf numFmtId="165" fontId="1" fillId="33" borderId="10" xfId="0" applyNumberFormat="1" applyFont="1" applyFill="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166" fontId="10" fillId="35" borderId="10" xfId="0" applyNumberFormat="1" applyFont="1" applyFill="1" applyBorder="1" applyAlignment="1">
      <alignment horizontal="center"/>
    </xf>
    <xf numFmtId="166" fontId="1" fillId="36" borderId="14" xfId="0" applyNumberFormat="1" applyFont="1" applyFill="1" applyBorder="1" applyAlignment="1">
      <alignment horizontal="center"/>
    </xf>
    <xf numFmtId="0" fontId="1" fillId="37" borderId="10" xfId="0" applyFont="1" applyFill="1" applyBorder="1" applyAlignment="1">
      <alignment horizontal="center"/>
    </xf>
    <xf numFmtId="2" fontId="1" fillId="37" borderId="10" xfId="0" applyNumberFormat="1" applyFont="1" applyFill="1" applyBorder="1" applyAlignment="1">
      <alignment horizontal="center"/>
    </xf>
    <xf numFmtId="165" fontId="1" fillId="37" borderId="10" xfId="0" applyNumberFormat="1" applyFont="1" applyFill="1" applyBorder="1" applyAlignment="1">
      <alignment horizontal="center"/>
    </xf>
    <xf numFmtId="1" fontId="1" fillId="33" borderId="10" xfId="0" applyNumberFormat="1" applyFont="1" applyFill="1" applyBorder="1" applyAlignment="1">
      <alignment horizontal="center"/>
    </xf>
    <xf numFmtId="0" fontId="1" fillId="38" borderId="10" xfId="0" applyFont="1" applyFill="1" applyBorder="1" applyAlignment="1">
      <alignment horizontal="center"/>
    </xf>
    <xf numFmtId="165" fontId="1" fillId="39" borderId="10" xfId="0" applyNumberFormat="1" applyFont="1" applyFill="1" applyBorder="1" applyAlignment="1">
      <alignment horizontal="center"/>
    </xf>
    <xf numFmtId="1" fontId="1" fillId="34" borderId="10" xfId="0" applyNumberFormat="1" applyFont="1" applyFill="1" applyBorder="1" applyAlignment="1">
      <alignment horizontal="center"/>
    </xf>
    <xf numFmtId="0" fontId="1" fillId="40" borderId="10" xfId="0" applyFont="1" applyFill="1" applyBorder="1" applyAlignment="1">
      <alignment horizontal="center"/>
    </xf>
    <xf numFmtId="165" fontId="1" fillId="41" borderId="10" xfId="0" applyNumberFormat="1" applyFont="1" applyFill="1" applyBorder="1" applyAlignment="1">
      <alignment horizontal="center"/>
    </xf>
    <xf numFmtId="1" fontId="1" fillId="36" borderId="10" xfId="0" applyNumberFormat="1" applyFont="1" applyFill="1" applyBorder="1" applyAlignment="1">
      <alignment horizontal="center"/>
    </xf>
    <xf numFmtId="2" fontId="1" fillId="40"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33" borderId="15" xfId="0" applyFont="1" applyFill="1" applyBorder="1" applyAlignment="1">
      <alignment horizontal="center"/>
    </xf>
    <xf numFmtId="2" fontId="1" fillId="33" borderId="15" xfId="0" applyNumberFormat="1" applyFont="1" applyFill="1" applyBorder="1" applyAlignment="1">
      <alignment horizontal="center"/>
    </xf>
    <xf numFmtId="166" fontId="1" fillId="33" borderId="15" xfId="0" applyNumberFormat="1" applyFont="1" applyFill="1" applyBorder="1" applyAlignment="1">
      <alignment horizontal="center"/>
    </xf>
    <xf numFmtId="166" fontId="1" fillId="36" borderId="11" xfId="0" applyNumberFormat="1" applyFont="1" applyFill="1" applyBorder="1" applyAlignment="1">
      <alignment horizontal="center"/>
    </xf>
    <xf numFmtId="1" fontId="1" fillId="34" borderId="10" xfId="0" applyNumberFormat="1" applyFont="1" applyFill="1" applyBorder="1" applyAlignment="1">
      <alignment horizontal="left"/>
    </xf>
    <xf numFmtId="1" fontId="1" fillId="35" borderId="10" xfId="0" applyNumberFormat="1" applyFont="1" applyFill="1" applyBorder="1" applyAlignment="1">
      <alignment horizontal="left"/>
    </xf>
    <xf numFmtId="166" fontId="1" fillId="36" borderId="13" xfId="0" applyNumberFormat="1" applyFont="1" applyFill="1" applyBorder="1" applyAlignment="1">
      <alignment horizontal="center"/>
    </xf>
    <xf numFmtId="1" fontId="1" fillId="36" borderId="10" xfId="0" applyNumberFormat="1" applyFont="1" applyFill="1" applyBorder="1" applyAlignment="1">
      <alignment horizontal="left"/>
    </xf>
    <xf numFmtId="165" fontId="1" fillId="33" borderId="15" xfId="0" applyNumberFormat="1" applyFont="1" applyFill="1" applyBorder="1" applyAlignment="1">
      <alignment horizontal="center"/>
    </xf>
    <xf numFmtId="0" fontId="1" fillId="42" borderId="10" xfId="0" applyFont="1" applyFill="1" applyBorder="1" applyAlignment="1">
      <alignment horizontal="center"/>
    </xf>
    <xf numFmtId="2" fontId="1" fillId="42" borderId="10" xfId="0" applyNumberFormat="1" applyFont="1" applyFill="1" applyBorder="1" applyAlignment="1">
      <alignment horizontal="center"/>
    </xf>
    <xf numFmtId="166" fontId="1" fillId="42" borderId="10" xfId="0" applyNumberFormat="1" applyFont="1" applyFill="1" applyBorder="1" applyAlignment="1">
      <alignment horizontal="center"/>
    </xf>
    <xf numFmtId="166" fontId="10" fillId="33" borderId="10" xfId="0" applyNumberFormat="1" applyFont="1" applyFill="1" applyBorder="1" applyAlignment="1">
      <alignment horizontal="center"/>
    </xf>
    <xf numFmtId="166" fontId="10" fillId="34" borderId="10" xfId="0" applyNumberFormat="1" applyFont="1" applyFill="1" applyBorder="1" applyAlignment="1">
      <alignment horizontal="center"/>
    </xf>
    <xf numFmtId="0" fontId="1" fillId="37" borderId="10" xfId="0" applyFont="1" applyFill="1" applyBorder="1" applyAlignment="1">
      <alignment horizontal="left"/>
    </xf>
    <xf numFmtId="0" fontId="1" fillId="38" borderId="10" xfId="0" applyFont="1" applyFill="1" applyBorder="1" applyAlignment="1">
      <alignment horizontal="left"/>
    </xf>
    <xf numFmtId="0" fontId="1" fillId="40" borderId="10" xfId="0" applyFont="1" applyFill="1" applyBorder="1" applyAlignment="1">
      <alignment horizontal="left"/>
    </xf>
    <xf numFmtId="166" fontId="1" fillId="36" borderId="16" xfId="0" applyNumberFormat="1" applyFont="1" applyFill="1" applyBorder="1" applyAlignment="1">
      <alignment horizontal="center"/>
    </xf>
    <xf numFmtId="166" fontId="1" fillId="36" borderId="10" xfId="0" applyNumberFormat="1" applyFont="1" applyFill="1" applyBorder="1" applyAlignment="1">
      <alignment horizontal="center"/>
    </xf>
    <xf numFmtId="0" fontId="1" fillId="33" borderId="15" xfId="0" applyFont="1" applyFill="1" applyBorder="1" applyAlignment="1">
      <alignment horizontal="left"/>
    </xf>
    <xf numFmtId="0" fontId="1" fillId="33" borderId="10" xfId="0" applyFont="1" applyFill="1" applyBorder="1" applyAlignment="1">
      <alignment horizontal="left"/>
    </xf>
    <xf numFmtId="0" fontId="1" fillId="33" borderId="10" xfId="0" applyFont="1" applyFill="1" applyBorder="1" applyAlignment="1">
      <alignment horizontal="left"/>
    </xf>
    <xf numFmtId="0" fontId="1" fillId="42" borderId="10" xfId="0" applyFont="1" applyFill="1" applyBorder="1" applyAlignment="1">
      <alignment horizontal="left"/>
    </xf>
    <xf numFmtId="0" fontId="1" fillId="34" borderId="10" xfId="0" applyFont="1" applyFill="1" applyBorder="1" applyAlignment="1">
      <alignment horizontal="left"/>
    </xf>
    <xf numFmtId="0" fontId="1" fillId="35" borderId="10" xfId="0" applyFont="1" applyFill="1" applyBorder="1" applyAlignment="1">
      <alignment horizontal="left"/>
    </xf>
    <xf numFmtId="0" fontId="1" fillId="36" borderId="10" xfId="0" applyFont="1" applyFill="1" applyBorder="1" applyAlignment="1">
      <alignment horizontal="left"/>
    </xf>
    <xf numFmtId="0" fontId="1" fillId="42" borderId="10" xfId="0" applyFont="1" applyFill="1" applyBorder="1" applyAlignment="1">
      <alignment horizontal="center"/>
    </xf>
    <xf numFmtId="166" fontId="1" fillId="33" borderId="17" xfId="0" applyNumberFormat="1" applyFont="1" applyFill="1" applyBorder="1" applyAlignment="1">
      <alignment horizontal="center"/>
    </xf>
    <xf numFmtId="2" fontId="1" fillId="33" borderId="17" xfId="0" applyNumberFormat="1" applyFont="1" applyFill="1" applyBorder="1" applyAlignment="1">
      <alignment horizontal="center"/>
    </xf>
    <xf numFmtId="2" fontId="1" fillId="33" borderId="14" xfId="0" applyNumberFormat="1" applyFont="1" applyFill="1" applyBorder="1" applyAlignment="1">
      <alignment horizontal="center"/>
    </xf>
    <xf numFmtId="166" fontId="1" fillId="34" borderId="14" xfId="0" applyNumberFormat="1" applyFont="1" applyFill="1" applyBorder="1" applyAlignment="1">
      <alignment horizontal="center"/>
    </xf>
    <xf numFmtId="0" fontId="1" fillId="33" borderId="11" xfId="0" applyFont="1" applyFill="1" applyBorder="1" applyAlignment="1">
      <alignment horizontal="center"/>
    </xf>
    <xf numFmtId="0" fontId="1" fillId="33" borderId="11" xfId="0" applyFont="1" applyFill="1" applyBorder="1" applyAlignment="1">
      <alignment horizontal="center"/>
    </xf>
    <xf numFmtId="166" fontId="1" fillId="33" borderId="11" xfId="0" applyNumberFormat="1" applyFont="1" applyFill="1" applyBorder="1" applyAlignment="1">
      <alignment horizontal="center"/>
    </xf>
    <xf numFmtId="2" fontId="1" fillId="33" borderId="11" xfId="0" applyNumberFormat="1" applyFont="1" applyFill="1" applyBorder="1" applyAlignment="1">
      <alignment horizontal="center"/>
    </xf>
    <xf numFmtId="166" fontId="1" fillId="35" borderId="14" xfId="0" applyNumberFormat="1" applyFont="1" applyFill="1" applyBorder="1" applyAlignment="1">
      <alignment horizontal="center"/>
    </xf>
    <xf numFmtId="166" fontId="1" fillId="34" borderId="11" xfId="0" applyNumberFormat="1" applyFont="1" applyFill="1" applyBorder="1" applyAlignment="1">
      <alignment horizontal="center"/>
    </xf>
    <xf numFmtId="0" fontId="1" fillId="34" borderId="18" xfId="0" applyFont="1" applyFill="1" applyBorder="1" applyAlignment="1">
      <alignment horizontal="center"/>
    </xf>
    <xf numFmtId="2" fontId="1" fillId="38" borderId="18" xfId="0" applyNumberFormat="1" applyFont="1" applyFill="1" applyBorder="1" applyAlignment="1">
      <alignment horizontal="center"/>
    </xf>
    <xf numFmtId="165" fontId="1" fillId="38" borderId="18" xfId="0" applyNumberFormat="1" applyFont="1" applyFill="1" applyBorder="1" applyAlignment="1">
      <alignment horizontal="center"/>
    </xf>
    <xf numFmtId="0" fontId="1" fillId="34" borderId="18" xfId="0" applyFont="1" applyFill="1" applyBorder="1" applyAlignment="1">
      <alignment horizontal="center"/>
    </xf>
    <xf numFmtId="2" fontId="1" fillId="34" borderId="18" xfId="0" applyNumberFormat="1" applyFont="1" applyFill="1" applyBorder="1" applyAlignment="1">
      <alignment horizontal="center"/>
    </xf>
    <xf numFmtId="0" fontId="1" fillId="34" borderId="11" xfId="0" applyFont="1" applyFill="1" applyBorder="1" applyAlignment="1">
      <alignment horizontal="left"/>
    </xf>
    <xf numFmtId="0" fontId="1" fillId="34" borderId="11" xfId="0" applyFont="1" applyFill="1" applyBorder="1" applyAlignment="1">
      <alignment horizontal="center"/>
    </xf>
    <xf numFmtId="0" fontId="1" fillId="36" borderId="11" xfId="0" applyFont="1" applyFill="1" applyBorder="1" applyAlignment="1">
      <alignment horizontal="center"/>
    </xf>
    <xf numFmtId="166" fontId="1" fillId="33" borderId="12" xfId="0" applyNumberFormat="1" applyFont="1" applyFill="1" applyBorder="1" applyAlignment="1">
      <alignment horizontal="center"/>
    </xf>
    <xf numFmtId="166" fontId="1" fillId="33" borderId="19" xfId="0" applyNumberFormat="1" applyFont="1" applyFill="1" applyBorder="1" applyAlignment="1">
      <alignment horizontal="center"/>
    </xf>
    <xf numFmtId="166" fontId="1" fillId="33" borderId="20" xfId="0" applyNumberFormat="1" applyFont="1" applyFill="1" applyBorder="1" applyAlignment="1">
      <alignment horizontal="center"/>
    </xf>
    <xf numFmtId="166" fontId="1" fillId="42" borderId="12" xfId="0" applyNumberFormat="1" applyFont="1" applyFill="1" applyBorder="1" applyAlignment="1">
      <alignment horizontal="center"/>
    </xf>
    <xf numFmtId="2" fontId="1" fillId="34" borderId="14" xfId="0" applyNumberFormat="1" applyFont="1" applyFill="1" applyBorder="1" applyAlignment="1">
      <alignment horizontal="center"/>
    </xf>
    <xf numFmtId="2" fontId="1" fillId="34" borderId="11" xfId="0" applyNumberFormat="1" applyFont="1" applyFill="1" applyBorder="1" applyAlignment="1">
      <alignment horizontal="center"/>
    </xf>
    <xf numFmtId="2" fontId="1" fillId="35" borderId="14" xfId="0" applyNumberFormat="1" applyFont="1" applyFill="1" applyBorder="1" applyAlignment="1">
      <alignment horizontal="center"/>
    </xf>
    <xf numFmtId="2" fontId="1" fillId="35" borderId="11" xfId="0" applyNumberFormat="1" applyFont="1" applyFill="1" applyBorder="1" applyAlignment="1">
      <alignment horizontal="center"/>
    </xf>
    <xf numFmtId="166" fontId="1" fillId="35" borderId="16" xfId="0" applyNumberFormat="1" applyFont="1" applyFill="1" applyBorder="1" applyAlignment="1">
      <alignment horizontal="center"/>
    </xf>
    <xf numFmtId="166" fontId="1" fillId="34" borderId="12" xfId="0" applyNumberFormat="1" applyFont="1" applyFill="1" applyBorder="1" applyAlignment="1">
      <alignment horizontal="center"/>
    </xf>
    <xf numFmtId="166" fontId="1" fillId="34" borderId="13" xfId="0" applyNumberFormat="1" applyFont="1" applyFill="1" applyBorder="1" applyAlignment="1">
      <alignment horizontal="center"/>
    </xf>
    <xf numFmtId="2" fontId="1" fillId="36" borderId="14" xfId="0" applyNumberFormat="1" applyFont="1" applyFill="1" applyBorder="1" applyAlignment="1">
      <alignment horizontal="center"/>
    </xf>
    <xf numFmtId="2" fontId="1" fillId="36" borderId="11" xfId="0" applyNumberFormat="1" applyFont="1" applyFill="1" applyBorder="1" applyAlignment="1">
      <alignment horizontal="center"/>
    </xf>
    <xf numFmtId="0" fontId="1" fillId="0" borderId="14" xfId="0" applyFont="1" applyFill="1" applyBorder="1" applyAlignment="1">
      <alignment horizontal="center" vertical="center" wrapText="1"/>
    </xf>
    <xf numFmtId="2" fontId="1" fillId="38" borderId="10" xfId="0" applyNumberFormat="1" applyFont="1" applyFill="1" applyBorder="1" applyAlignment="1">
      <alignment horizontal="center"/>
    </xf>
    <xf numFmtId="165" fontId="1" fillId="38" borderId="10" xfId="0" applyNumberFormat="1" applyFont="1" applyFill="1" applyBorder="1" applyAlignment="1">
      <alignment horizontal="center"/>
    </xf>
    <xf numFmtId="0" fontId="1" fillId="34" borderId="11" xfId="0" applyFont="1" applyFill="1" applyBorder="1" applyAlignment="1">
      <alignment horizontal="center"/>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35" borderId="11" xfId="0" applyFont="1" applyFill="1" applyBorder="1" applyAlignment="1">
      <alignment horizontal="center"/>
    </xf>
    <xf numFmtId="0" fontId="1" fillId="36" borderId="14" xfId="0" applyFont="1" applyFill="1" applyBorder="1" applyAlignment="1">
      <alignment horizontal="center"/>
    </xf>
    <xf numFmtId="0" fontId="1" fillId="43" borderId="10" xfId="0" applyFont="1" applyFill="1" applyBorder="1" applyAlignment="1">
      <alignment horizontal="left"/>
    </xf>
    <xf numFmtId="0" fontId="1" fillId="43" borderId="10" xfId="0" applyFont="1" applyFill="1" applyBorder="1" applyAlignment="1">
      <alignment horizontal="center"/>
    </xf>
    <xf numFmtId="2" fontId="1" fillId="43" borderId="10" xfId="0" applyNumberFormat="1" applyFont="1" applyFill="1" applyBorder="1" applyAlignment="1">
      <alignment horizontal="center"/>
    </xf>
    <xf numFmtId="0" fontId="1" fillId="44" borderId="10" xfId="0" applyFont="1" applyFill="1" applyBorder="1" applyAlignment="1">
      <alignment horizontal="left"/>
    </xf>
    <xf numFmtId="0" fontId="1" fillId="44" borderId="10" xfId="0" applyFont="1" applyFill="1" applyBorder="1" applyAlignment="1">
      <alignment horizontal="center"/>
    </xf>
    <xf numFmtId="2" fontId="1" fillId="44" borderId="10" xfId="0" applyNumberFormat="1" applyFont="1" applyFill="1" applyBorder="1" applyAlignment="1">
      <alignment horizontal="center"/>
    </xf>
    <xf numFmtId="166" fontId="10" fillId="36" borderId="10" xfId="0" applyNumberFormat="1" applyFont="1" applyFill="1" applyBorder="1" applyAlignment="1">
      <alignment horizontal="center"/>
    </xf>
    <xf numFmtId="0" fontId="1" fillId="33" borderId="18" xfId="0" applyFont="1" applyFill="1" applyBorder="1" applyAlignment="1">
      <alignment horizontal="center"/>
    </xf>
    <xf numFmtId="2" fontId="1" fillId="33" borderId="18" xfId="0" applyNumberFormat="1" applyFont="1" applyFill="1" applyBorder="1" applyAlignment="1">
      <alignment horizontal="center"/>
    </xf>
    <xf numFmtId="1" fontId="1" fillId="33" borderId="10" xfId="0" applyNumberFormat="1" applyFont="1" applyFill="1" applyBorder="1" applyAlignment="1">
      <alignment horizontal="left"/>
    </xf>
    <xf numFmtId="0" fontId="1" fillId="33" borderId="18" xfId="0" applyFont="1" applyFill="1" applyBorder="1" applyAlignment="1">
      <alignment horizontal="center"/>
    </xf>
    <xf numFmtId="0" fontId="1" fillId="45" borderId="10" xfId="0" applyFont="1" applyFill="1" applyBorder="1" applyAlignment="1">
      <alignment horizontal="left"/>
    </xf>
    <xf numFmtId="0" fontId="1" fillId="45" borderId="10" xfId="0" applyFont="1" applyFill="1" applyBorder="1" applyAlignment="1">
      <alignment horizontal="center"/>
    </xf>
    <xf numFmtId="2" fontId="1" fillId="45" borderId="10" xfId="0" applyNumberFormat="1" applyFont="1" applyFill="1" applyBorder="1" applyAlignment="1">
      <alignment horizontal="center"/>
    </xf>
    <xf numFmtId="0" fontId="10" fillId="33" borderId="10" xfId="0" applyFont="1" applyFill="1" applyBorder="1" applyAlignment="1">
      <alignment horizontal="center"/>
    </xf>
    <xf numFmtId="166" fontId="1" fillId="33" borderId="10" xfId="0" applyNumberFormat="1" applyFont="1" applyFill="1" applyBorder="1" applyAlignment="1">
      <alignment horizontal="center"/>
    </xf>
    <xf numFmtId="0" fontId="1" fillId="33" borderId="11" xfId="0" applyFont="1" applyFill="1" applyBorder="1" applyAlignment="1">
      <alignment horizontal="left"/>
    </xf>
    <xf numFmtId="166" fontId="1" fillId="33" borderId="13" xfId="0" applyNumberFormat="1" applyFont="1" applyFill="1" applyBorder="1" applyAlignment="1">
      <alignment horizontal="center"/>
    </xf>
    <xf numFmtId="166" fontId="1" fillId="34" borderId="17" xfId="0" applyNumberFormat="1" applyFont="1" applyFill="1" applyBorder="1" applyAlignment="1">
      <alignment horizontal="center"/>
    </xf>
    <xf numFmtId="166" fontId="1" fillId="34" borderId="16" xfId="0" applyNumberFormat="1" applyFont="1" applyFill="1" applyBorder="1" applyAlignment="1">
      <alignment horizontal="center"/>
    </xf>
    <xf numFmtId="166" fontId="1" fillId="34" borderId="10" xfId="0" applyNumberFormat="1" applyFont="1" applyFill="1" applyBorder="1" applyAlignment="1">
      <alignment horizontal="center"/>
    </xf>
    <xf numFmtId="0" fontId="1" fillId="35" borderId="18" xfId="0" applyFont="1" applyFill="1" applyBorder="1" applyAlignment="1">
      <alignment horizontal="center"/>
    </xf>
    <xf numFmtId="2" fontId="1" fillId="35" borderId="18" xfId="0" applyNumberFormat="1" applyFont="1" applyFill="1" applyBorder="1" applyAlignment="1">
      <alignment horizontal="center"/>
    </xf>
    <xf numFmtId="0" fontId="1" fillId="35" borderId="18" xfId="0" applyFont="1" applyFill="1" applyBorder="1" applyAlignment="1">
      <alignment horizontal="center"/>
    </xf>
    <xf numFmtId="0" fontId="1" fillId="35" borderId="11" xfId="0" applyFont="1" applyFill="1" applyBorder="1" applyAlignment="1">
      <alignment horizontal="center"/>
    </xf>
    <xf numFmtId="166" fontId="1" fillId="35" borderId="10" xfId="0" applyNumberFormat="1" applyFont="1" applyFill="1" applyBorder="1" applyAlignment="1">
      <alignment horizontal="center"/>
    </xf>
    <xf numFmtId="0" fontId="1" fillId="36" borderId="18" xfId="0" applyFont="1" applyFill="1" applyBorder="1" applyAlignment="1">
      <alignment horizontal="center"/>
    </xf>
    <xf numFmtId="0" fontId="1" fillId="43" borderId="18" xfId="0" applyFont="1" applyFill="1" applyBorder="1" applyAlignment="1">
      <alignment horizontal="center"/>
    </xf>
    <xf numFmtId="2" fontId="1" fillId="36" borderId="18" xfId="0" applyNumberFormat="1" applyFont="1" applyFill="1" applyBorder="1" applyAlignment="1">
      <alignment horizontal="center"/>
    </xf>
    <xf numFmtId="0" fontId="1" fillId="36" borderId="18" xfId="0" applyFont="1" applyFill="1" applyBorder="1" applyAlignment="1">
      <alignment horizontal="center"/>
    </xf>
    <xf numFmtId="0" fontId="1" fillId="36" borderId="14" xfId="0" applyFont="1" applyFill="1" applyBorder="1" applyAlignment="1">
      <alignment horizontal="left"/>
    </xf>
    <xf numFmtId="0" fontId="1" fillId="41" borderId="14" xfId="0" applyFont="1" applyFill="1" applyBorder="1" applyAlignment="1">
      <alignment horizontal="left"/>
    </xf>
    <xf numFmtId="0" fontId="1" fillId="41" borderId="14" xfId="0" applyFont="1" applyFill="1" applyBorder="1" applyAlignment="1">
      <alignment horizontal="center"/>
    </xf>
    <xf numFmtId="2" fontId="1" fillId="41" borderId="14" xfId="0" applyNumberFormat="1" applyFont="1" applyFill="1" applyBorder="1" applyAlignment="1">
      <alignment horizontal="center"/>
    </xf>
    <xf numFmtId="165" fontId="1" fillId="41" borderId="14" xfId="0" applyNumberFormat="1" applyFont="1" applyFill="1" applyBorder="1" applyAlignment="1">
      <alignment horizontal="center"/>
    </xf>
    <xf numFmtId="1" fontId="1" fillId="36" borderId="14" xfId="0" applyNumberFormat="1" applyFont="1" applyFill="1" applyBorder="1" applyAlignment="1">
      <alignment horizontal="center"/>
    </xf>
    <xf numFmtId="165" fontId="1" fillId="36" borderId="14" xfId="0" applyNumberFormat="1" applyFont="1" applyFill="1" applyBorder="1" applyAlignment="1">
      <alignment horizontal="center"/>
    </xf>
    <xf numFmtId="0" fontId="1" fillId="35" borderId="11" xfId="0" applyFont="1" applyFill="1" applyBorder="1" applyAlignment="1">
      <alignment horizontal="left"/>
    </xf>
    <xf numFmtId="0" fontId="1" fillId="46" borderId="14" xfId="0" applyFont="1" applyFill="1" applyBorder="1" applyAlignment="1">
      <alignment horizontal="left"/>
    </xf>
    <xf numFmtId="0" fontId="1" fillId="46" borderId="14" xfId="0" applyFont="1" applyFill="1" applyBorder="1" applyAlignment="1">
      <alignment horizontal="center"/>
    </xf>
    <xf numFmtId="165" fontId="1" fillId="46" borderId="14" xfId="0" applyNumberFormat="1" applyFont="1" applyFill="1" applyBorder="1" applyAlignment="1">
      <alignment horizontal="center"/>
    </xf>
    <xf numFmtId="1" fontId="1" fillId="35" borderId="14" xfId="0" applyNumberFormat="1" applyFont="1" applyFill="1" applyBorder="1" applyAlignment="1">
      <alignment horizontal="center"/>
    </xf>
    <xf numFmtId="165" fontId="1" fillId="35" borderId="14" xfId="0" applyNumberFormat="1" applyFont="1" applyFill="1" applyBorder="1" applyAlignment="1">
      <alignment horizontal="center"/>
    </xf>
    <xf numFmtId="165" fontId="1" fillId="34" borderId="11" xfId="0" applyNumberFormat="1"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7" xfId="0" applyFill="1" applyBorder="1" applyAlignment="1">
      <alignment horizontal="center"/>
    </xf>
    <xf numFmtId="0" fontId="1" fillId="36" borderId="24" xfId="0" applyFont="1" applyFill="1" applyBorder="1" applyAlignment="1">
      <alignment horizontal="left"/>
    </xf>
    <xf numFmtId="0" fontId="0" fillId="0" borderId="26" xfId="0" applyBorder="1" applyAlignment="1">
      <alignment/>
    </xf>
    <xf numFmtId="0" fontId="0" fillId="0" borderId="26" xfId="0" applyBorder="1" applyAlignment="1">
      <alignment horizontal="center"/>
    </xf>
    <xf numFmtId="0" fontId="12" fillId="33" borderId="27" xfId="0" applyFont="1" applyFill="1" applyBorder="1" applyAlignment="1">
      <alignment horizontal="center" vertical="center" textRotation="90"/>
    </xf>
    <xf numFmtId="0" fontId="13" fillId="0" borderId="28" xfId="0" applyFont="1" applyBorder="1" applyAlignment="1">
      <alignment horizontal="center" vertical="center" textRotation="90"/>
    </xf>
    <xf numFmtId="0" fontId="12" fillId="34" borderId="27" xfId="0" applyFont="1" applyFill="1" applyBorder="1" applyAlignment="1">
      <alignment horizontal="center" vertical="center" textRotation="90" wrapText="1"/>
    </xf>
    <xf numFmtId="0" fontId="13" fillId="34" borderId="28" xfId="0" applyFont="1" applyFill="1" applyBorder="1" applyAlignment="1">
      <alignment horizontal="center" vertical="center" textRotation="90" wrapText="1"/>
    </xf>
    <xf numFmtId="0" fontId="13" fillId="34" borderId="29" xfId="0" applyFont="1" applyFill="1" applyBorder="1" applyAlignment="1">
      <alignment horizontal="center" vertical="center" textRotation="90" wrapText="1"/>
    </xf>
    <xf numFmtId="0" fontId="12" fillId="35" borderId="27" xfId="0" applyFont="1" applyFill="1" applyBorder="1" applyAlignment="1">
      <alignment horizontal="center" vertical="center" textRotation="90" wrapText="1"/>
    </xf>
    <xf numFmtId="0" fontId="13" fillId="35" borderId="28" xfId="0" applyFont="1" applyFill="1" applyBorder="1" applyAlignment="1">
      <alignment horizontal="center" vertical="center" textRotation="90" wrapText="1"/>
    </xf>
    <xf numFmtId="0" fontId="13" fillId="35" borderId="29" xfId="0" applyFont="1" applyFill="1" applyBorder="1" applyAlignment="1">
      <alignment horizontal="center" vertical="center" textRotation="90" wrapText="1"/>
    </xf>
    <xf numFmtId="0" fontId="12" fillId="36" borderId="28" xfId="0" applyFont="1" applyFill="1" applyBorder="1" applyAlignment="1">
      <alignment horizontal="center" vertical="center" textRotation="90"/>
    </xf>
    <xf numFmtId="0" fontId="13" fillId="36" borderId="28" xfId="0" applyFont="1" applyFill="1" applyBorder="1" applyAlignment="1">
      <alignment horizontal="center" vertical="center" textRotation="90"/>
    </xf>
    <xf numFmtId="0" fontId="13" fillId="36" borderId="29" xfId="0" applyFont="1" applyFill="1" applyBorder="1" applyAlignment="1">
      <alignment horizontal="center" vertical="center" textRotation="90"/>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26" xfId="0" applyFont="1" applyBorder="1" applyAlignment="1">
      <alignment horizontal="center"/>
    </xf>
    <xf numFmtId="0" fontId="8" fillId="0" borderId="0" xfId="0" applyFont="1" applyBorder="1" applyAlignment="1">
      <alignment horizontal="right" vertical="center"/>
    </xf>
    <xf numFmtId="0" fontId="4" fillId="0" borderId="0" xfId="0" applyFont="1" applyBorder="1" applyAlignment="1">
      <alignment horizontal="right" vertical="center" wrapText="1"/>
    </xf>
    <xf numFmtId="0" fontId="5"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36" xfId="0" applyFont="1" applyBorder="1" applyAlignment="1">
      <alignment horizontal="center" vertical="center"/>
    </xf>
    <xf numFmtId="0" fontId="1" fillId="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3"/>
  <sheetViews>
    <sheetView tabSelected="1" zoomScalePageLayoutView="0" workbookViewId="0" topLeftCell="A1">
      <selection activeCell="E4" sqref="E4:E5"/>
    </sheetView>
  </sheetViews>
  <sheetFormatPr defaultColWidth="9.140625" defaultRowHeight="12.75"/>
  <cols>
    <col min="1" max="1" width="13.00390625" style="0" customWidth="1"/>
    <col min="2" max="2" width="4.140625" style="0" customWidth="1"/>
    <col min="3" max="3" width="27.7109375" style="0" customWidth="1"/>
    <col min="4" max="4" width="5.00390625" style="0" customWidth="1"/>
    <col min="5" max="5" width="6.8515625" style="0" customWidth="1"/>
    <col min="6" max="6" width="8.421875" style="0" customWidth="1"/>
    <col min="7" max="7" width="8.57421875" style="0" customWidth="1"/>
    <col min="8" max="8" width="14.421875" style="0" customWidth="1"/>
    <col min="10" max="10" width="9.8515625" style="0" customWidth="1"/>
    <col min="11" max="11" width="13.421875" style="0" customWidth="1"/>
    <col min="12" max="12" width="12.7109375" style="0" customWidth="1"/>
    <col min="13" max="13" width="12.00390625" style="0" customWidth="1"/>
    <col min="14" max="14" width="13.00390625" style="0" customWidth="1"/>
    <col min="15" max="15" width="12.57421875" style="0" customWidth="1"/>
    <col min="16" max="16" width="12.28125" style="0" customWidth="1"/>
    <col min="17" max="17" width="19.8515625" style="0" customWidth="1"/>
    <col min="18" max="18" width="20.28125" style="0" customWidth="1"/>
    <col min="19" max="19" width="20.8515625" style="0" customWidth="1"/>
    <col min="21" max="21" width="10.140625" style="0" customWidth="1"/>
    <col min="22" max="22" width="11.8515625" style="0" customWidth="1"/>
  </cols>
  <sheetData>
    <row r="1" spans="1:22" ht="14.25">
      <c r="A1" s="193"/>
      <c r="B1" s="193"/>
      <c r="C1" s="193"/>
      <c r="D1" s="193"/>
      <c r="E1" s="193"/>
      <c r="F1" s="193"/>
      <c r="G1" s="12"/>
      <c r="H1" s="14"/>
      <c r="I1" s="9"/>
      <c r="J1" s="9"/>
      <c r="K1" s="9"/>
      <c r="L1" s="10"/>
      <c r="M1" s="10"/>
      <c r="N1" s="10"/>
      <c r="O1" s="10"/>
      <c r="P1" s="10"/>
      <c r="Q1" s="10"/>
      <c r="R1" s="10"/>
      <c r="S1" s="10"/>
      <c r="T1" s="12"/>
      <c r="U1" s="12"/>
      <c r="V1" s="12"/>
    </row>
    <row r="2" spans="1:22" ht="12.75">
      <c r="A2" s="194"/>
      <c r="B2" s="194"/>
      <c r="C2" s="194"/>
      <c r="D2" s="194"/>
      <c r="E2" s="194"/>
      <c r="F2" s="194"/>
      <c r="G2" s="11"/>
      <c r="H2" s="15"/>
      <c r="I2" s="8"/>
      <c r="J2" s="8"/>
      <c r="K2" s="8"/>
      <c r="L2" s="8"/>
      <c r="M2" s="8"/>
      <c r="N2" s="8"/>
      <c r="O2" s="8"/>
      <c r="P2" s="8"/>
      <c r="Q2" s="8"/>
      <c r="R2" s="8"/>
      <c r="S2" s="8"/>
      <c r="T2" s="11"/>
      <c r="U2" s="11"/>
      <c r="V2" s="11"/>
    </row>
    <row r="3" spans="1:22" ht="26.25" customHeight="1" thickBot="1">
      <c r="A3" s="195" t="s">
        <v>436</v>
      </c>
      <c r="B3" s="195"/>
      <c r="C3" s="195"/>
      <c r="D3" s="195"/>
      <c r="E3" s="195"/>
      <c r="F3" s="195"/>
      <c r="G3" s="195"/>
      <c r="H3" s="195"/>
      <c r="I3" s="195"/>
      <c r="J3" s="195"/>
      <c r="K3" s="195"/>
      <c r="L3" s="195"/>
      <c r="M3" s="195"/>
      <c r="N3" s="195"/>
      <c r="O3" s="195"/>
      <c r="P3" s="195"/>
      <c r="Q3" s="1"/>
      <c r="R3" s="1"/>
      <c r="S3" s="1"/>
      <c r="T3" s="1"/>
      <c r="U3" s="1"/>
      <c r="V3" s="1"/>
    </row>
    <row r="4" spans="1:22" ht="18.75" customHeight="1" thickBot="1">
      <c r="A4" s="196" t="s">
        <v>1</v>
      </c>
      <c r="B4" s="199" t="s">
        <v>0</v>
      </c>
      <c r="C4" s="188" t="s">
        <v>2</v>
      </c>
      <c r="D4" s="188" t="s">
        <v>3</v>
      </c>
      <c r="E4" s="188" t="s">
        <v>4</v>
      </c>
      <c r="F4" s="188" t="s">
        <v>9</v>
      </c>
      <c r="G4" s="184" t="s">
        <v>5</v>
      </c>
      <c r="H4" s="190" t="s">
        <v>20</v>
      </c>
      <c r="I4" s="191"/>
      <c r="J4" s="191"/>
      <c r="K4" s="191"/>
      <c r="L4" s="191"/>
      <c r="M4" s="191"/>
      <c r="N4" s="191"/>
      <c r="O4" s="191"/>
      <c r="P4" s="192"/>
      <c r="Q4" s="115" t="s">
        <v>21</v>
      </c>
      <c r="R4" s="116"/>
      <c r="S4" s="117"/>
      <c r="T4" s="184" t="s">
        <v>25</v>
      </c>
      <c r="U4" s="184" t="s">
        <v>26</v>
      </c>
      <c r="V4" s="186" t="s">
        <v>27</v>
      </c>
    </row>
    <row r="5" spans="1:22" ht="119.25" customHeight="1">
      <c r="A5" s="197"/>
      <c r="B5" s="200"/>
      <c r="C5" s="189"/>
      <c r="D5" s="189"/>
      <c r="E5" s="189"/>
      <c r="F5" s="189"/>
      <c r="G5" s="185"/>
      <c r="H5" s="2" t="s">
        <v>18</v>
      </c>
      <c r="I5" s="2" t="s">
        <v>17</v>
      </c>
      <c r="J5" s="2" t="s">
        <v>16</v>
      </c>
      <c r="K5" s="2" t="s">
        <v>15</v>
      </c>
      <c r="L5" s="2" t="s">
        <v>14</v>
      </c>
      <c r="M5" s="13" t="s">
        <v>13</v>
      </c>
      <c r="N5" s="13" t="s">
        <v>12</v>
      </c>
      <c r="O5" s="13" t="s">
        <v>19</v>
      </c>
      <c r="P5" s="13" t="s">
        <v>11</v>
      </c>
      <c r="Q5" s="111" t="s">
        <v>22</v>
      </c>
      <c r="R5" s="111" t="s">
        <v>24</v>
      </c>
      <c r="S5" s="111" t="s">
        <v>23</v>
      </c>
      <c r="T5" s="185"/>
      <c r="U5" s="185"/>
      <c r="V5" s="187"/>
    </row>
    <row r="6" spans="1:22" ht="13.5" thickBot="1">
      <c r="A6" s="198"/>
      <c r="B6" s="201"/>
      <c r="C6" s="202"/>
      <c r="D6" s="51" t="s">
        <v>6</v>
      </c>
      <c r="E6" s="51" t="s">
        <v>7</v>
      </c>
      <c r="F6" s="51" t="s">
        <v>45</v>
      </c>
      <c r="G6" s="51" t="s">
        <v>45</v>
      </c>
      <c r="H6" s="51" t="s">
        <v>8</v>
      </c>
      <c r="I6" s="51" t="s">
        <v>8</v>
      </c>
      <c r="J6" s="51" t="s">
        <v>8</v>
      </c>
      <c r="K6" s="51" t="s">
        <v>8</v>
      </c>
      <c r="L6" s="51" t="s">
        <v>8</v>
      </c>
      <c r="M6" s="51" t="s">
        <v>46</v>
      </c>
      <c r="N6" s="51" t="s">
        <v>8</v>
      </c>
      <c r="O6" s="51" t="s">
        <v>46</v>
      </c>
      <c r="P6" s="51" t="s">
        <v>8</v>
      </c>
      <c r="Q6" s="51" t="s">
        <v>10</v>
      </c>
      <c r="R6" s="51" t="s">
        <v>10</v>
      </c>
      <c r="S6" s="51" t="s">
        <v>10</v>
      </c>
      <c r="T6" s="51" t="s">
        <v>8</v>
      </c>
      <c r="U6" s="51" t="s">
        <v>8</v>
      </c>
      <c r="V6" s="52" t="s">
        <v>46</v>
      </c>
    </row>
    <row r="7" spans="1:22" ht="12.75">
      <c r="A7" s="173" t="s">
        <v>433</v>
      </c>
      <c r="B7" s="118">
        <v>1</v>
      </c>
      <c r="C7" s="72" t="s">
        <v>61</v>
      </c>
      <c r="D7" s="53">
        <v>60</v>
      </c>
      <c r="E7" s="53"/>
      <c r="F7" s="53">
        <v>2693</v>
      </c>
      <c r="G7" s="53">
        <v>2693</v>
      </c>
      <c r="H7" s="54">
        <v>14.45</v>
      </c>
      <c r="I7" s="82">
        <f>H7</f>
        <v>14.45</v>
      </c>
      <c r="J7" s="82">
        <v>9.6</v>
      </c>
      <c r="K7" s="82">
        <f>I7-N7</f>
        <v>7.7843</v>
      </c>
      <c r="L7" s="82">
        <f>I7-P7</f>
        <v>8.04083</v>
      </c>
      <c r="M7" s="55">
        <v>130.7</v>
      </c>
      <c r="N7" s="61">
        <f>M7*0.051</f>
        <v>6.665699999999999</v>
      </c>
      <c r="O7" s="55">
        <v>125.67</v>
      </c>
      <c r="P7" s="54">
        <f>O7*0.051</f>
        <v>6.40917</v>
      </c>
      <c r="Q7" s="55">
        <f>J7*1000/D7</f>
        <v>160</v>
      </c>
      <c r="R7" s="55">
        <f>K7*1000/D7</f>
        <v>129.73833333333334</v>
      </c>
      <c r="S7" s="55">
        <f>L7*1000/D7</f>
        <v>134.01383333333334</v>
      </c>
      <c r="T7" s="54">
        <f>L7-J7</f>
        <v>-1.55917</v>
      </c>
      <c r="U7" s="54">
        <f>N7-P7</f>
        <v>0.2565299999999997</v>
      </c>
      <c r="V7" s="99">
        <f>O7-M7</f>
        <v>-5.029999999999987</v>
      </c>
    </row>
    <row r="8" spans="1:22" ht="12.75">
      <c r="A8" s="174"/>
      <c r="B8" s="119">
        <v>2</v>
      </c>
      <c r="C8" s="73" t="s">
        <v>62</v>
      </c>
      <c r="D8" s="3">
        <v>60</v>
      </c>
      <c r="E8" s="3"/>
      <c r="F8" s="3">
        <v>2705</v>
      </c>
      <c r="G8" s="3">
        <v>2705</v>
      </c>
      <c r="H8" s="24">
        <v>11.23</v>
      </c>
      <c r="I8" s="24">
        <f aca="true" t="shared" si="0" ref="I8:I71">H8</f>
        <v>11.23</v>
      </c>
      <c r="J8" s="24">
        <v>9.46</v>
      </c>
      <c r="K8" s="24">
        <f aca="true" t="shared" si="1" ref="K8:K71">I8-N8</f>
        <v>6.793000000000001</v>
      </c>
      <c r="L8" s="24">
        <f aca="true" t="shared" si="2" ref="L8:L71">I8-P8</f>
        <v>7.037800000000001</v>
      </c>
      <c r="M8" s="25">
        <v>87</v>
      </c>
      <c r="N8" s="35">
        <f aca="true" t="shared" si="3" ref="N8:N16">M8*0.051</f>
        <v>4.436999999999999</v>
      </c>
      <c r="O8" s="25">
        <v>82.2</v>
      </c>
      <c r="P8" s="24">
        <f aca="true" t="shared" si="4" ref="P8:P16">O8*0.051</f>
        <v>4.1922</v>
      </c>
      <c r="Q8" s="25">
        <f aca="true" t="shared" si="5" ref="Q8:Q71">J8*1000/D8</f>
        <v>157.66666666666666</v>
      </c>
      <c r="R8" s="25">
        <f aca="true" t="shared" si="6" ref="R8:R71">K8*1000/D8</f>
        <v>113.21666666666668</v>
      </c>
      <c r="S8" s="25">
        <f aca="true" t="shared" si="7" ref="S8:S71">L8*1000/D8</f>
        <v>117.29666666666668</v>
      </c>
      <c r="T8" s="24">
        <f aca="true" t="shared" si="8" ref="T8:T71">L8-J8</f>
        <v>-2.4222</v>
      </c>
      <c r="U8" s="24">
        <f aca="true" t="shared" si="9" ref="U8:U71">N8-P8</f>
        <v>0.24479999999999968</v>
      </c>
      <c r="V8" s="98">
        <f aca="true" t="shared" si="10" ref="V8:V71">O8-M8</f>
        <v>-4.799999999999997</v>
      </c>
    </row>
    <row r="9" spans="1:22" ht="12.75">
      <c r="A9" s="174"/>
      <c r="B9" s="119">
        <v>3</v>
      </c>
      <c r="C9" s="73" t="s">
        <v>63</v>
      </c>
      <c r="D9" s="3">
        <v>60</v>
      </c>
      <c r="E9" s="3"/>
      <c r="F9" s="3">
        <v>2726</v>
      </c>
      <c r="G9" s="3">
        <v>2726</v>
      </c>
      <c r="H9" s="24">
        <v>13.9</v>
      </c>
      <c r="I9" s="24">
        <f t="shared" si="0"/>
        <v>13.9</v>
      </c>
      <c r="J9" s="24">
        <v>9.6</v>
      </c>
      <c r="K9" s="24">
        <f t="shared" si="1"/>
        <v>8.698</v>
      </c>
      <c r="L9" s="24">
        <f t="shared" si="2"/>
        <v>8.009500000000001</v>
      </c>
      <c r="M9" s="25">
        <v>102</v>
      </c>
      <c r="N9" s="35">
        <f t="shared" si="3"/>
        <v>5.202</v>
      </c>
      <c r="O9" s="25">
        <v>115.5</v>
      </c>
      <c r="P9" s="24">
        <f t="shared" si="4"/>
        <v>5.890499999999999</v>
      </c>
      <c r="Q9" s="25">
        <f t="shared" si="5"/>
        <v>160</v>
      </c>
      <c r="R9" s="25">
        <f t="shared" si="6"/>
        <v>144.96666666666667</v>
      </c>
      <c r="S9" s="25">
        <f t="shared" si="7"/>
        <v>133.49166666666667</v>
      </c>
      <c r="T9" s="24">
        <f t="shared" si="8"/>
        <v>-1.5904999999999987</v>
      </c>
      <c r="U9" s="24">
        <f t="shared" si="9"/>
        <v>-0.6884999999999994</v>
      </c>
      <c r="V9" s="98">
        <f t="shared" si="10"/>
        <v>13.5</v>
      </c>
    </row>
    <row r="10" spans="1:22" ht="12.75">
      <c r="A10" s="174"/>
      <c r="B10" s="119">
        <v>4</v>
      </c>
      <c r="C10" s="73" t="s">
        <v>64</v>
      </c>
      <c r="D10" s="3">
        <v>40</v>
      </c>
      <c r="E10" s="3"/>
      <c r="F10" s="3">
        <v>2425</v>
      </c>
      <c r="G10" s="3">
        <v>2425</v>
      </c>
      <c r="H10" s="24">
        <v>10.04</v>
      </c>
      <c r="I10" s="24">
        <f t="shared" si="0"/>
        <v>10.04</v>
      </c>
      <c r="J10" s="24">
        <v>6.16</v>
      </c>
      <c r="K10" s="24">
        <f t="shared" si="1"/>
        <v>3.2059999999999995</v>
      </c>
      <c r="L10" s="24">
        <f t="shared" si="2"/>
        <v>5.087899999999999</v>
      </c>
      <c r="M10" s="25">
        <v>134</v>
      </c>
      <c r="N10" s="35">
        <f t="shared" si="3"/>
        <v>6.834</v>
      </c>
      <c r="O10" s="25">
        <v>97.1</v>
      </c>
      <c r="P10" s="24">
        <f t="shared" si="4"/>
        <v>4.9521</v>
      </c>
      <c r="Q10" s="25">
        <f t="shared" si="5"/>
        <v>154</v>
      </c>
      <c r="R10" s="25">
        <f t="shared" si="6"/>
        <v>80.14999999999999</v>
      </c>
      <c r="S10" s="25">
        <f t="shared" si="7"/>
        <v>127.19749999999999</v>
      </c>
      <c r="T10" s="24">
        <f t="shared" si="8"/>
        <v>-1.0721000000000007</v>
      </c>
      <c r="U10" s="24">
        <f t="shared" si="9"/>
        <v>1.8819</v>
      </c>
      <c r="V10" s="98">
        <f t="shared" si="10"/>
        <v>-36.900000000000006</v>
      </c>
    </row>
    <row r="11" spans="1:22" ht="12.75">
      <c r="A11" s="174"/>
      <c r="B11" s="119">
        <v>5</v>
      </c>
      <c r="C11" s="73" t="s">
        <v>65</v>
      </c>
      <c r="D11" s="3">
        <v>60</v>
      </c>
      <c r="E11" s="3"/>
      <c r="F11" s="3">
        <v>2678</v>
      </c>
      <c r="G11" s="3">
        <v>2678</v>
      </c>
      <c r="H11" s="24">
        <v>12.73</v>
      </c>
      <c r="I11" s="24">
        <f t="shared" si="0"/>
        <v>12.73</v>
      </c>
      <c r="J11" s="24">
        <v>9.6</v>
      </c>
      <c r="K11" s="24">
        <f t="shared" si="1"/>
        <v>7.069000000000001</v>
      </c>
      <c r="L11" s="24">
        <f t="shared" si="2"/>
        <v>8.9152</v>
      </c>
      <c r="M11" s="25">
        <v>111</v>
      </c>
      <c r="N11" s="35">
        <f t="shared" si="3"/>
        <v>5.661</v>
      </c>
      <c r="O11" s="25">
        <v>74.8</v>
      </c>
      <c r="P11" s="24">
        <f t="shared" si="4"/>
        <v>3.8147999999999995</v>
      </c>
      <c r="Q11" s="25">
        <f t="shared" si="5"/>
        <v>160</v>
      </c>
      <c r="R11" s="25">
        <f t="shared" si="6"/>
        <v>117.81666666666668</v>
      </c>
      <c r="S11" s="25">
        <f t="shared" si="7"/>
        <v>148.58666666666667</v>
      </c>
      <c r="T11" s="24">
        <f t="shared" si="8"/>
        <v>-0.6847999999999992</v>
      </c>
      <c r="U11" s="24">
        <f t="shared" si="9"/>
        <v>1.8462</v>
      </c>
      <c r="V11" s="98">
        <f t="shared" si="10"/>
        <v>-36.2</v>
      </c>
    </row>
    <row r="12" spans="1:22" ht="12.75">
      <c r="A12" s="174"/>
      <c r="B12" s="119">
        <v>6</v>
      </c>
      <c r="C12" s="73" t="s">
        <v>66</v>
      </c>
      <c r="D12" s="3">
        <v>28</v>
      </c>
      <c r="E12" s="3"/>
      <c r="F12" s="3">
        <v>1540</v>
      </c>
      <c r="G12" s="3">
        <v>1540</v>
      </c>
      <c r="H12" s="24">
        <v>7.76</v>
      </c>
      <c r="I12" s="24">
        <f t="shared" si="0"/>
        <v>7.76</v>
      </c>
      <c r="J12" s="24">
        <v>4.48</v>
      </c>
      <c r="K12" s="24">
        <f t="shared" si="1"/>
        <v>4.037</v>
      </c>
      <c r="L12" s="24">
        <f t="shared" si="2"/>
        <v>4.292</v>
      </c>
      <c r="M12" s="25">
        <v>73</v>
      </c>
      <c r="N12" s="35">
        <f t="shared" si="3"/>
        <v>3.723</v>
      </c>
      <c r="O12" s="25">
        <v>68</v>
      </c>
      <c r="P12" s="24">
        <f t="shared" si="4"/>
        <v>3.468</v>
      </c>
      <c r="Q12" s="25">
        <f t="shared" si="5"/>
        <v>160</v>
      </c>
      <c r="R12" s="25">
        <f t="shared" si="6"/>
        <v>144.17857142857142</v>
      </c>
      <c r="S12" s="25">
        <f t="shared" si="7"/>
        <v>153.28571428571428</v>
      </c>
      <c r="T12" s="24">
        <f t="shared" si="8"/>
        <v>-0.1880000000000006</v>
      </c>
      <c r="U12" s="24">
        <f t="shared" si="9"/>
        <v>0.2549999999999999</v>
      </c>
      <c r="V12" s="98">
        <f t="shared" si="10"/>
        <v>-5</v>
      </c>
    </row>
    <row r="13" spans="1:22" ht="12.75">
      <c r="A13" s="174"/>
      <c r="B13" s="119">
        <v>7</v>
      </c>
      <c r="C13" s="73" t="s">
        <v>67</v>
      </c>
      <c r="D13" s="3">
        <v>22</v>
      </c>
      <c r="E13" s="3"/>
      <c r="F13" s="3">
        <v>1203</v>
      </c>
      <c r="G13" s="3">
        <v>1203</v>
      </c>
      <c r="H13" s="24">
        <v>4.66</v>
      </c>
      <c r="I13" s="24">
        <f t="shared" si="0"/>
        <v>4.66</v>
      </c>
      <c r="J13" s="24">
        <v>3.52</v>
      </c>
      <c r="K13" s="24">
        <f t="shared" si="1"/>
        <v>1.7020000000000004</v>
      </c>
      <c r="L13" s="24">
        <f t="shared" si="2"/>
        <v>2.4313000000000002</v>
      </c>
      <c r="M13" s="25">
        <v>58</v>
      </c>
      <c r="N13" s="35">
        <f t="shared" si="3"/>
        <v>2.9579999999999997</v>
      </c>
      <c r="O13" s="25">
        <v>43.7</v>
      </c>
      <c r="P13" s="24">
        <f t="shared" si="4"/>
        <v>2.2287</v>
      </c>
      <c r="Q13" s="25">
        <f t="shared" si="5"/>
        <v>160</v>
      </c>
      <c r="R13" s="25">
        <f t="shared" si="6"/>
        <v>77.36363636363639</v>
      </c>
      <c r="S13" s="25">
        <f t="shared" si="7"/>
        <v>110.51363636363637</v>
      </c>
      <c r="T13" s="24">
        <f t="shared" si="8"/>
        <v>-1.0886999999999998</v>
      </c>
      <c r="U13" s="24">
        <f t="shared" si="9"/>
        <v>0.7292999999999998</v>
      </c>
      <c r="V13" s="98">
        <f t="shared" si="10"/>
        <v>-14.299999999999997</v>
      </c>
    </row>
    <row r="14" spans="1:22" ht="12.75">
      <c r="A14" s="174"/>
      <c r="B14" s="119">
        <v>8</v>
      </c>
      <c r="C14" s="73" t="s">
        <v>68</v>
      </c>
      <c r="D14" s="3">
        <v>55</v>
      </c>
      <c r="E14" s="3"/>
      <c r="F14" s="3">
        <v>2618</v>
      </c>
      <c r="G14" s="3">
        <v>2618</v>
      </c>
      <c r="H14" s="24">
        <v>12.64</v>
      </c>
      <c r="I14" s="24">
        <f t="shared" si="0"/>
        <v>12.64</v>
      </c>
      <c r="J14" s="24">
        <v>8.8</v>
      </c>
      <c r="K14" s="24">
        <f t="shared" si="1"/>
        <v>4.775800000000002</v>
      </c>
      <c r="L14" s="24">
        <f t="shared" si="2"/>
        <v>7.320700000000001</v>
      </c>
      <c r="M14" s="25">
        <v>154.2</v>
      </c>
      <c r="N14" s="35">
        <f t="shared" si="3"/>
        <v>7.8641999999999985</v>
      </c>
      <c r="O14" s="25">
        <v>104.3</v>
      </c>
      <c r="P14" s="24">
        <f t="shared" si="4"/>
        <v>5.319299999999999</v>
      </c>
      <c r="Q14" s="25">
        <f t="shared" si="5"/>
        <v>160</v>
      </c>
      <c r="R14" s="25">
        <f t="shared" si="6"/>
        <v>86.83272727272731</v>
      </c>
      <c r="S14" s="25">
        <f t="shared" si="7"/>
        <v>133.10363636363638</v>
      </c>
      <c r="T14" s="24">
        <f t="shared" si="8"/>
        <v>-1.4792999999999994</v>
      </c>
      <c r="U14" s="24">
        <f t="shared" si="9"/>
        <v>2.5448999999999993</v>
      </c>
      <c r="V14" s="98">
        <f t="shared" si="10"/>
        <v>-49.89999999999999</v>
      </c>
    </row>
    <row r="15" spans="1:22" ht="12.75">
      <c r="A15" s="174"/>
      <c r="B15" s="119">
        <v>9</v>
      </c>
      <c r="C15" s="73" t="s">
        <v>69</v>
      </c>
      <c r="D15" s="3">
        <v>60</v>
      </c>
      <c r="E15" s="3"/>
      <c r="F15" s="3">
        <v>2714</v>
      </c>
      <c r="G15" s="3">
        <v>2714</v>
      </c>
      <c r="H15" s="24">
        <v>11.94</v>
      </c>
      <c r="I15" s="24">
        <f t="shared" si="0"/>
        <v>11.94</v>
      </c>
      <c r="J15" s="24">
        <v>9.6</v>
      </c>
      <c r="K15" s="24">
        <f t="shared" si="1"/>
        <v>6.7379999999999995</v>
      </c>
      <c r="L15" s="24">
        <f t="shared" si="2"/>
        <v>7.9212</v>
      </c>
      <c r="M15" s="25">
        <v>102</v>
      </c>
      <c r="N15" s="35">
        <f t="shared" si="3"/>
        <v>5.202</v>
      </c>
      <c r="O15" s="25">
        <v>78.8</v>
      </c>
      <c r="P15" s="24">
        <f t="shared" si="4"/>
        <v>4.0188</v>
      </c>
      <c r="Q15" s="80">
        <f t="shared" si="5"/>
        <v>160</v>
      </c>
      <c r="R15" s="80">
        <f t="shared" si="6"/>
        <v>112.3</v>
      </c>
      <c r="S15" s="80">
        <f t="shared" si="7"/>
        <v>132.02</v>
      </c>
      <c r="T15" s="81">
        <f t="shared" si="8"/>
        <v>-1.6787999999999998</v>
      </c>
      <c r="U15" s="81">
        <f t="shared" si="9"/>
        <v>1.1832000000000003</v>
      </c>
      <c r="V15" s="100">
        <f t="shared" si="10"/>
        <v>-23.200000000000003</v>
      </c>
    </row>
    <row r="16" spans="1:22" ht="12.75">
      <c r="A16" s="174"/>
      <c r="B16" s="119">
        <v>10</v>
      </c>
      <c r="C16" s="73" t="s">
        <v>70</v>
      </c>
      <c r="D16" s="3">
        <v>70</v>
      </c>
      <c r="E16" s="3">
        <v>2008</v>
      </c>
      <c r="F16" s="3">
        <v>3087</v>
      </c>
      <c r="G16" s="3">
        <v>3087</v>
      </c>
      <c r="H16" s="24">
        <v>5.95</v>
      </c>
      <c r="I16" s="24">
        <f t="shared" si="0"/>
        <v>5.95</v>
      </c>
      <c r="J16" s="24">
        <v>4.8</v>
      </c>
      <c r="K16" s="24">
        <f t="shared" si="1"/>
        <v>0.8500000000000005</v>
      </c>
      <c r="L16" s="24">
        <f t="shared" si="2"/>
        <v>0.8500000000000005</v>
      </c>
      <c r="M16" s="25">
        <v>100</v>
      </c>
      <c r="N16" s="35">
        <f t="shared" si="3"/>
        <v>5.1</v>
      </c>
      <c r="O16" s="25">
        <v>100</v>
      </c>
      <c r="P16" s="24">
        <f t="shared" si="4"/>
        <v>5.1</v>
      </c>
      <c r="Q16" s="25">
        <f t="shared" si="5"/>
        <v>68.57142857142857</v>
      </c>
      <c r="R16" s="25">
        <f t="shared" si="6"/>
        <v>12.142857142857151</v>
      </c>
      <c r="S16" s="25">
        <f t="shared" si="7"/>
        <v>12.142857142857151</v>
      </c>
      <c r="T16" s="24">
        <f t="shared" si="8"/>
        <v>-3.9499999999999993</v>
      </c>
      <c r="U16" s="24">
        <f t="shared" si="9"/>
        <v>0</v>
      </c>
      <c r="V16" s="98">
        <f t="shared" si="10"/>
        <v>0</v>
      </c>
    </row>
    <row r="17" spans="1:22" ht="12.75">
      <c r="A17" s="174"/>
      <c r="B17" s="119">
        <v>11</v>
      </c>
      <c r="C17" s="67" t="s">
        <v>101</v>
      </c>
      <c r="D17" s="40">
        <v>50</v>
      </c>
      <c r="E17" s="40"/>
      <c r="F17" s="41">
        <v>2615.04</v>
      </c>
      <c r="G17" s="41">
        <v>2615.04</v>
      </c>
      <c r="H17" s="24">
        <v>7.25</v>
      </c>
      <c r="I17" s="24">
        <f t="shared" si="0"/>
        <v>7.25</v>
      </c>
      <c r="J17" s="42">
        <f>(D17*160/1000)/30*20</f>
        <v>5.333333333333333</v>
      </c>
      <c r="K17" s="24">
        <f t="shared" si="1"/>
        <v>3.629</v>
      </c>
      <c r="L17" s="24">
        <f t="shared" si="2"/>
        <v>3.3588</v>
      </c>
      <c r="M17" s="43">
        <v>71</v>
      </c>
      <c r="N17" s="35">
        <f>M17*51/1000</f>
        <v>3.621</v>
      </c>
      <c r="O17" s="25">
        <v>64</v>
      </c>
      <c r="P17" s="25">
        <f>O17*60.8/1000</f>
        <v>3.8912</v>
      </c>
      <c r="Q17" s="25">
        <f t="shared" si="5"/>
        <v>106.66666666666666</v>
      </c>
      <c r="R17" s="25">
        <f t="shared" si="6"/>
        <v>72.58</v>
      </c>
      <c r="S17" s="25">
        <f t="shared" si="7"/>
        <v>67.176</v>
      </c>
      <c r="T17" s="24">
        <f t="shared" si="8"/>
        <v>-1.974533333333333</v>
      </c>
      <c r="U17" s="24">
        <f t="shared" si="9"/>
        <v>-0.2702</v>
      </c>
      <c r="V17" s="98">
        <f t="shared" si="10"/>
        <v>-7</v>
      </c>
    </row>
    <row r="18" spans="1:22" ht="12.75">
      <c r="A18" s="174"/>
      <c r="B18" s="119">
        <v>12</v>
      </c>
      <c r="C18" s="67" t="s">
        <v>102</v>
      </c>
      <c r="D18" s="40">
        <v>40</v>
      </c>
      <c r="E18" s="40"/>
      <c r="F18" s="41">
        <v>2290.61</v>
      </c>
      <c r="G18" s="41">
        <v>2290.61</v>
      </c>
      <c r="H18" s="24">
        <v>5.2</v>
      </c>
      <c r="I18" s="24">
        <f t="shared" si="0"/>
        <v>5.2</v>
      </c>
      <c r="J18" s="42">
        <f>(D18*160/1000)/30*20</f>
        <v>4.266666666666667</v>
      </c>
      <c r="K18" s="24">
        <f t="shared" si="1"/>
        <v>3.0580000000000003</v>
      </c>
      <c r="L18" s="24">
        <f t="shared" si="2"/>
        <v>1.4304000000000001</v>
      </c>
      <c r="M18" s="43">
        <v>42</v>
      </c>
      <c r="N18" s="35">
        <f>M18*51/1000</f>
        <v>2.142</v>
      </c>
      <c r="O18" s="25">
        <v>62</v>
      </c>
      <c r="P18" s="25">
        <f>O18*60.8/1000</f>
        <v>3.7696</v>
      </c>
      <c r="Q18" s="25">
        <f t="shared" si="5"/>
        <v>106.66666666666667</v>
      </c>
      <c r="R18" s="25">
        <f t="shared" si="6"/>
        <v>76.45000000000002</v>
      </c>
      <c r="S18" s="25">
        <f t="shared" si="7"/>
        <v>35.760000000000005</v>
      </c>
      <c r="T18" s="24">
        <f t="shared" si="8"/>
        <v>-2.8362666666666665</v>
      </c>
      <c r="U18" s="24">
        <f t="shared" si="9"/>
        <v>-1.6276000000000002</v>
      </c>
      <c r="V18" s="98">
        <f t="shared" si="10"/>
        <v>20</v>
      </c>
    </row>
    <row r="19" spans="1:22" ht="12.75">
      <c r="A19" s="174"/>
      <c r="B19" s="119">
        <v>13</v>
      </c>
      <c r="C19" s="67" t="s">
        <v>103</v>
      </c>
      <c r="D19" s="40">
        <v>40</v>
      </c>
      <c r="E19" s="40"/>
      <c r="F19" s="41">
        <v>2256.03</v>
      </c>
      <c r="G19" s="41">
        <v>2256.03</v>
      </c>
      <c r="H19" s="24">
        <v>5.59</v>
      </c>
      <c r="I19" s="24">
        <f t="shared" si="0"/>
        <v>5.59</v>
      </c>
      <c r="J19" s="42">
        <f>(D19*160/1000)/30*20</f>
        <v>4.266666666666667</v>
      </c>
      <c r="K19" s="24">
        <f t="shared" si="1"/>
        <v>3.2439999999999998</v>
      </c>
      <c r="L19" s="24">
        <f t="shared" si="2"/>
        <v>2.4588</v>
      </c>
      <c r="M19" s="43">
        <v>46</v>
      </c>
      <c r="N19" s="35">
        <f>M19*51/1000</f>
        <v>2.346</v>
      </c>
      <c r="O19" s="25">
        <v>51.5</v>
      </c>
      <c r="P19" s="25">
        <f>O19*60.8/1000</f>
        <v>3.1311999999999998</v>
      </c>
      <c r="Q19" s="25">
        <f t="shared" si="5"/>
        <v>106.66666666666667</v>
      </c>
      <c r="R19" s="25">
        <f t="shared" si="6"/>
        <v>81.1</v>
      </c>
      <c r="S19" s="25">
        <f t="shared" si="7"/>
        <v>61.470000000000006</v>
      </c>
      <c r="T19" s="24">
        <f t="shared" si="8"/>
        <v>-1.8078666666666665</v>
      </c>
      <c r="U19" s="24">
        <f t="shared" si="9"/>
        <v>-0.7851999999999997</v>
      </c>
      <c r="V19" s="98">
        <f t="shared" si="10"/>
        <v>5.5</v>
      </c>
    </row>
    <row r="20" spans="1:22" ht="12.75">
      <c r="A20" s="174"/>
      <c r="B20" s="119">
        <v>14</v>
      </c>
      <c r="C20" s="67" t="s">
        <v>104</v>
      </c>
      <c r="D20" s="40">
        <v>20</v>
      </c>
      <c r="E20" s="40"/>
      <c r="F20" s="41">
        <v>1238.61</v>
      </c>
      <c r="G20" s="41">
        <v>1238.61</v>
      </c>
      <c r="H20" s="24">
        <v>2.9</v>
      </c>
      <c r="I20" s="24">
        <f t="shared" si="0"/>
        <v>2.9</v>
      </c>
      <c r="J20" s="42">
        <f>(D20*160/1000)/30*20</f>
        <v>2.1333333333333333</v>
      </c>
      <c r="K20" s="24">
        <f t="shared" si="1"/>
        <v>1.7779999999999998</v>
      </c>
      <c r="L20" s="24">
        <f t="shared" si="2"/>
        <v>1.0456</v>
      </c>
      <c r="M20" s="43">
        <v>22</v>
      </c>
      <c r="N20" s="35">
        <f>M20*51/1000</f>
        <v>1.122</v>
      </c>
      <c r="O20" s="25">
        <v>30.5</v>
      </c>
      <c r="P20" s="25">
        <f>O20*60.8/1000</f>
        <v>1.8543999999999998</v>
      </c>
      <c r="Q20" s="25">
        <f t="shared" si="5"/>
        <v>106.66666666666667</v>
      </c>
      <c r="R20" s="25">
        <f t="shared" si="6"/>
        <v>88.89999999999999</v>
      </c>
      <c r="S20" s="25">
        <f t="shared" si="7"/>
        <v>52.28000000000001</v>
      </c>
      <c r="T20" s="24">
        <f t="shared" si="8"/>
        <v>-1.0877333333333332</v>
      </c>
      <c r="U20" s="24">
        <f t="shared" si="9"/>
        <v>-0.7323999999999997</v>
      </c>
      <c r="V20" s="98">
        <f t="shared" si="10"/>
        <v>8.5</v>
      </c>
    </row>
    <row r="21" spans="1:22" ht="12.75">
      <c r="A21" s="174"/>
      <c r="B21" s="119">
        <v>15</v>
      </c>
      <c r="C21" s="67" t="s">
        <v>107</v>
      </c>
      <c r="D21" s="40">
        <v>20</v>
      </c>
      <c r="E21" s="40"/>
      <c r="F21" s="40">
        <v>712.76</v>
      </c>
      <c r="G21" s="40">
        <v>712.76</v>
      </c>
      <c r="H21" s="24">
        <v>3.22</v>
      </c>
      <c r="I21" s="24">
        <f t="shared" si="0"/>
        <v>3.22</v>
      </c>
      <c r="J21" s="42">
        <f>D21*160/1000/30*23</f>
        <v>2.4533333333333336</v>
      </c>
      <c r="K21" s="24">
        <f t="shared" si="1"/>
        <v>2.353</v>
      </c>
      <c r="L21" s="24">
        <f t="shared" si="2"/>
        <v>2.1681600000000003</v>
      </c>
      <c r="M21" s="43">
        <v>17</v>
      </c>
      <c r="N21" s="35">
        <f>M21*51/1000</f>
        <v>0.867</v>
      </c>
      <c r="O21" s="25">
        <v>17.3</v>
      </c>
      <c r="P21" s="25">
        <f>O21*60.8/1000</f>
        <v>1.0518399999999999</v>
      </c>
      <c r="Q21" s="25">
        <f t="shared" si="5"/>
        <v>122.66666666666667</v>
      </c>
      <c r="R21" s="25">
        <f t="shared" si="6"/>
        <v>117.65</v>
      </c>
      <c r="S21" s="25">
        <f t="shared" si="7"/>
        <v>108.40800000000002</v>
      </c>
      <c r="T21" s="24">
        <f t="shared" si="8"/>
        <v>-0.2851733333333333</v>
      </c>
      <c r="U21" s="24">
        <f t="shared" si="9"/>
        <v>-0.1848399999999999</v>
      </c>
      <c r="V21" s="98">
        <f t="shared" si="10"/>
        <v>0.3000000000000007</v>
      </c>
    </row>
    <row r="22" spans="1:22" ht="12.75">
      <c r="A22" s="174"/>
      <c r="B22" s="119">
        <v>16</v>
      </c>
      <c r="C22" s="73" t="s">
        <v>125</v>
      </c>
      <c r="D22" s="3">
        <v>40</v>
      </c>
      <c r="E22" s="3">
        <v>2009</v>
      </c>
      <c r="F22" s="3">
        <v>2492.23</v>
      </c>
      <c r="G22" s="3">
        <v>2492.23</v>
      </c>
      <c r="H22" s="25">
        <v>2.76</v>
      </c>
      <c r="I22" s="24">
        <f t="shared" si="0"/>
        <v>2.76</v>
      </c>
      <c r="J22" s="25">
        <v>1.899598</v>
      </c>
      <c r="K22" s="24">
        <f t="shared" si="1"/>
        <v>0.2102999999999997</v>
      </c>
      <c r="L22" s="24">
        <f t="shared" si="2"/>
        <v>-0.265644</v>
      </c>
      <c r="M22" s="25">
        <v>45</v>
      </c>
      <c r="N22" s="25">
        <v>2.5497</v>
      </c>
      <c r="O22" s="25">
        <v>53.4</v>
      </c>
      <c r="P22" s="25">
        <v>3.025644</v>
      </c>
      <c r="Q22" s="25">
        <f t="shared" si="5"/>
        <v>47.48995</v>
      </c>
      <c r="R22" s="25">
        <f t="shared" si="6"/>
        <v>5.257499999999992</v>
      </c>
      <c r="S22" s="25">
        <f t="shared" si="7"/>
        <v>-6.6411</v>
      </c>
      <c r="T22" s="24">
        <f t="shared" si="8"/>
        <v>-2.165242</v>
      </c>
      <c r="U22" s="24">
        <f t="shared" si="9"/>
        <v>-0.4759439999999997</v>
      </c>
      <c r="V22" s="98">
        <f t="shared" si="10"/>
        <v>8.399999999999999</v>
      </c>
    </row>
    <row r="23" spans="1:22" ht="12.75">
      <c r="A23" s="174"/>
      <c r="B23" s="119">
        <v>17</v>
      </c>
      <c r="C23" s="73" t="s">
        <v>141</v>
      </c>
      <c r="D23" s="3">
        <v>45</v>
      </c>
      <c r="E23" s="3" t="s">
        <v>28</v>
      </c>
      <c r="F23" s="3">
        <v>2339.15</v>
      </c>
      <c r="G23" s="3">
        <v>2339.15</v>
      </c>
      <c r="H23" s="25">
        <v>10.95</v>
      </c>
      <c r="I23" s="24">
        <f t="shared" si="0"/>
        <v>10.95</v>
      </c>
      <c r="J23" s="25">
        <v>7.2</v>
      </c>
      <c r="K23" s="24">
        <f t="shared" si="1"/>
        <v>6.717</v>
      </c>
      <c r="L23" s="24">
        <f t="shared" si="2"/>
        <v>6.6251999999999995</v>
      </c>
      <c r="M23" s="25">
        <v>83</v>
      </c>
      <c r="N23" s="25">
        <f>SUM(M23*0.051)</f>
        <v>4.233</v>
      </c>
      <c r="O23" s="65">
        <v>84.8</v>
      </c>
      <c r="P23" s="25">
        <f>SUM(O23*0.051)</f>
        <v>4.3248</v>
      </c>
      <c r="Q23" s="25">
        <f t="shared" si="5"/>
        <v>160</v>
      </c>
      <c r="R23" s="25">
        <f t="shared" si="6"/>
        <v>149.26666666666668</v>
      </c>
      <c r="S23" s="25">
        <f t="shared" si="7"/>
        <v>147.22666666666666</v>
      </c>
      <c r="T23" s="24">
        <f t="shared" si="8"/>
        <v>-0.5748000000000006</v>
      </c>
      <c r="U23" s="24">
        <f t="shared" si="9"/>
        <v>-0.0918000000000001</v>
      </c>
      <c r="V23" s="98">
        <f t="shared" si="10"/>
        <v>1.7999999999999972</v>
      </c>
    </row>
    <row r="24" spans="1:22" ht="12.75">
      <c r="A24" s="174"/>
      <c r="B24" s="119">
        <v>18</v>
      </c>
      <c r="C24" s="73" t="s">
        <v>142</v>
      </c>
      <c r="D24" s="3">
        <v>100</v>
      </c>
      <c r="E24" s="3" t="s">
        <v>28</v>
      </c>
      <c r="F24" s="3">
        <v>4440.62</v>
      </c>
      <c r="G24" s="3">
        <v>4440.6</v>
      </c>
      <c r="H24" s="25">
        <v>19.77</v>
      </c>
      <c r="I24" s="24">
        <f t="shared" si="0"/>
        <v>19.77</v>
      </c>
      <c r="J24" s="25">
        <v>16</v>
      </c>
      <c r="K24" s="24">
        <f t="shared" si="1"/>
        <v>11.355</v>
      </c>
      <c r="L24" s="24">
        <f t="shared" si="2"/>
        <v>11.704604999999999</v>
      </c>
      <c r="M24" s="25">
        <v>165</v>
      </c>
      <c r="N24" s="25">
        <f>SUM(M24*0.051)</f>
        <v>8.415</v>
      </c>
      <c r="O24" s="65">
        <v>158.145</v>
      </c>
      <c r="P24" s="25">
        <f>SUM(O24*0.051)</f>
        <v>8.065395</v>
      </c>
      <c r="Q24" s="25">
        <f t="shared" si="5"/>
        <v>160</v>
      </c>
      <c r="R24" s="25">
        <f t="shared" si="6"/>
        <v>113.55</v>
      </c>
      <c r="S24" s="25">
        <f t="shared" si="7"/>
        <v>117.04605</v>
      </c>
      <c r="T24" s="24">
        <f t="shared" si="8"/>
        <v>-4.295395000000001</v>
      </c>
      <c r="U24" s="24">
        <f t="shared" si="9"/>
        <v>0.3496049999999986</v>
      </c>
      <c r="V24" s="98">
        <f t="shared" si="10"/>
        <v>-6.85499999999999</v>
      </c>
    </row>
    <row r="25" spans="1:22" ht="12.75">
      <c r="A25" s="174"/>
      <c r="B25" s="119">
        <v>19</v>
      </c>
      <c r="C25" s="73" t="s">
        <v>144</v>
      </c>
      <c r="D25" s="3">
        <v>45</v>
      </c>
      <c r="E25" s="3" t="s">
        <v>28</v>
      </c>
      <c r="F25" s="3">
        <v>2313.97</v>
      </c>
      <c r="G25" s="3">
        <v>2313.97</v>
      </c>
      <c r="H25" s="25">
        <v>10.05</v>
      </c>
      <c r="I25" s="24">
        <f t="shared" si="0"/>
        <v>10.05</v>
      </c>
      <c r="J25" s="25">
        <v>7.2</v>
      </c>
      <c r="K25" s="24">
        <f t="shared" si="1"/>
        <v>5.460000000000001</v>
      </c>
      <c r="L25" s="24">
        <f t="shared" si="2"/>
        <v>5.205000000000001</v>
      </c>
      <c r="M25" s="25">
        <v>90</v>
      </c>
      <c r="N25" s="25">
        <f aca="true" t="shared" si="11" ref="N25:N31">SUM(M25*0.051)</f>
        <v>4.59</v>
      </c>
      <c r="O25" s="65">
        <v>95</v>
      </c>
      <c r="P25" s="25">
        <f aca="true" t="shared" si="12" ref="P25:P31">SUM(O25*0.051)</f>
        <v>4.845</v>
      </c>
      <c r="Q25" s="25">
        <f t="shared" si="5"/>
        <v>160</v>
      </c>
      <c r="R25" s="25">
        <f t="shared" si="6"/>
        <v>121.33333333333336</v>
      </c>
      <c r="S25" s="25">
        <f t="shared" si="7"/>
        <v>115.66666666666669</v>
      </c>
      <c r="T25" s="24">
        <f t="shared" si="8"/>
        <v>-1.9949999999999992</v>
      </c>
      <c r="U25" s="24">
        <f t="shared" si="9"/>
        <v>-0.2549999999999999</v>
      </c>
      <c r="V25" s="98">
        <f t="shared" si="10"/>
        <v>5</v>
      </c>
    </row>
    <row r="26" spans="1:22" ht="12.75">
      <c r="A26" s="174"/>
      <c r="B26" s="119">
        <v>20</v>
      </c>
      <c r="C26" s="73" t="s">
        <v>145</v>
      </c>
      <c r="D26" s="3">
        <v>20</v>
      </c>
      <c r="E26" s="3" t="s">
        <v>28</v>
      </c>
      <c r="F26" s="3">
        <v>899.93</v>
      </c>
      <c r="G26" s="3">
        <v>899.93</v>
      </c>
      <c r="H26" s="25">
        <v>2.95</v>
      </c>
      <c r="I26" s="24">
        <f t="shared" si="0"/>
        <v>2.95</v>
      </c>
      <c r="J26" s="25">
        <v>3.2</v>
      </c>
      <c r="K26" s="24">
        <f t="shared" si="1"/>
        <v>1.2160000000000002</v>
      </c>
      <c r="L26" s="24">
        <f t="shared" si="2"/>
        <v>1.4126050000000003</v>
      </c>
      <c r="M26" s="25">
        <v>34</v>
      </c>
      <c r="N26" s="25">
        <f t="shared" si="11"/>
        <v>1.734</v>
      </c>
      <c r="O26" s="65">
        <v>30.145</v>
      </c>
      <c r="P26" s="25">
        <f t="shared" si="12"/>
        <v>1.5373949999999998</v>
      </c>
      <c r="Q26" s="25">
        <f t="shared" si="5"/>
        <v>160</v>
      </c>
      <c r="R26" s="25">
        <f t="shared" si="6"/>
        <v>60.80000000000001</v>
      </c>
      <c r="S26" s="25">
        <f t="shared" si="7"/>
        <v>70.63025000000002</v>
      </c>
      <c r="T26" s="24">
        <f t="shared" si="8"/>
        <v>-1.7873949999999998</v>
      </c>
      <c r="U26" s="24">
        <f t="shared" si="9"/>
        <v>0.19660500000000014</v>
      </c>
      <c r="V26" s="98">
        <f t="shared" si="10"/>
        <v>-3.8550000000000004</v>
      </c>
    </row>
    <row r="27" spans="1:22" ht="12.75">
      <c r="A27" s="174"/>
      <c r="B27" s="119">
        <v>21</v>
      </c>
      <c r="C27" s="73" t="s">
        <v>146</v>
      </c>
      <c r="D27" s="3">
        <v>30</v>
      </c>
      <c r="E27" s="3" t="s">
        <v>28</v>
      </c>
      <c r="F27" s="3">
        <v>1498.7</v>
      </c>
      <c r="G27" s="3">
        <v>1498.7</v>
      </c>
      <c r="H27" s="25">
        <v>6.55</v>
      </c>
      <c r="I27" s="24">
        <f t="shared" si="0"/>
        <v>6.55</v>
      </c>
      <c r="J27" s="25">
        <v>4.8</v>
      </c>
      <c r="K27" s="24">
        <f t="shared" si="1"/>
        <v>3.082</v>
      </c>
      <c r="L27" s="24">
        <f t="shared" si="2"/>
        <v>2.4699999999999998</v>
      </c>
      <c r="M27" s="25">
        <v>68</v>
      </c>
      <c r="N27" s="25">
        <f t="shared" si="11"/>
        <v>3.468</v>
      </c>
      <c r="O27" s="65">
        <v>80</v>
      </c>
      <c r="P27" s="25">
        <f t="shared" si="12"/>
        <v>4.08</v>
      </c>
      <c r="Q27" s="25">
        <f t="shared" si="5"/>
        <v>160</v>
      </c>
      <c r="R27" s="25">
        <f t="shared" si="6"/>
        <v>102.73333333333333</v>
      </c>
      <c r="S27" s="25">
        <f t="shared" si="7"/>
        <v>82.33333333333331</v>
      </c>
      <c r="T27" s="24">
        <f t="shared" si="8"/>
        <v>-2.33</v>
      </c>
      <c r="U27" s="24">
        <f t="shared" si="9"/>
        <v>-0.6120000000000001</v>
      </c>
      <c r="V27" s="98">
        <f t="shared" si="10"/>
        <v>12</v>
      </c>
    </row>
    <row r="28" spans="1:22" ht="12.75">
      <c r="A28" s="174"/>
      <c r="B28" s="119">
        <v>22</v>
      </c>
      <c r="C28" s="73" t="s">
        <v>147</v>
      </c>
      <c r="D28" s="3">
        <v>60</v>
      </c>
      <c r="E28" s="3" t="s">
        <v>28</v>
      </c>
      <c r="F28" s="3">
        <v>2733.85</v>
      </c>
      <c r="G28" s="3">
        <v>2733.85</v>
      </c>
      <c r="H28" s="25">
        <v>11.34</v>
      </c>
      <c r="I28" s="24">
        <f t="shared" si="0"/>
        <v>11.34</v>
      </c>
      <c r="J28" s="25">
        <v>9.6</v>
      </c>
      <c r="K28" s="24">
        <f t="shared" si="1"/>
        <v>6.83415</v>
      </c>
      <c r="L28" s="24">
        <f t="shared" si="2"/>
        <v>7.127400000000001</v>
      </c>
      <c r="M28" s="25">
        <v>88.35</v>
      </c>
      <c r="N28" s="25">
        <f t="shared" si="11"/>
        <v>4.50585</v>
      </c>
      <c r="O28" s="65">
        <v>82.6</v>
      </c>
      <c r="P28" s="25">
        <f t="shared" si="12"/>
        <v>4.212599999999999</v>
      </c>
      <c r="Q28" s="25">
        <f t="shared" si="5"/>
        <v>160</v>
      </c>
      <c r="R28" s="25">
        <f t="shared" si="6"/>
        <v>113.9025</v>
      </c>
      <c r="S28" s="25">
        <f t="shared" si="7"/>
        <v>118.79</v>
      </c>
      <c r="T28" s="24">
        <f t="shared" si="8"/>
        <v>-2.472599999999999</v>
      </c>
      <c r="U28" s="24">
        <f t="shared" si="9"/>
        <v>0.29325000000000045</v>
      </c>
      <c r="V28" s="98">
        <f t="shared" si="10"/>
        <v>-5.75</v>
      </c>
    </row>
    <row r="29" spans="1:22" ht="12.75">
      <c r="A29" s="174"/>
      <c r="B29" s="119">
        <v>23</v>
      </c>
      <c r="C29" s="73" t="s">
        <v>148</v>
      </c>
      <c r="D29" s="3">
        <v>45</v>
      </c>
      <c r="E29" s="3" t="s">
        <v>28</v>
      </c>
      <c r="F29" s="3">
        <v>2317.01</v>
      </c>
      <c r="G29" s="3">
        <v>2317.01</v>
      </c>
      <c r="H29" s="25">
        <v>9.79</v>
      </c>
      <c r="I29" s="24">
        <f t="shared" si="0"/>
        <v>9.79</v>
      </c>
      <c r="J29" s="25">
        <v>7.2</v>
      </c>
      <c r="K29" s="24">
        <f t="shared" si="1"/>
        <v>5.353</v>
      </c>
      <c r="L29" s="24">
        <f t="shared" si="2"/>
        <v>5.552409999999999</v>
      </c>
      <c r="M29" s="25">
        <v>87</v>
      </c>
      <c r="N29" s="25">
        <f t="shared" si="11"/>
        <v>4.436999999999999</v>
      </c>
      <c r="O29" s="65">
        <v>83.09</v>
      </c>
      <c r="P29" s="25">
        <f t="shared" si="12"/>
        <v>4.23759</v>
      </c>
      <c r="Q29" s="25">
        <f t="shared" si="5"/>
        <v>160</v>
      </c>
      <c r="R29" s="25">
        <f t="shared" si="6"/>
        <v>118.95555555555555</v>
      </c>
      <c r="S29" s="25">
        <f t="shared" si="7"/>
        <v>123.38688888888886</v>
      </c>
      <c r="T29" s="24">
        <f t="shared" si="8"/>
        <v>-1.647590000000001</v>
      </c>
      <c r="U29" s="24">
        <f t="shared" si="9"/>
        <v>0.19940999999999942</v>
      </c>
      <c r="V29" s="98">
        <f t="shared" si="10"/>
        <v>-3.9099999999999966</v>
      </c>
    </row>
    <row r="30" spans="1:22" ht="12.75">
      <c r="A30" s="174"/>
      <c r="B30" s="119">
        <v>24</v>
      </c>
      <c r="C30" s="73" t="s">
        <v>149</v>
      </c>
      <c r="D30" s="3">
        <v>55</v>
      </c>
      <c r="E30" s="3" t="s">
        <v>28</v>
      </c>
      <c r="F30" s="3">
        <v>2960.34</v>
      </c>
      <c r="G30" s="3">
        <v>2960.34</v>
      </c>
      <c r="H30" s="25">
        <v>12.66</v>
      </c>
      <c r="I30" s="24">
        <f t="shared" si="0"/>
        <v>12.66</v>
      </c>
      <c r="J30" s="25">
        <v>8.8</v>
      </c>
      <c r="K30" s="24">
        <f t="shared" si="1"/>
        <v>6.78327</v>
      </c>
      <c r="L30" s="24">
        <f t="shared" si="2"/>
        <v>6.39414</v>
      </c>
      <c r="M30" s="25">
        <v>115.23</v>
      </c>
      <c r="N30" s="25">
        <f t="shared" si="11"/>
        <v>5.87673</v>
      </c>
      <c r="O30" s="65">
        <v>122.86</v>
      </c>
      <c r="P30" s="25">
        <f t="shared" si="12"/>
        <v>6.26586</v>
      </c>
      <c r="Q30" s="25">
        <f t="shared" si="5"/>
        <v>160</v>
      </c>
      <c r="R30" s="25">
        <f t="shared" si="6"/>
        <v>123.33218181818181</v>
      </c>
      <c r="S30" s="25">
        <f t="shared" si="7"/>
        <v>116.25709090909092</v>
      </c>
      <c r="T30" s="24">
        <f t="shared" si="8"/>
        <v>-2.4058600000000006</v>
      </c>
      <c r="U30" s="24">
        <f t="shared" si="9"/>
        <v>-0.38912999999999975</v>
      </c>
      <c r="V30" s="98">
        <f t="shared" si="10"/>
        <v>7.6299999999999955</v>
      </c>
    </row>
    <row r="31" spans="1:22" ht="12.75">
      <c r="A31" s="174"/>
      <c r="B31" s="119">
        <v>25</v>
      </c>
      <c r="C31" s="73" t="s">
        <v>150</v>
      </c>
      <c r="D31" s="3">
        <v>44</v>
      </c>
      <c r="E31" s="3" t="s">
        <v>28</v>
      </c>
      <c r="F31" s="3">
        <v>2249.75</v>
      </c>
      <c r="G31" s="3">
        <v>2249.75</v>
      </c>
      <c r="H31" s="25">
        <v>10.12</v>
      </c>
      <c r="I31" s="24">
        <f t="shared" si="0"/>
        <v>10.12</v>
      </c>
      <c r="J31" s="25">
        <v>7.04</v>
      </c>
      <c r="K31" s="24">
        <f t="shared" si="1"/>
        <v>5.938</v>
      </c>
      <c r="L31" s="24">
        <f t="shared" si="2"/>
        <v>5.59477</v>
      </c>
      <c r="M31" s="25">
        <v>82</v>
      </c>
      <c r="N31" s="25">
        <f t="shared" si="11"/>
        <v>4.1819999999999995</v>
      </c>
      <c r="O31" s="65">
        <v>88.73</v>
      </c>
      <c r="P31" s="25">
        <f t="shared" si="12"/>
        <v>4.52523</v>
      </c>
      <c r="Q31" s="25">
        <f t="shared" si="5"/>
        <v>160</v>
      </c>
      <c r="R31" s="25">
        <f t="shared" si="6"/>
        <v>134.95454545454547</v>
      </c>
      <c r="S31" s="25">
        <f t="shared" si="7"/>
        <v>127.15386363636362</v>
      </c>
      <c r="T31" s="24">
        <f t="shared" si="8"/>
        <v>-1.4452300000000005</v>
      </c>
      <c r="U31" s="24">
        <f t="shared" si="9"/>
        <v>-0.34323000000000015</v>
      </c>
      <c r="V31" s="98">
        <f t="shared" si="10"/>
        <v>6.730000000000004</v>
      </c>
    </row>
    <row r="32" spans="1:22" ht="12.75">
      <c r="A32" s="174"/>
      <c r="B32" s="119">
        <v>26</v>
      </c>
      <c r="C32" s="73" t="s">
        <v>173</v>
      </c>
      <c r="D32" s="3">
        <v>55</v>
      </c>
      <c r="E32" s="3">
        <v>1966</v>
      </c>
      <c r="F32" s="24">
        <v>2564.02</v>
      </c>
      <c r="G32" s="24">
        <v>2564.02</v>
      </c>
      <c r="H32" s="25">
        <v>8.5</v>
      </c>
      <c r="I32" s="24">
        <f t="shared" si="0"/>
        <v>8.5</v>
      </c>
      <c r="J32" s="25">
        <v>8.8</v>
      </c>
      <c r="K32" s="24">
        <f t="shared" si="1"/>
        <v>4.522</v>
      </c>
      <c r="L32" s="24">
        <f t="shared" si="2"/>
        <v>4.03</v>
      </c>
      <c r="M32" s="25">
        <v>78</v>
      </c>
      <c r="N32" s="35">
        <v>3.978</v>
      </c>
      <c r="O32" s="35">
        <v>87.65</v>
      </c>
      <c r="P32" s="34">
        <v>4.47</v>
      </c>
      <c r="Q32" s="25">
        <f t="shared" si="5"/>
        <v>160</v>
      </c>
      <c r="R32" s="25">
        <f t="shared" si="6"/>
        <v>82.21818181818182</v>
      </c>
      <c r="S32" s="25">
        <f t="shared" si="7"/>
        <v>73.27272727272728</v>
      </c>
      <c r="T32" s="24">
        <f t="shared" si="8"/>
        <v>-4.7700000000000005</v>
      </c>
      <c r="U32" s="24">
        <f t="shared" si="9"/>
        <v>-0.49199999999999955</v>
      </c>
      <c r="V32" s="98">
        <f t="shared" si="10"/>
        <v>9.650000000000006</v>
      </c>
    </row>
    <row r="33" spans="1:22" ht="12.75">
      <c r="A33" s="174"/>
      <c r="B33" s="119">
        <v>27</v>
      </c>
      <c r="C33" s="73" t="s">
        <v>174</v>
      </c>
      <c r="D33" s="3">
        <v>12</v>
      </c>
      <c r="E33" s="3">
        <v>1962</v>
      </c>
      <c r="F33" s="3">
        <v>533.7</v>
      </c>
      <c r="G33" s="3">
        <v>533.7</v>
      </c>
      <c r="H33" s="25">
        <v>1.7</v>
      </c>
      <c r="I33" s="24">
        <f t="shared" si="0"/>
        <v>1.7</v>
      </c>
      <c r="J33" s="24">
        <v>1.92</v>
      </c>
      <c r="K33" s="24">
        <f t="shared" si="1"/>
        <v>1.037</v>
      </c>
      <c r="L33" s="24">
        <f t="shared" si="2"/>
        <v>1.001</v>
      </c>
      <c r="M33" s="25">
        <v>13</v>
      </c>
      <c r="N33" s="35">
        <v>0.663</v>
      </c>
      <c r="O33" s="35">
        <v>13.712</v>
      </c>
      <c r="P33" s="34">
        <v>0.699</v>
      </c>
      <c r="Q33" s="25">
        <f t="shared" si="5"/>
        <v>160</v>
      </c>
      <c r="R33" s="25">
        <f t="shared" si="6"/>
        <v>86.41666666666667</v>
      </c>
      <c r="S33" s="25">
        <f t="shared" si="7"/>
        <v>83.41666666666666</v>
      </c>
      <c r="T33" s="24">
        <f t="shared" si="8"/>
        <v>-0.919</v>
      </c>
      <c r="U33" s="24">
        <f t="shared" si="9"/>
        <v>-0.03599999999999992</v>
      </c>
      <c r="V33" s="98">
        <f t="shared" si="10"/>
        <v>0.7119999999999997</v>
      </c>
    </row>
    <row r="34" spans="1:22" ht="12.75">
      <c r="A34" s="174"/>
      <c r="B34" s="119">
        <v>28</v>
      </c>
      <c r="C34" s="73" t="s">
        <v>175</v>
      </c>
      <c r="D34" s="3">
        <v>24</v>
      </c>
      <c r="E34" s="3">
        <v>1991</v>
      </c>
      <c r="F34" s="3">
        <v>1120.8</v>
      </c>
      <c r="G34" s="3">
        <v>1120.8</v>
      </c>
      <c r="H34" s="24">
        <v>4.64</v>
      </c>
      <c r="I34" s="24">
        <f t="shared" si="0"/>
        <v>4.64</v>
      </c>
      <c r="J34" s="24">
        <v>3.84</v>
      </c>
      <c r="K34" s="24">
        <f t="shared" si="1"/>
        <v>2.5489999999999995</v>
      </c>
      <c r="L34" s="24">
        <f t="shared" si="2"/>
        <v>2.4789999999999996</v>
      </c>
      <c r="M34" s="25">
        <v>41</v>
      </c>
      <c r="N34" s="35">
        <v>2.091</v>
      </c>
      <c r="O34" s="35">
        <v>42.369</v>
      </c>
      <c r="P34" s="35">
        <v>2.161</v>
      </c>
      <c r="Q34" s="25">
        <f t="shared" si="5"/>
        <v>160</v>
      </c>
      <c r="R34" s="25">
        <f t="shared" si="6"/>
        <v>106.20833333333331</v>
      </c>
      <c r="S34" s="25">
        <f t="shared" si="7"/>
        <v>103.29166666666664</v>
      </c>
      <c r="T34" s="24">
        <f t="shared" si="8"/>
        <v>-1.3610000000000002</v>
      </c>
      <c r="U34" s="24">
        <f t="shared" si="9"/>
        <v>-0.06999999999999984</v>
      </c>
      <c r="V34" s="98">
        <f t="shared" si="10"/>
        <v>1.3689999999999998</v>
      </c>
    </row>
    <row r="35" spans="1:22" ht="12.75">
      <c r="A35" s="174"/>
      <c r="B35" s="119">
        <v>29</v>
      </c>
      <c r="C35" s="73" t="s">
        <v>348</v>
      </c>
      <c r="D35" s="3">
        <v>45</v>
      </c>
      <c r="E35" s="3">
        <v>1974</v>
      </c>
      <c r="F35" s="3">
        <v>2276.6</v>
      </c>
      <c r="G35" s="3">
        <v>2276.6</v>
      </c>
      <c r="H35" s="25">
        <v>7.361</v>
      </c>
      <c r="I35" s="24">
        <f t="shared" si="0"/>
        <v>7.361</v>
      </c>
      <c r="J35" s="25">
        <v>7.2</v>
      </c>
      <c r="K35" s="24">
        <f t="shared" si="1"/>
        <v>3.3829999999999996</v>
      </c>
      <c r="L35" s="24">
        <f t="shared" si="2"/>
        <v>3.0872</v>
      </c>
      <c r="M35" s="25">
        <v>78</v>
      </c>
      <c r="N35" s="25">
        <v>3.978</v>
      </c>
      <c r="O35" s="25">
        <v>83.8</v>
      </c>
      <c r="P35" s="25">
        <v>4.2738</v>
      </c>
      <c r="Q35" s="25">
        <f t="shared" si="5"/>
        <v>160</v>
      </c>
      <c r="R35" s="25">
        <f t="shared" si="6"/>
        <v>75.17777777777776</v>
      </c>
      <c r="S35" s="25">
        <f t="shared" si="7"/>
        <v>68.60444444444445</v>
      </c>
      <c r="T35" s="24">
        <f t="shared" si="8"/>
        <v>-4.1128</v>
      </c>
      <c r="U35" s="24">
        <f t="shared" si="9"/>
        <v>-0.2957999999999994</v>
      </c>
      <c r="V35" s="98">
        <f t="shared" si="10"/>
        <v>5.799999999999997</v>
      </c>
    </row>
    <row r="36" spans="1:22" ht="12.75">
      <c r="A36" s="174"/>
      <c r="B36" s="119">
        <v>30</v>
      </c>
      <c r="C36" s="73" t="s">
        <v>197</v>
      </c>
      <c r="D36" s="3">
        <v>45</v>
      </c>
      <c r="E36" s="3">
        <v>1990</v>
      </c>
      <c r="F36" s="3">
        <v>2333.7</v>
      </c>
      <c r="G36" s="3">
        <v>2333.7</v>
      </c>
      <c r="H36" s="25">
        <v>7.054</v>
      </c>
      <c r="I36" s="24">
        <f t="shared" si="0"/>
        <v>7.054</v>
      </c>
      <c r="J36" s="25">
        <v>7.2</v>
      </c>
      <c r="K36" s="24">
        <f t="shared" si="1"/>
        <v>3.4075</v>
      </c>
      <c r="L36" s="24">
        <f t="shared" si="2"/>
        <v>3.4075</v>
      </c>
      <c r="M36" s="25">
        <v>71.5</v>
      </c>
      <c r="N36" s="25">
        <v>3.6465</v>
      </c>
      <c r="O36" s="25">
        <v>71.5</v>
      </c>
      <c r="P36" s="25">
        <v>3.6465</v>
      </c>
      <c r="Q36" s="25">
        <f t="shared" si="5"/>
        <v>160</v>
      </c>
      <c r="R36" s="25">
        <f t="shared" si="6"/>
        <v>75.72222222222223</v>
      </c>
      <c r="S36" s="25">
        <f t="shared" si="7"/>
        <v>75.72222222222223</v>
      </c>
      <c r="T36" s="24">
        <f t="shared" si="8"/>
        <v>-3.7925</v>
      </c>
      <c r="U36" s="24">
        <f t="shared" si="9"/>
        <v>0</v>
      </c>
      <c r="V36" s="98">
        <f t="shared" si="10"/>
        <v>0</v>
      </c>
    </row>
    <row r="37" spans="1:22" ht="12.75">
      <c r="A37" s="174"/>
      <c r="B37" s="119">
        <v>31</v>
      </c>
      <c r="C37" s="73" t="s">
        <v>225</v>
      </c>
      <c r="D37" s="3">
        <v>68</v>
      </c>
      <c r="E37" s="3">
        <v>2008</v>
      </c>
      <c r="F37" s="24">
        <v>3907.34</v>
      </c>
      <c r="G37" s="24">
        <v>3907.34</v>
      </c>
      <c r="H37" s="35">
        <v>3.545</v>
      </c>
      <c r="I37" s="24">
        <f t="shared" si="0"/>
        <v>3.545</v>
      </c>
      <c r="J37" s="35">
        <v>5.44</v>
      </c>
      <c r="K37" s="24">
        <f t="shared" si="1"/>
        <v>1.505</v>
      </c>
      <c r="L37" s="24">
        <f t="shared" si="2"/>
        <v>1.66055</v>
      </c>
      <c r="M37" s="24">
        <v>40</v>
      </c>
      <c r="N37" s="35">
        <f>(M37*51/1000)</f>
        <v>2.04</v>
      </c>
      <c r="O37" s="24">
        <v>36.95</v>
      </c>
      <c r="P37" s="35">
        <f>(O37*51/1000)</f>
        <v>1.88445</v>
      </c>
      <c r="Q37" s="25">
        <f t="shared" si="5"/>
        <v>80</v>
      </c>
      <c r="R37" s="25">
        <f t="shared" si="6"/>
        <v>22.13235294117647</v>
      </c>
      <c r="S37" s="25">
        <f t="shared" si="7"/>
        <v>24.41985294117647</v>
      </c>
      <c r="T37" s="24">
        <f t="shared" si="8"/>
        <v>-3.7794500000000006</v>
      </c>
      <c r="U37" s="24">
        <f t="shared" si="9"/>
        <v>0.15555000000000008</v>
      </c>
      <c r="V37" s="98">
        <f t="shared" si="10"/>
        <v>-3.049999999999997</v>
      </c>
    </row>
    <row r="38" spans="1:22" ht="12.75">
      <c r="A38" s="174"/>
      <c r="B38" s="119">
        <v>32</v>
      </c>
      <c r="C38" s="73" t="s">
        <v>227</v>
      </c>
      <c r="D38" s="3">
        <v>22</v>
      </c>
      <c r="E38" s="3">
        <v>1988</v>
      </c>
      <c r="F38" s="3">
        <v>1170.78</v>
      </c>
      <c r="G38" s="3">
        <v>1170.78</v>
      </c>
      <c r="H38" s="35">
        <v>5.36</v>
      </c>
      <c r="I38" s="24">
        <f t="shared" si="0"/>
        <v>5.36</v>
      </c>
      <c r="J38" s="35">
        <v>3.432</v>
      </c>
      <c r="K38" s="24">
        <f t="shared" si="1"/>
        <v>2.9120000000000004</v>
      </c>
      <c r="L38" s="24">
        <f t="shared" si="2"/>
        <v>3.0196100000000006</v>
      </c>
      <c r="M38" s="24">
        <v>48</v>
      </c>
      <c r="N38" s="35">
        <f>(M38*51/1000)</f>
        <v>2.448</v>
      </c>
      <c r="O38" s="24">
        <v>45.89</v>
      </c>
      <c r="P38" s="35">
        <f aca="true" t="shared" si="13" ref="P38:P44">(O38*51/1000)</f>
        <v>2.3403899999999997</v>
      </c>
      <c r="Q38" s="25">
        <f t="shared" si="5"/>
        <v>156</v>
      </c>
      <c r="R38" s="25">
        <f t="shared" si="6"/>
        <v>132.36363636363637</v>
      </c>
      <c r="S38" s="25">
        <f t="shared" si="7"/>
        <v>137.25500000000002</v>
      </c>
      <c r="T38" s="24">
        <f t="shared" si="8"/>
        <v>-0.41238999999999937</v>
      </c>
      <c r="U38" s="24">
        <f t="shared" si="9"/>
        <v>0.1076100000000002</v>
      </c>
      <c r="V38" s="98">
        <f t="shared" si="10"/>
        <v>-2.1099999999999994</v>
      </c>
    </row>
    <row r="39" spans="1:22" ht="12.75">
      <c r="A39" s="174"/>
      <c r="B39" s="119">
        <v>33</v>
      </c>
      <c r="C39" s="73" t="s">
        <v>379</v>
      </c>
      <c r="D39" s="3">
        <v>30</v>
      </c>
      <c r="E39" s="3">
        <v>1980</v>
      </c>
      <c r="F39" s="3">
        <v>1495.74</v>
      </c>
      <c r="G39" s="3">
        <v>1495.74</v>
      </c>
      <c r="H39" s="35">
        <v>5.996</v>
      </c>
      <c r="I39" s="24">
        <f t="shared" si="0"/>
        <v>5.996</v>
      </c>
      <c r="J39" s="35">
        <v>4.68</v>
      </c>
      <c r="K39" s="24">
        <f t="shared" si="1"/>
        <v>2.6810000000000005</v>
      </c>
      <c r="L39" s="24">
        <f t="shared" si="2"/>
        <v>2.5591100000000004</v>
      </c>
      <c r="M39" s="24">
        <v>65</v>
      </c>
      <c r="N39" s="35">
        <f aca="true" t="shared" si="14" ref="N39:N44">(M39*51/1000)</f>
        <v>3.315</v>
      </c>
      <c r="O39" s="24">
        <v>67.39</v>
      </c>
      <c r="P39" s="35">
        <f t="shared" si="13"/>
        <v>3.43689</v>
      </c>
      <c r="Q39" s="25">
        <f t="shared" si="5"/>
        <v>156</v>
      </c>
      <c r="R39" s="25">
        <f t="shared" si="6"/>
        <v>89.36666666666669</v>
      </c>
      <c r="S39" s="25">
        <f t="shared" si="7"/>
        <v>85.30366666666669</v>
      </c>
      <c r="T39" s="24">
        <f t="shared" si="8"/>
        <v>-2.1208899999999993</v>
      </c>
      <c r="U39" s="24">
        <f t="shared" si="9"/>
        <v>-0.12189000000000005</v>
      </c>
      <c r="V39" s="98">
        <f t="shared" si="10"/>
        <v>2.3900000000000006</v>
      </c>
    </row>
    <row r="40" spans="1:22" ht="12.75">
      <c r="A40" s="174"/>
      <c r="B40" s="119">
        <v>34</v>
      </c>
      <c r="C40" s="73" t="s">
        <v>380</v>
      </c>
      <c r="D40" s="3">
        <v>30</v>
      </c>
      <c r="E40" s="3">
        <v>1985</v>
      </c>
      <c r="F40" s="3">
        <v>1495.77</v>
      </c>
      <c r="G40" s="3">
        <v>1495.77</v>
      </c>
      <c r="H40" s="35">
        <v>5.558</v>
      </c>
      <c r="I40" s="24">
        <f t="shared" si="0"/>
        <v>5.558</v>
      </c>
      <c r="J40" s="35">
        <v>4.68</v>
      </c>
      <c r="K40" s="24">
        <f t="shared" si="1"/>
        <v>1.4269999999999996</v>
      </c>
      <c r="L40" s="24">
        <f t="shared" si="2"/>
        <v>3.05186</v>
      </c>
      <c r="M40" s="24">
        <v>81</v>
      </c>
      <c r="N40" s="35">
        <f t="shared" si="14"/>
        <v>4.131</v>
      </c>
      <c r="O40" s="24">
        <v>49.14</v>
      </c>
      <c r="P40" s="35">
        <f t="shared" si="13"/>
        <v>2.50614</v>
      </c>
      <c r="Q40" s="25">
        <f t="shared" si="5"/>
        <v>156</v>
      </c>
      <c r="R40" s="25">
        <f t="shared" si="6"/>
        <v>47.56666666666665</v>
      </c>
      <c r="S40" s="25">
        <f t="shared" si="7"/>
        <v>101.72866666666667</v>
      </c>
      <c r="T40" s="24">
        <f t="shared" si="8"/>
        <v>-1.6281399999999997</v>
      </c>
      <c r="U40" s="24">
        <f t="shared" si="9"/>
        <v>1.6248600000000004</v>
      </c>
      <c r="V40" s="98">
        <f t="shared" si="10"/>
        <v>-31.86</v>
      </c>
    </row>
    <row r="41" spans="1:22" ht="12.75">
      <c r="A41" s="174"/>
      <c r="B41" s="119">
        <v>35</v>
      </c>
      <c r="C41" s="73" t="s">
        <v>226</v>
      </c>
      <c r="D41" s="3">
        <v>24</v>
      </c>
      <c r="E41" s="3">
        <v>1969</v>
      </c>
      <c r="F41" s="3">
        <v>1532.63</v>
      </c>
      <c r="G41" s="3">
        <v>1218.79</v>
      </c>
      <c r="H41" s="35">
        <v>3.461</v>
      </c>
      <c r="I41" s="24">
        <f t="shared" si="0"/>
        <v>3.461</v>
      </c>
      <c r="J41" s="35">
        <v>3.84</v>
      </c>
      <c r="K41" s="24">
        <f t="shared" si="1"/>
        <v>1.7269999999999999</v>
      </c>
      <c r="L41" s="24">
        <f t="shared" si="2"/>
        <v>1.7269999999999999</v>
      </c>
      <c r="M41" s="24">
        <v>34</v>
      </c>
      <c r="N41" s="35">
        <f t="shared" si="14"/>
        <v>1.734</v>
      </c>
      <c r="O41" s="24">
        <v>34</v>
      </c>
      <c r="P41" s="35">
        <f t="shared" si="13"/>
        <v>1.734</v>
      </c>
      <c r="Q41" s="25">
        <f t="shared" si="5"/>
        <v>160</v>
      </c>
      <c r="R41" s="25">
        <f t="shared" si="6"/>
        <v>71.95833333333333</v>
      </c>
      <c r="S41" s="25">
        <f t="shared" si="7"/>
        <v>71.95833333333333</v>
      </c>
      <c r="T41" s="24">
        <f t="shared" si="8"/>
        <v>-2.113</v>
      </c>
      <c r="U41" s="24">
        <f t="shared" si="9"/>
        <v>0</v>
      </c>
      <c r="V41" s="98">
        <f t="shared" si="10"/>
        <v>0</v>
      </c>
    </row>
    <row r="42" spans="1:22" ht="12.75">
      <c r="A42" s="174"/>
      <c r="B42" s="119">
        <v>36</v>
      </c>
      <c r="C42" s="73" t="s">
        <v>381</v>
      </c>
      <c r="D42" s="3">
        <v>29</v>
      </c>
      <c r="E42" s="3">
        <v>1991</v>
      </c>
      <c r="F42" s="3">
        <v>1509.64</v>
      </c>
      <c r="G42" s="3">
        <v>1509.64</v>
      </c>
      <c r="H42" s="35">
        <v>5.37</v>
      </c>
      <c r="I42" s="24">
        <f t="shared" si="0"/>
        <v>5.37</v>
      </c>
      <c r="J42" s="35">
        <v>4.472</v>
      </c>
      <c r="K42" s="24">
        <f t="shared" si="1"/>
        <v>1.9530000000000003</v>
      </c>
      <c r="L42" s="24">
        <f t="shared" si="2"/>
        <v>2.10039</v>
      </c>
      <c r="M42" s="24">
        <v>67</v>
      </c>
      <c r="N42" s="35">
        <f t="shared" si="14"/>
        <v>3.417</v>
      </c>
      <c r="O42" s="24">
        <v>64.11</v>
      </c>
      <c r="P42" s="35">
        <f t="shared" si="13"/>
        <v>3.26961</v>
      </c>
      <c r="Q42" s="25">
        <f t="shared" si="5"/>
        <v>154.20689655172413</v>
      </c>
      <c r="R42" s="25">
        <f t="shared" si="6"/>
        <v>67.3448275862069</v>
      </c>
      <c r="S42" s="25">
        <f t="shared" si="7"/>
        <v>72.42724137931035</v>
      </c>
      <c r="T42" s="24">
        <f t="shared" si="8"/>
        <v>-2.3716100000000004</v>
      </c>
      <c r="U42" s="24">
        <f t="shared" si="9"/>
        <v>0.1473899999999997</v>
      </c>
      <c r="V42" s="98">
        <f t="shared" si="10"/>
        <v>-2.8900000000000006</v>
      </c>
    </row>
    <row r="43" spans="1:22" ht="12.75">
      <c r="A43" s="174"/>
      <c r="B43" s="119">
        <v>37</v>
      </c>
      <c r="C43" s="73" t="s">
        <v>383</v>
      </c>
      <c r="D43" s="3">
        <v>108</v>
      </c>
      <c r="E43" s="3">
        <v>1977</v>
      </c>
      <c r="F43" s="3">
        <v>6165.35</v>
      </c>
      <c r="G43" s="3">
        <v>6032.35</v>
      </c>
      <c r="H43" s="35">
        <v>21.256</v>
      </c>
      <c r="I43" s="24">
        <f t="shared" si="0"/>
        <v>21.256</v>
      </c>
      <c r="J43" s="35">
        <v>16.848</v>
      </c>
      <c r="K43" s="24">
        <f t="shared" si="1"/>
        <v>9.22</v>
      </c>
      <c r="L43" s="24">
        <f t="shared" si="2"/>
        <v>11.51041</v>
      </c>
      <c r="M43" s="24">
        <v>236</v>
      </c>
      <c r="N43" s="35">
        <f t="shared" si="14"/>
        <v>12.036</v>
      </c>
      <c r="O43" s="24">
        <v>191.09</v>
      </c>
      <c r="P43" s="35">
        <f t="shared" si="13"/>
        <v>9.74559</v>
      </c>
      <c r="Q43" s="25">
        <f t="shared" si="5"/>
        <v>156</v>
      </c>
      <c r="R43" s="25">
        <f t="shared" si="6"/>
        <v>85.37037037037037</v>
      </c>
      <c r="S43" s="25">
        <f t="shared" si="7"/>
        <v>106.57787037037036</v>
      </c>
      <c r="T43" s="24">
        <f t="shared" si="8"/>
        <v>-5.337589999999999</v>
      </c>
      <c r="U43" s="24">
        <f t="shared" si="9"/>
        <v>2.2904099999999996</v>
      </c>
      <c r="V43" s="98">
        <f t="shared" si="10"/>
        <v>-44.91</v>
      </c>
    </row>
    <row r="44" spans="1:22" ht="12.75">
      <c r="A44" s="174"/>
      <c r="B44" s="119">
        <v>38</v>
      </c>
      <c r="C44" s="73" t="s">
        <v>384</v>
      </c>
      <c r="D44" s="3">
        <v>75</v>
      </c>
      <c r="E44" s="3">
        <v>1976</v>
      </c>
      <c r="F44" s="3">
        <v>3968.71</v>
      </c>
      <c r="G44" s="3">
        <v>3968.71</v>
      </c>
      <c r="H44" s="35">
        <v>13.99</v>
      </c>
      <c r="I44" s="24">
        <f t="shared" si="0"/>
        <v>13.99</v>
      </c>
      <c r="J44" s="35">
        <v>11.7</v>
      </c>
      <c r="K44" s="24">
        <f t="shared" si="1"/>
        <v>6.085</v>
      </c>
      <c r="L44" s="24">
        <f t="shared" si="2"/>
        <v>7.4875</v>
      </c>
      <c r="M44" s="24">
        <v>155</v>
      </c>
      <c r="N44" s="35">
        <f t="shared" si="14"/>
        <v>7.905</v>
      </c>
      <c r="O44" s="24">
        <v>127.5</v>
      </c>
      <c r="P44" s="35">
        <f t="shared" si="13"/>
        <v>6.5025</v>
      </c>
      <c r="Q44" s="25">
        <f t="shared" si="5"/>
        <v>156</v>
      </c>
      <c r="R44" s="25">
        <f t="shared" si="6"/>
        <v>81.13333333333334</v>
      </c>
      <c r="S44" s="25">
        <f t="shared" si="7"/>
        <v>99.83333333333333</v>
      </c>
      <c r="T44" s="24">
        <f t="shared" si="8"/>
        <v>-4.2124999999999995</v>
      </c>
      <c r="U44" s="24">
        <f t="shared" si="9"/>
        <v>1.4024999999999999</v>
      </c>
      <c r="V44" s="98">
        <f t="shared" si="10"/>
        <v>-27.5</v>
      </c>
    </row>
    <row r="45" spans="1:22" ht="12.75">
      <c r="A45" s="174"/>
      <c r="B45" s="119">
        <v>39</v>
      </c>
      <c r="C45" s="73" t="s">
        <v>234</v>
      </c>
      <c r="D45" s="3">
        <v>116</v>
      </c>
      <c r="E45" s="3">
        <v>2007</v>
      </c>
      <c r="F45" s="36">
        <v>7057.27</v>
      </c>
      <c r="G45" s="36">
        <v>7057.27</v>
      </c>
      <c r="H45" s="25">
        <v>17.345</v>
      </c>
      <c r="I45" s="24">
        <f t="shared" si="0"/>
        <v>17.345</v>
      </c>
      <c r="J45" s="25">
        <v>9.28</v>
      </c>
      <c r="K45" s="24">
        <f t="shared" si="1"/>
        <v>0.15800000000000125</v>
      </c>
      <c r="L45" s="24">
        <f t="shared" si="2"/>
        <v>0.5431600000000003</v>
      </c>
      <c r="M45" s="25">
        <v>337</v>
      </c>
      <c r="N45" s="25">
        <v>17.186999999999998</v>
      </c>
      <c r="O45" s="25">
        <v>313</v>
      </c>
      <c r="P45" s="25">
        <v>16.80184</v>
      </c>
      <c r="Q45" s="25">
        <f t="shared" si="5"/>
        <v>80</v>
      </c>
      <c r="R45" s="25">
        <f t="shared" si="6"/>
        <v>1.3620689655172522</v>
      </c>
      <c r="S45" s="25">
        <f t="shared" si="7"/>
        <v>4.682413793103451</v>
      </c>
      <c r="T45" s="24">
        <f t="shared" si="8"/>
        <v>-8.736839999999999</v>
      </c>
      <c r="U45" s="24">
        <f t="shared" si="9"/>
        <v>0.38515999999999906</v>
      </c>
      <c r="V45" s="98">
        <f t="shared" si="10"/>
        <v>-24</v>
      </c>
    </row>
    <row r="46" spans="1:22" ht="12.75">
      <c r="A46" s="174"/>
      <c r="B46" s="119">
        <v>40</v>
      </c>
      <c r="C46" s="73" t="s">
        <v>235</v>
      </c>
      <c r="D46" s="3">
        <v>88</v>
      </c>
      <c r="E46" s="3">
        <v>2008</v>
      </c>
      <c r="F46" s="36">
        <v>4761.21</v>
      </c>
      <c r="G46" s="36">
        <v>4697.68</v>
      </c>
      <c r="H46" s="25">
        <v>12.161</v>
      </c>
      <c r="I46" s="24">
        <f t="shared" si="0"/>
        <v>12.161</v>
      </c>
      <c r="J46" s="25">
        <v>7.04</v>
      </c>
      <c r="K46" s="24">
        <f t="shared" si="1"/>
        <v>-1.9659999999999993</v>
      </c>
      <c r="L46" s="24">
        <f t="shared" si="2"/>
        <v>-1.4729150000000004</v>
      </c>
      <c r="M46" s="25">
        <v>277</v>
      </c>
      <c r="N46" s="25">
        <v>14.126999999999999</v>
      </c>
      <c r="O46" s="25">
        <v>253.985</v>
      </c>
      <c r="P46" s="25">
        <v>13.633915</v>
      </c>
      <c r="Q46" s="25">
        <f t="shared" si="5"/>
        <v>80</v>
      </c>
      <c r="R46" s="25">
        <f t="shared" si="6"/>
        <v>-22.340909090909083</v>
      </c>
      <c r="S46" s="25">
        <f t="shared" si="7"/>
        <v>-16.73767045454546</v>
      </c>
      <c r="T46" s="24">
        <f t="shared" si="8"/>
        <v>-8.512915</v>
      </c>
      <c r="U46" s="24">
        <f t="shared" si="9"/>
        <v>0.4930849999999989</v>
      </c>
      <c r="V46" s="98">
        <f t="shared" si="10"/>
        <v>-23.014999999999986</v>
      </c>
    </row>
    <row r="47" spans="1:22" ht="12.75">
      <c r="A47" s="174"/>
      <c r="B47" s="119">
        <v>41</v>
      </c>
      <c r="C47" s="74" t="s">
        <v>236</v>
      </c>
      <c r="D47" s="3">
        <v>86</v>
      </c>
      <c r="E47" s="3">
        <v>2003</v>
      </c>
      <c r="F47" s="36">
        <v>6076.87</v>
      </c>
      <c r="G47" s="36">
        <v>6022.61</v>
      </c>
      <c r="H47" s="25">
        <v>14.031</v>
      </c>
      <c r="I47" s="24">
        <f t="shared" si="0"/>
        <v>14.031</v>
      </c>
      <c r="J47" s="25">
        <v>6.88</v>
      </c>
      <c r="K47" s="24">
        <f t="shared" si="1"/>
        <v>-2.4419999999999984</v>
      </c>
      <c r="L47" s="24">
        <f t="shared" si="2"/>
        <v>2.9943920000000013</v>
      </c>
      <c r="M47" s="25">
        <v>323</v>
      </c>
      <c r="N47" s="25">
        <v>16.473</v>
      </c>
      <c r="O47" s="25">
        <v>205.6</v>
      </c>
      <c r="P47" s="25">
        <v>11.036608</v>
      </c>
      <c r="Q47" s="25">
        <f t="shared" si="5"/>
        <v>80</v>
      </c>
      <c r="R47" s="25">
        <f t="shared" si="6"/>
        <v>-28.39534883720928</v>
      </c>
      <c r="S47" s="25">
        <f t="shared" si="7"/>
        <v>34.81851162790699</v>
      </c>
      <c r="T47" s="24">
        <f t="shared" si="8"/>
        <v>-3.8856079999999986</v>
      </c>
      <c r="U47" s="24">
        <f t="shared" si="9"/>
        <v>5.436392</v>
      </c>
      <c r="V47" s="98">
        <f t="shared" si="10"/>
        <v>-117.4</v>
      </c>
    </row>
    <row r="48" spans="1:22" ht="12.75">
      <c r="A48" s="174"/>
      <c r="B48" s="119">
        <v>42</v>
      </c>
      <c r="C48" s="73" t="s">
        <v>238</v>
      </c>
      <c r="D48" s="3">
        <v>68</v>
      </c>
      <c r="E48" s="3">
        <v>2005</v>
      </c>
      <c r="F48" s="36">
        <v>3949.73</v>
      </c>
      <c r="G48" s="36">
        <v>3949.73</v>
      </c>
      <c r="H48" s="25">
        <v>16.995</v>
      </c>
      <c r="I48" s="24">
        <f t="shared" si="0"/>
        <v>16.995</v>
      </c>
      <c r="J48" s="25">
        <v>10.544985</v>
      </c>
      <c r="K48" s="24">
        <f t="shared" si="1"/>
        <v>5.469000000000001</v>
      </c>
      <c r="L48" s="24">
        <f t="shared" si="2"/>
        <v>9.479800000000001</v>
      </c>
      <c r="M48" s="25">
        <v>226</v>
      </c>
      <c r="N48" s="25">
        <v>11.526</v>
      </c>
      <c r="O48" s="25">
        <v>140</v>
      </c>
      <c r="P48" s="25">
        <v>7.5152</v>
      </c>
      <c r="Q48" s="25">
        <f t="shared" si="5"/>
        <v>155.07330882352943</v>
      </c>
      <c r="R48" s="25">
        <f t="shared" si="6"/>
        <v>80.4264705882353</v>
      </c>
      <c r="S48" s="25">
        <f t="shared" si="7"/>
        <v>139.4088235294118</v>
      </c>
      <c r="T48" s="24">
        <f t="shared" si="8"/>
        <v>-1.0651849999999996</v>
      </c>
      <c r="U48" s="24">
        <f t="shared" si="9"/>
        <v>4.0108</v>
      </c>
      <c r="V48" s="98">
        <f t="shared" si="10"/>
        <v>-86</v>
      </c>
    </row>
    <row r="49" spans="1:22" ht="12.75">
      <c r="A49" s="174"/>
      <c r="B49" s="119">
        <v>43</v>
      </c>
      <c r="C49" s="75" t="s">
        <v>239</v>
      </c>
      <c r="D49" s="62">
        <v>61</v>
      </c>
      <c r="E49" s="62" t="s">
        <v>28</v>
      </c>
      <c r="F49" s="79">
        <v>2700.04</v>
      </c>
      <c r="G49" s="79">
        <v>2700.04</v>
      </c>
      <c r="H49" s="64">
        <v>13.295</v>
      </c>
      <c r="I49" s="63">
        <f t="shared" si="0"/>
        <v>13.295</v>
      </c>
      <c r="J49" s="64">
        <v>9.160019</v>
      </c>
      <c r="K49" s="63">
        <f t="shared" si="1"/>
        <v>3.5540000000000003</v>
      </c>
      <c r="L49" s="63">
        <f t="shared" si="2"/>
        <v>5.692114</v>
      </c>
      <c r="M49" s="64">
        <v>191</v>
      </c>
      <c r="N49" s="64">
        <v>9.741</v>
      </c>
      <c r="O49" s="64">
        <v>141.6335</v>
      </c>
      <c r="P49" s="64">
        <v>7.602886</v>
      </c>
      <c r="Q49" s="64">
        <f t="shared" si="5"/>
        <v>150.16424590163936</v>
      </c>
      <c r="R49" s="64">
        <f t="shared" si="6"/>
        <v>58.262295081967224</v>
      </c>
      <c r="S49" s="64">
        <f t="shared" si="7"/>
        <v>93.31334426229509</v>
      </c>
      <c r="T49" s="63">
        <f t="shared" si="8"/>
        <v>-3.467905</v>
      </c>
      <c r="U49" s="63">
        <f t="shared" si="9"/>
        <v>2.138114</v>
      </c>
      <c r="V49" s="101">
        <f t="shared" si="10"/>
        <v>-49.3665</v>
      </c>
    </row>
    <row r="50" spans="1:22" ht="12.75">
      <c r="A50" s="174"/>
      <c r="B50" s="119">
        <v>44</v>
      </c>
      <c r="C50" s="73" t="s">
        <v>240</v>
      </c>
      <c r="D50" s="3">
        <v>50</v>
      </c>
      <c r="E50" s="3">
        <v>2006</v>
      </c>
      <c r="F50" s="36">
        <v>2532.37</v>
      </c>
      <c r="G50" s="36">
        <v>2532.37</v>
      </c>
      <c r="H50" s="25">
        <v>8.082</v>
      </c>
      <c r="I50" s="24">
        <f t="shared" si="0"/>
        <v>8.082</v>
      </c>
      <c r="J50" s="25">
        <v>3.81665</v>
      </c>
      <c r="K50" s="24">
        <f t="shared" si="1"/>
        <v>-0.6389999999999993</v>
      </c>
      <c r="L50" s="24">
        <f t="shared" si="2"/>
        <v>-0.38355099999999887</v>
      </c>
      <c r="M50" s="25">
        <v>171</v>
      </c>
      <c r="N50" s="25">
        <v>8.721</v>
      </c>
      <c r="O50" s="25">
        <v>157.704</v>
      </c>
      <c r="P50" s="25">
        <v>8.465551</v>
      </c>
      <c r="Q50" s="25">
        <f t="shared" si="5"/>
        <v>76.333</v>
      </c>
      <c r="R50" s="25">
        <f t="shared" si="6"/>
        <v>-12.779999999999987</v>
      </c>
      <c r="S50" s="25">
        <f t="shared" si="7"/>
        <v>-7.671019999999977</v>
      </c>
      <c r="T50" s="24">
        <f t="shared" si="8"/>
        <v>-4.200200999999999</v>
      </c>
      <c r="U50" s="24">
        <f t="shared" si="9"/>
        <v>0.2554490000000005</v>
      </c>
      <c r="V50" s="98">
        <f t="shared" si="10"/>
        <v>-13.295999999999992</v>
      </c>
    </row>
    <row r="51" spans="1:22" ht="12.75">
      <c r="A51" s="174"/>
      <c r="B51" s="119">
        <v>45</v>
      </c>
      <c r="C51" s="73" t="s">
        <v>242</v>
      </c>
      <c r="D51" s="3">
        <v>17</v>
      </c>
      <c r="E51" s="3">
        <v>2005</v>
      </c>
      <c r="F51" s="36">
        <v>1157.27</v>
      </c>
      <c r="G51" s="36">
        <v>1157.27</v>
      </c>
      <c r="H51" s="25">
        <v>3.915</v>
      </c>
      <c r="I51" s="24">
        <f t="shared" si="0"/>
        <v>3.915</v>
      </c>
      <c r="J51" s="25">
        <v>1.36</v>
      </c>
      <c r="K51" s="24">
        <f t="shared" si="1"/>
        <v>-0.16500000000000004</v>
      </c>
      <c r="L51" s="24">
        <f t="shared" si="2"/>
        <v>-0.2505139999999999</v>
      </c>
      <c r="M51" s="25">
        <v>80</v>
      </c>
      <c r="N51" s="25">
        <v>4.08</v>
      </c>
      <c r="O51" s="25">
        <v>77.599</v>
      </c>
      <c r="P51" s="25">
        <v>4.165514</v>
      </c>
      <c r="Q51" s="25">
        <f t="shared" si="5"/>
        <v>80</v>
      </c>
      <c r="R51" s="25">
        <f t="shared" si="6"/>
        <v>-9.705882352941178</v>
      </c>
      <c r="S51" s="25">
        <f t="shared" si="7"/>
        <v>-14.736117647058817</v>
      </c>
      <c r="T51" s="24">
        <f t="shared" si="8"/>
        <v>-1.610514</v>
      </c>
      <c r="U51" s="24">
        <f t="shared" si="9"/>
        <v>-0.08551399999999987</v>
      </c>
      <c r="V51" s="98">
        <f t="shared" si="10"/>
        <v>-2.4009999999999962</v>
      </c>
    </row>
    <row r="52" spans="1:22" ht="12.75">
      <c r="A52" s="174"/>
      <c r="B52" s="119">
        <v>46</v>
      </c>
      <c r="C52" s="73" t="s">
        <v>243</v>
      </c>
      <c r="D52" s="3">
        <v>91</v>
      </c>
      <c r="E52" s="3">
        <v>2007</v>
      </c>
      <c r="F52" s="36">
        <v>5215.31</v>
      </c>
      <c r="G52" s="36">
        <v>4912.01</v>
      </c>
      <c r="H52" s="25">
        <v>12.406</v>
      </c>
      <c r="I52" s="24">
        <f t="shared" si="0"/>
        <v>12.406</v>
      </c>
      <c r="J52" s="25">
        <v>7.2</v>
      </c>
      <c r="K52" s="24">
        <f t="shared" si="1"/>
        <v>0.06400000000000183</v>
      </c>
      <c r="L52" s="24">
        <f t="shared" si="2"/>
        <v>-1.162640999999999</v>
      </c>
      <c r="M52" s="25">
        <v>242</v>
      </c>
      <c r="N52" s="25">
        <v>12.341999999999999</v>
      </c>
      <c r="O52" s="25">
        <v>252.769</v>
      </c>
      <c r="P52" s="25">
        <v>13.568641</v>
      </c>
      <c r="Q52" s="25">
        <f t="shared" si="5"/>
        <v>79.12087912087912</v>
      </c>
      <c r="R52" s="25">
        <f t="shared" si="6"/>
        <v>0.7032967032967234</v>
      </c>
      <c r="S52" s="25">
        <f t="shared" si="7"/>
        <v>-12.776274725274714</v>
      </c>
      <c r="T52" s="24">
        <f t="shared" si="8"/>
        <v>-8.362641</v>
      </c>
      <c r="U52" s="24">
        <f t="shared" si="9"/>
        <v>-1.2266410000000008</v>
      </c>
      <c r="V52" s="98">
        <f t="shared" si="10"/>
        <v>10.769000000000005</v>
      </c>
    </row>
    <row r="53" spans="1:22" ht="12.75">
      <c r="A53" s="174"/>
      <c r="B53" s="119">
        <v>47</v>
      </c>
      <c r="C53" s="73" t="s">
        <v>47</v>
      </c>
      <c r="D53" s="3">
        <v>40</v>
      </c>
      <c r="E53" s="3" t="s">
        <v>274</v>
      </c>
      <c r="F53" s="3">
        <v>2233.8</v>
      </c>
      <c r="G53" s="3">
        <v>2233.8</v>
      </c>
      <c r="H53" s="25">
        <v>7.666</v>
      </c>
      <c r="I53" s="24">
        <f t="shared" si="0"/>
        <v>7.666</v>
      </c>
      <c r="J53" s="25">
        <v>6.17</v>
      </c>
      <c r="K53" s="24">
        <f t="shared" si="1"/>
        <v>3.5924000000000005</v>
      </c>
      <c r="L53" s="24">
        <f t="shared" si="2"/>
        <v>3.540408</v>
      </c>
      <c r="M53" s="25">
        <v>76</v>
      </c>
      <c r="N53" s="25">
        <v>4.0736</v>
      </c>
      <c r="O53" s="25">
        <v>76.97</v>
      </c>
      <c r="P53" s="25">
        <v>4.125592</v>
      </c>
      <c r="Q53" s="25">
        <f t="shared" si="5"/>
        <v>154.25</v>
      </c>
      <c r="R53" s="25">
        <f t="shared" si="6"/>
        <v>89.81000000000002</v>
      </c>
      <c r="S53" s="25">
        <f t="shared" si="7"/>
        <v>88.51020000000001</v>
      </c>
      <c r="T53" s="24">
        <f t="shared" si="8"/>
        <v>-2.6295919999999997</v>
      </c>
      <c r="U53" s="24">
        <f t="shared" si="9"/>
        <v>-0.05199200000000026</v>
      </c>
      <c r="V53" s="98">
        <f t="shared" si="10"/>
        <v>0.9699999999999989</v>
      </c>
    </row>
    <row r="54" spans="1:22" ht="12.75">
      <c r="A54" s="174"/>
      <c r="B54" s="119">
        <v>48</v>
      </c>
      <c r="C54" s="73" t="s">
        <v>49</v>
      </c>
      <c r="D54" s="3">
        <v>44</v>
      </c>
      <c r="E54" s="3" t="s">
        <v>274</v>
      </c>
      <c r="F54" s="3">
        <v>1862.58</v>
      </c>
      <c r="G54" s="130">
        <v>1862.58</v>
      </c>
      <c r="H54" s="25">
        <v>7.1</v>
      </c>
      <c r="I54" s="24">
        <f t="shared" si="0"/>
        <v>7.1</v>
      </c>
      <c r="J54" s="25">
        <v>6.81</v>
      </c>
      <c r="K54" s="24">
        <f t="shared" si="1"/>
        <v>4.1828</v>
      </c>
      <c r="L54" s="24">
        <f t="shared" si="2"/>
        <v>4.5609139999999995</v>
      </c>
      <c r="M54" s="25">
        <v>52</v>
      </c>
      <c r="N54" s="25">
        <v>2.9172</v>
      </c>
      <c r="O54" s="25">
        <v>45.26</v>
      </c>
      <c r="P54" s="25">
        <v>2.539086</v>
      </c>
      <c r="Q54" s="25">
        <f t="shared" si="5"/>
        <v>154.77272727272728</v>
      </c>
      <c r="R54" s="25">
        <f t="shared" si="6"/>
        <v>95.06363636363636</v>
      </c>
      <c r="S54" s="25">
        <f t="shared" si="7"/>
        <v>103.65713636363635</v>
      </c>
      <c r="T54" s="24">
        <f t="shared" si="8"/>
        <v>-2.249086</v>
      </c>
      <c r="U54" s="24">
        <f t="shared" si="9"/>
        <v>0.3781139999999996</v>
      </c>
      <c r="V54" s="98">
        <f t="shared" si="10"/>
        <v>-6.740000000000002</v>
      </c>
    </row>
    <row r="55" spans="1:22" ht="12.75">
      <c r="A55" s="174"/>
      <c r="B55" s="119">
        <v>49</v>
      </c>
      <c r="C55" s="73" t="s">
        <v>50</v>
      </c>
      <c r="D55" s="3">
        <v>40</v>
      </c>
      <c r="E55" s="3" t="s">
        <v>274</v>
      </c>
      <c r="F55" s="3">
        <v>2186.89</v>
      </c>
      <c r="G55" s="130">
        <v>2186.89</v>
      </c>
      <c r="H55" s="25">
        <v>9.62</v>
      </c>
      <c r="I55" s="24">
        <f t="shared" si="0"/>
        <v>9.62</v>
      </c>
      <c r="J55" s="25">
        <v>6.4</v>
      </c>
      <c r="K55" s="24">
        <f t="shared" si="1"/>
        <v>5.300299999999999</v>
      </c>
      <c r="L55" s="24">
        <f t="shared" si="2"/>
        <v>6.141799999999999</v>
      </c>
      <c r="M55" s="25">
        <v>77</v>
      </c>
      <c r="N55" s="25">
        <v>4.3197</v>
      </c>
      <c r="O55" s="25">
        <v>62</v>
      </c>
      <c r="P55" s="25">
        <v>3.4782</v>
      </c>
      <c r="Q55" s="25">
        <f t="shared" si="5"/>
        <v>160</v>
      </c>
      <c r="R55" s="25">
        <f t="shared" si="6"/>
        <v>132.5075</v>
      </c>
      <c r="S55" s="25">
        <f t="shared" si="7"/>
        <v>153.545</v>
      </c>
      <c r="T55" s="24">
        <f t="shared" si="8"/>
        <v>-0.2582000000000013</v>
      </c>
      <c r="U55" s="24">
        <f t="shared" si="9"/>
        <v>0.8414999999999999</v>
      </c>
      <c r="V55" s="98">
        <f t="shared" si="10"/>
        <v>-15</v>
      </c>
    </row>
    <row r="56" spans="1:22" ht="12.75">
      <c r="A56" s="174"/>
      <c r="B56" s="119">
        <v>50</v>
      </c>
      <c r="C56" s="73" t="s">
        <v>275</v>
      </c>
      <c r="D56" s="3">
        <v>102</v>
      </c>
      <c r="E56" s="3" t="s">
        <v>274</v>
      </c>
      <c r="F56" s="3">
        <v>4414.72</v>
      </c>
      <c r="G56" s="130">
        <v>4414.72</v>
      </c>
      <c r="H56" s="25">
        <v>12.84</v>
      </c>
      <c r="I56" s="24">
        <f t="shared" si="0"/>
        <v>12.84</v>
      </c>
      <c r="J56" s="25">
        <v>14.16</v>
      </c>
      <c r="K56" s="24">
        <f t="shared" si="1"/>
        <v>7.7349</v>
      </c>
      <c r="L56" s="24">
        <f t="shared" si="2"/>
        <v>8.770055</v>
      </c>
      <c r="M56" s="25">
        <v>91</v>
      </c>
      <c r="N56" s="25">
        <v>5.1051</v>
      </c>
      <c r="O56" s="25">
        <v>72.55</v>
      </c>
      <c r="P56" s="25">
        <v>4.069945</v>
      </c>
      <c r="Q56" s="25">
        <f t="shared" si="5"/>
        <v>138.8235294117647</v>
      </c>
      <c r="R56" s="25">
        <f t="shared" si="6"/>
        <v>75.83235294117647</v>
      </c>
      <c r="S56" s="25">
        <f t="shared" si="7"/>
        <v>85.98093137254901</v>
      </c>
      <c r="T56" s="24">
        <f t="shared" si="8"/>
        <v>-5.389945000000001</v>
      </c>
      <c r="U56" s="24">
        <f t="shared" si="9"/>
        <v>1.0351550000000005</v>
      </c>
      <c r="V56" s="98">
        <f t="shared" si="10"/>
        <v>-18.450000000000003</v>
      </c>
    </row>
    <row r="57" spans="1:22" ht="12.75">
      <c r="A57" s="174"/>
      <c r="B57" s="119">
        <v>51</v>
      </c>
      <c r="C57" s="73" t="s">
        <v>276</v>
      </c>
      <c r="D57" s="3">
        <v>90</v>
      </c>
      <c r="E57" s="3" t="s">
        <v>274</v>
      </c>
      <c r="F57" s="3">
        <v>4568.26</v>
      </c>
      <c r="G57" s="130">
        <v>4568.26</v>
      </c>
      <c r="H57" s="25">
        <v>13.8</v>
      </c>
      <c r="I57" s="24">
        <f t="shared" si="0"/>
        <v>13.8</v>
      </c>
      <c r="J57" s="25">
        <v>13.01</v>
      </c>
      <c r="K57" s="24">
        <f t="shared" si="1"/>
        <v>7.292400000000001</v>
      </c>
      <c r="L57" s="24">
        <f t="shared" si="2"/>
        <v>9.827559</v>
      </c>
      <c r="M57" s="25">
        <v>116</v>
      </c>
      <c r="N57" s="25">
        <v>6.5076</v>
      </c>
      <c r="O57" s="25">
        <v>70.81</v>
      </c>
      <c r="P57" s="25">
        <v>3.972441</v>
      </c>
      <c r="Q57" s="25">
        <f t="shared" si="5"/>
        <v>144.55555555555554</v>
      </c>
      <c r="R57" s="25">
        <f t="shared" si="6"/>
        <v>81.02666666666667</v>
      </c>
      <c r="S57" s="25">
        <f t="shared" si="7"/>
        <v>109.19510000000001</v>
      </c>
      <c r="T57" s="24">
        <f t="shared" si="8"/>
        <v>-3.182440999999999</v>
      </c>
      <c r="U57" s="24">
        <f t="shared" si="9"/>
        <v>2.535159</v>
      </c>
      <c r="V57" s="98">
        <f t="shared" si="10"/>
        <v>-45.19</v>
      </c>
    </row>
    <row r="58" spans="1:22" ht="12.75">
      <c r="A58" s="174"/>
      <c r="B58" s="119">
        <v>52</v>
      </c>
      <c r="C58" s="73" t="s">
        <v>51</v>
      </c>
      <c r="D58" s="3">
        <v>99</v>
      </c>
      <c r="E58" s="3" t="s">
        <v>274</v>
      </c>
      <c r="F58" s="3">
        <v>4378.18</v>
      </c>
      <c r="G58" s="130">
        <v>4378.18</v>
      </c>
      <c r="H58" s="25">
        <v>17.05</v>
      </c>
      <c r="I58" s="24">
        <f t="shared" si="0"/>
        <v>17.05</v>
      </c>
      <c r="J58" s="25">
        <v>13.61</v>
      </c>
      <c r="K58" s="24">
        <f t="shared" si="1"/>
        <v>11.1034</v>
      </c>
      <c r="L58" s="24">
        <f t="shared" si="2"/>
        <v>10.851455000000001</v>
      </c>
      <c r="M58" s="25">
        <v>106</v>
      </c>
      <c r="N58" s="25">
        <v>5.9466</v>
      </c>
      <c r="O58" s="25">
        <v>110.49</v>
      </c>
      <c r="P58" s="25">
        <v>6.198545</v>
      </c>
      <c r="Q58" s="25">
        <f t="shared" si="5"/>
        <v>137.4747474747475</v>
      </c>
      <c r="R58" s="25">
        <f t="shared" si="6"/>
        <v>112.15555555555557</v>
      </c>
      <c r="S58" s="25">
        <f t="shared" si="7"/>
        <v>109.61065656565658</v>
      </c>
      <c r="T58" s="24">
        <f t="shared" si="8"/>
        <v>-2.758544999999998</v>
      </c>
      <c r="U58" s="24">
        <f t="shared" si="9"/>
        <v>-0.2519450000000001</v>
      </c>
      <c r="V58" s="98">
        <f t="shared" si="10"/>
        <v>4.489999999999995</v>
      </c>
    </row>
    <row r="59" spans="1:22" ht="12.75">
      <c r="A59" s="174"/>
      <c r="B59" s="119">
        <v>53</v>
      </c>
      <c r="C59" s="73" t="s">
        <v>278</v>
      </c>
      <c r="D59" s="3">
        <v>101</v>
      </c>
      <c r="E59" s="3" t="s">
        <v>274</v>
      </c>
      <c r="F59" s="3">
        <v>4431.23</v>
      </c>
      <c r="G59" s="130">
        <v>4431.23</v>
      </c>
      <c r="H59" s="25">
        <v>18.509</v>
      </c>
      <c r="I59" s="24">
        <f t="shared" si="0"/>
        <v>18.509</v>
      </c>
      <c r="J59" s="25">
        <v>14.33</v>
      </c>
      <c r="K59" s="24">
        <f t="shared" si="1"/>
        <v>12.057500000000001</v>
      </c>
      <c r="L59" s="24">
        <f t="shared" si="2"/>
        <v>11.35064</v>
      </c>
      <c r="M59" s="25">
        <v>115</v>
      </c>
      <c r="N59" s="25">
        <v>6.4515</v>
      </c>
      <c r="O59" s="25">
        <v>127.6</v>
      </c>
      <c r="P59" s="25">
        <v>7.15836</v>
      </c>
      <c r="Q59" s="25">
        <f t="shared" si="5"/>
        <v>141.88118811881188</v>
      </c>
      <c r="R59" s="25">
        <f t="shared" si="6"/>
        <v>119.3811881188119</v>
      </c>
      <c r="S59" s="25">
        <f t="shared" si="7"/>
        <v>112.38257425742573</v>
      </c>
      <c r="T59" s="24">
        <f t="shared" si="8"/>
        <v>-2.97936</v>
      </c>
      <c r="U59" s="24">
        <f t="shared" si="9"/>
        <v>-0.7068599999999998</v>
      </c>
      <c r="V59" s="98">
        <f t="shared" si="10"/>
        <v>12.599999999999994</v>
      </c>
    </row>
    <row r="60" spans="1:22" ht="12.75">
      <c r="A60" s="174"/>
      <c r="B60" s="119">
        <v>54</v>
      </c>
      <c r="C60" s="73" t="s">
        <v>53</v>
      </c>
      <c r="D60" s="3">
        <v>20</v>
      </c>
      <c r="E60" s="3" t="s">
        <v>37</v>
      </c>
      <c r="F60" s="24">
        <v>1275.88</v>
      </c>
      <c r="G60" s="131">
        <v>1275.88</v>
      </c>
      <c r="H60" s="24">
        <v>5.52</v>
      </c>
      <c r="I60" s="24">
        <f t="shared" si="0"/>
        <v>5.52</v>
      </c>
      <c r="J60" s="24">
        <v>3.2</v>
      </c>
      <c r="K60" s="24">
        <f t="shared" si="1"/>
        <v>2.4089999999999994</v>
      </c>
      <c r="L60" s="24">
        <f t="shared" si="2"/>
        <v>2.2049999999999996</v>
      </c>
      <c r="M60" s="24">
        <v>61</v>
      </c>
      <c r="N60" s="24">
        <v>3.111</v>
      </c>
      <c r="O60" s="24">
        <v>65</v>
      </c>
      <c r="P60" s="24">
        <v>3.315</v>
      </c>
      <c r="Q60" s="25">
        <f t="shared" si="5"/>
        <v>160</v>
      </c>
      <c r="R60" s="25">
        <f t="shared" si="6"/>
        <v>120.44999999999997</v>
      </c>
      <c r="S60" s="25">
        <f t="shared" si="7"/>
        <v>110.24999999999997</v>
      </c>
      <c r="T60" s="24">
        <f t="shared" si="8"/>
        <v>-0.9950000000000006</v>
      </c>
      <c r="U60" s="24">
        <f t="shared" si="9"/>
        <v>-0.20399999999999974</v>
      </c>
      <c r="V60" s="98">
        <f t="shared" si="10"/>
        <v>4</v>
      </c>
    </row>
    <row r="61" spans="1:22" ht="12.75">
      <c r="A61" s="174"/>
      <c r="B61" s="119">
        <v>55</v>
      </c>
      <c r="C61" s="73" t="s">
        <v>290</v>
      </c>
      <c r="D61" s="3">
        <v>25</v>
      </c>
      <c r="E61" s="3" t="s">
        <v>37</v>
      </c>
      <c r="F61" s="24">
        <v>1367.27</v>
      </c>
      <c r="G61" s="131">
        <v>1367.27</v>
      </c>
      <c r="H61" s="24">
        <v>6.789</v>
      </c>
      <c r="I61" s="24">
        <f t="shared" si="0"/>
        <v>6.789</v>
      </c>
      <c r="J61" s="24">
        <v>4</v>
      </c>
      <c r="K61" s="24">
        <f t="shared" si="1"/>
        <v>2.913</v>
      </c>
      <c r="L61" s="24">
        <f t="shared" si="2"/>
        <v>3.2444999999999995</v>
      </c>
      <c r="M61" s="24">
        <v>76</v>
      </c>
      <c r="N61" s="24">
        <v>3.876</v>
      </c>
      <c r="O61" s="24">
        <v>69.5</v>
      </c>
      <c r="P61" s="24">
        <v>3.5445</v>
      </c>
      <c r="Q61" s="25">
        <f t="shared" si="5"/>
        <v>160</v>
      </c>
      <c r="R61" s="25">
        <f t="shared" si="6"/>
        <v>116.52</v>
      </c>
      <c r="S61" s="25">
        <f t="shared" si="7"/>
        <v>129.77999999999997</v>
      </c>
      <c r="T61" s="24">
        <f t="shared" si="8"/>
        <v>-0.7555000000000005</v>
      </c>
      <c r="U61" s="24">
        <f t="shared" si="9"/>
        <v>0.3314999999999997</v>
      </c>
      <c r="V61" s="98">
        <f t="shared" si="10"/>
        <v>-6.5</v>
      </c>
    </row>
    <row r="62" spans="1:22" ht="12.75">
      <c r="A62" s="174"/>
      <c r="B62" s="119">
        <v>56</v>
      </c>
      <c r="C62" s="73" t="s">
        <v>291</v>
      </c>
      <c r="D62" s="3">
        <v>60</v>
      </c>
      <c r="E62" s="3" t="s">
        <v>37</v>
      </c>
      <c r="F62" s="24">
        <v>3152</v>
      </c>
      <c r="G62" s="131">
        <v>3152</v>
      </c>
      <c r="H62" s="24">
        <v>12.27</v>
      </c>
      <c r="I62" s="24">
        <f t="shared" si="0"/>
        <v>12.27</v>
      </c>
      <c r="J62" s="24">
        <v>9.6</v>
      </c>
      <c r="K62" s="24">
        <f t="shared" si="1"/>
        <v>5.537999999999999</v>
      </c>
      <c r="L62" s="24">
        <f t="shared" si="2"/>
        <v>5.334</v>
      </c>
      <c r="M62" s="24">
        <v>132</v>
      </c>
      <c r="N62" s="24">
        <v>6.732</v>
      </c>
      <c r="O62" s="24">
        <v>136</v>
      </c>
      <c r="P62" s="24">
        <v>6.936</v>
      </c>
      <c r="Q62" s="25">
        <f t="shared" si="5"/>
        <v>160</v>
      </c>
      <c r="R62" s="25">
        <f t="shared" si="6"/>
        <v>92.29999999999998</v>
      </c>
      <c r="S62" s="25">
        <f t="shared" si="7"/>
        <v>88.9</v>
      </c>
      <c r="T62" s="24">
        <f t="shared" si="8"/>
        <v>-4.266</v>
      </c>
      <c r="U62" s="24">
        <f t="shared" si="9"/>
        <v>-0.20399999999999974</v>
      </c>
      <c r="V62" s="98">
        <f t="shared" si="10"/>
        <v>4</v>
      </c>
    </row>
    <row r="63" spans="1:22" ht="12.75">
      <c r="A63" s="174"/>
      <c r="B63" s="119">
        <v>57</v>
      </c>
      <c r="C63" s="73" t="s">
        <v>57</v>
      </c>
      <c r="D63" s="3">
        <v>60</v>
      </c>
      <c r="E63" s="3" t="s">
        <v>37</v>
      </c>
      <c r="F63" s="24">
        <v>2539.48</v>
      </c>
      <c r="G63" s="131">
        <v>2539.48</v>
      </c>
      <c r="H63" s="24">
        <v>11.35</v>
      </c>
      <c r="I63" s="24">
        <f t="shared" si="0"/>
        <v>11.35</v>
      </c>
      <c r="J63" s="24">
        <v>9.6</v>
      </c>
      <c r="K63" s="24">
        <f t="shared" si="1"/>
        <v>5.281</v>
      </c>
      <c r="L63" s="24">
        <f t="shared" si="2"/>
        <v>6.5509</v>
      </c>
      <c r="M63" s="24">
        <v>119</v>
      </c>
      <c r="N63" s="24">
        <v>6.069</v>
      </c>
      <c r="O63" s="24">
        <v>94.1</v>
      </c>
      <c r="P63" s="24">
        <v>4.799099999999999</v>
      </c>
      <c r="Q63" s="25">
        <f t="shared" si="5"/>
        <v>160</v>
      </c>
      <c r="R63" s="25">
        <f t="shared" si="6"/>
        <v>88.01666666666667</v>
      </c>
      <c r="S63" s="25">
        <f t="shared" si="7"/>
        <v>109.18166666666667</v>
      </c>
      <c r="T63" s="24">
        <f t="shared" si="8"/>
        <v>-3.0490999999999993</v>
      </c>
      <c r="U63" s="24">
        <f t="shared" si="9"/>
        <v>1.2699000000000007</v>
      </c>
      <c r="V63" s="98">
        <f t="shared" si="10"/>
        <v>-24.900000000000006</v>
      </c>
    </row>
    <row r="64" spans="1:22" ht="12.75">
      <c r="A64" s="174"/>
      <c r="B64" s="119">
        <v>58</v>
      </c>
      <c r="C64" s="73" t="s">
        <v>292</v>
      </c>
      <c r="D64" s="3">
        <v>20</v>
      </c>
      <c r="E64" s="3" t="s">
        <v>37</v>
      </c>
      <c r="F64" s="24">
        <v>1084.65</v>
      </c>
      <c r="G64" s="131">
        <v>1084.65</v>
      </c>
      <c r="H64" s="24">
        <v>4.914</v>
      </c>
      <c r="I64" s="24">
        <f t="shared" si="0"/>
        <v>4.914</v>
      </c>
      <c r="J64" s="24">
        <v>3.2</v>
      </c>
      <c r="K64" s="24">
        <f t="shared" si="1"/>
        <v>1.7519999999999998</v>
      </c>
      <c r="L64" s="24">
        <f t="shared" si="2"/>
        <v>2.364</v>
      </c>
      <c r="M64" s="24">
        <v>62</v>
      </c>
      <c r="N64" s="24">
        <v>3.162</v>
      </c>
      <c r="O64" s="24">
        <v>50</v>
      </c>
      <c r="P64" s="24">
        <v>2.55</v>
      </c>
      <c r="Q64" s="25">
        <f t="shared" si="5"/>
        <v>160</v>
      </c>
      <c r="R64" s="25">
        <f t="shared" si="6"/>
        <v>87.6</v>
      </c>
      <c r="S64" s="25">
        <f t="shared" si="7"/>
        <v>118.2</v>
      </c>
      <c r="T64" s="24">
        <f t="shared" si="8"/>
        <v>-0.8360000000000003</v>
      </c>
      <c r="U64" s="24">
        <f t="shared" si="9"/>
        <v>0.6120000000000001</v>
      </c>
      <c r="V64" s="98">
        <f t="shared" si="10"/>
        <v>-12</v>
      </c>
    </row>
    <row r="65" spans="1:22" ht="12.75">
      <c r="A65" s="174"/>
      <c r="B65" s="119">
        <v>59</v>
      </c>
      <c r="C65" s="73" t="s">
        <v>59</v>
      </c>
      <c r="D65" s="3">
        <v>8</v>
      </c>
      <c r="E65" s="3" t="s">
        <v>37</v>
      </c>
      <c r="F65" s="24">
        <v>308.38</v>
      </c>
      <c r="G65" s="131">
        <v>308.38</v>
      </c>
      <c r="H65" s="24">
        <v>1.663</v>
      </c>
      <c r="I65" s="24">
        <f t="shared" si="0"/>
        <v>1.663</v>
      </c>
      <c r="J65" s="24">
        <v>1.28</v>
      </c>
      <c r="K65" s="24">
        <f t="shared" si="1"/>
        <v>1.153</v>
      </c>
      <c r="L65" s="24">
        <f t="shared" si="2"/>
        <v>1.1019999999999999</v>
      </c>
      <c r="M65" s="24">
        <v>10</v>
      </c>
      <c r="N65" s="24">
        <v>0.51</v>
      </c>
      <c r="O65" s="24">
        <v>11</v>
      </c>
      <c r="P65" s="24">
        <v>0.561</v>
      </c>
      <c r="Q65" s="25">
        <f t="shared" si="5"/>
        <v>160</v>
      </c>
      <c r="R65" s="25">
        <f t="shared" si="6"/>
        <v>144.125</v>
      </c>
      <c r="S65" s="25">
        <f t="shared" si="7"/>
        <v>137.74999999999997</v>
      </c>
      <c r="T65" s="24">
        <f t="shared" si="8"/>
        <v>-0.17800000000000016</v>
      </c>
      <c r="U65" s="24">
        <f t="shared" si="9"/>
        <v>-0.051000000000000045</v>
      </c>
      <c r="V65" s="98">
        <f t="shared" si="10"/>
        <v>1</v>
      </c>
    </row>
    <row r="66" spans="1:22" ht="12.75">
      <c r="A66" s="174"/>
      <c r="B66" s="119">
        <v>60</v>
      </c>
      <c r="C66" s="73" t="s">
        <v>55</v>
      </c>
      <c r="D66" s="3">
        <v>8</v>
      </c>
      <c r="E66" s="3" t="s">
        <v>37</v>
      </c>
      <c r="F66" s="24">
        <v>357.16</v>
      </c>
      <c r="G66" s="131">
        <v>357.16</v>
      </c>
      <c r="H66" s="24">
        <v>1.7</v>
      </c>
      <c r="I66" s="24">
        <f t="shared" si="0"/>
        <v>1.7</v>
      </c>
      <c r="J66" s="24">
        <v>1.28</v>
      </c>
      <c r="K66" s="24">
        <f t="shared" si="1"/>
        <v>1.037</v>
      </c>
      <c r="L66" s="24">
        <f t="shared" si="2"/>
        <v>0.6544999999999999</v>
      </c>
      <c r="M66" s="24">
        <v>13</v>
      </c>
      <c r="N66" s="24">
        <v>0.663</v>
      </c>
      <c r="O66" s="24">
        <v>20.5</v>
      </c>
      <c r="P66" s="24">
        <v>1.0455</v>
      </c>
      <c r="Q66" s="25">
        <f t="shared" si="5"/>
        <v>160</v>
      </c>
      <c r="R66" s="25">
        <f t="shared" si="6"/>
        <v>129.625</v>
      </c>
      <c r="S66" s="25">
        <f t="shared" si="7"/>
        <v>81.81249999999999</v>
      </c>
      <c r="T66" s="24">
        <f t="shared" si="8"/>
        <v>-0.6255000000000002</v>
      </c>
      <c r="U66" s="24">
        <f t="shared" si="9"/>
        <v>-0.38250000000000006</v>
      </c>
      <c r="V66" s="98">
        <f t="shared" si="10"/>
        <v>7.5</v>
      </c>
    </row>
    <row r="67" spans="1:22" ht="12.75">
      <c r="A67" s="174"/>
      <c r="B67" s="119">
        <v>61</v>
      </c>
      <c r="C67" s="73" t="s">
        <v>71</v>
      </c>
      <c r="D67" s="3">
        <v>38</v>
      </c>
      <c r="E67" s="3"/>
      <c r="F67" s="3">
        <v>2003</v>
      </c>
      <c r="G67" s="130">
        <v>2003</v>
      </c>
      <c r="H67" s="24">
        <v>9.3</v>
      </c>
      <c r="I67" s="24">
        <f t="shared" si="0"/>
        <v>9.3</v>
      </c>
      <c r="J67" s="24">
        <v>6.08</v>
      </c>
      <c r="K67" s="24">
        <f t="shared" si="1"/>
        <v>3.588000000000001</v>
      </c>
      <c r="L67" s="24">
        <f t="shared" si="2"/>
        <v>4.8477000000000015</v>
      </c>
      <c r="M67" s="25">
        <v>112</v>
      </c>
      <c r="N67" s="35">
        <f>M67*0.051</f>
        <v>5.712</v>
      </c>
      <c r="O67" s="25">
        <v>87.3</v>
      </c>
      <c r="P67" s="24">
        <f>O67*0.051</f>
        <v>4.452299999999999</v>
      </c>
      <c r="Q67" s="25">
        <f t="shared" si="5"/>
        <v>160</v>
      </c>
      <c r="R67" s="25">
        <f t="shared" si="6"/>
        <v>94.42105263157897</v>
      </c>
      <c r="S67" s="25">
        <f t="shared" si="7"/>
        <v>127.571052631579</v>
      </c>
      <c r="T67" s="24">
        <f t="shared" si="8"/>
        <v>-1.2322999999999986</v>
      </c>
      <c r="U67" s="24">
        <f t="shared" si="9"/>
        <v>1.2597000000000005</v>
      </c>
      <c r="V67" s="98">
        <f t="shared" si="10"/>
        <v>-24.700000000000003</v>
      </c>
    </row>
    <row r="68" spans="1:22" ht="12.75">
      <c r="A68" s="174"/>
      <c r="B68" s="119">
        <v>62</v>
      </c>
      <c r="C68" s="73" t="s">
        <v>126</v>
      </c>
      <c r="D68" s="3">
        <v>80</v>
      </c>
      <c r="E68" s="3" t="s">
        <v>28</v>
      </c>
      <c r="F68" s="3">
        <v>3871.74</v>
      </c>
      <c r="G68" s="130">
        <v>3871.74</v>
      </c>
      <c r="H68" s="25">
        <v>14.324</v>
      </c>
      <c r="I68" s="24">
        <f t="shared" si="0"/>
        <v>14.324</v>
      </c>
      <c r="J68" s="25">
        <v>12.8</v>
      </c>
      <c r="K68" s="24">
        <f t="shared" si="1"/>
        <v>8.0914</v>
      </c>
      <c r="L68" s="24">
        <f t="shared" si="2"/>
        <v>8.997959999999999</v>
      </c>
      <c r="M68" s="25">
        <v>110</v>
      </c>
      <c r="N68" s="25">
        <v>6.2326</v>
      </c>
      <c r="O68" s="25">
        <v>94</v>
      </c>
      <c r="P68" s="25">
        <v>5.32604</v>
      </c>
      <c r="Q68" s="25">
        <f t="shared" si="5"/>
        <v>160</v>
      </c>
      <c r="R68" s="25">
        <f t="shared" si="6"/>
        <v>101.14250000000001</v>
      </c>
      <c r="S68" s="25">
        <f t="shared" si="7"/>
        <v>112.47449999999999</v>
      </c>
      <c r="T68" s="24">
        <f t="shared" si="8"/>
        <v>-3.8020400000000016</v>
      </c>
      <c r="U68" s="24">
        <f t="shared" si="9"/>
        <v>0.9065599999999998</v>
      </c>
      <c r="V68" s="98">
        <f t="shared" si="10"/>
        <v>-16</v>
      </c>
    </row>
    <row r="69" spans="1:22" ht="12.75">
      <c r="A69" s="174"/>
      <c r="B69" s="119">
        <v>63</v>
      </c>
      <c r="C69" s="73" t="s">
        <v>306</v>
      </c>
      <c r="D69" s="3">
        <v>79</v>
      </c>
      <c r="E69" s="3" t="s">
        <v>28</v>
      </c>
      <c r="F69" s="3">
        <v>3823.79</v>
      </c>
      <c r="G69" s="130">
        <v>3823.79</v>
      </c>
      <c r="H69" s="25">
        <v>14.869</v>
      </c>
      <c r="I69" s="24">
        <f t="shared" si="0"/>
        <v>14.869</v>
      </c>
      <c r="J69" s="25">
        <v>12.64</v>
      </c>
      <c r="K69" s="24">
        <f t="shared" si="1"/>
        <v>8.23978</v>
      </c>
      <c r="L69" s="24">
        <f t="shared" si="2"/>
        <v>8.933298</v>
      </c>
      <c r="M69" s="25">
        <v>117</v>
      </c>
      <c r="N69" s="25">
        <v>6.62922</v>
      </c>
      <c r="O69" s="25">
        <v>104.76</v>
      </c>
      <c r="P69" s="25">
        <v>5.935702</v>
      </c>
      <c r="Q69" s="25">
        <f t="shared" si="5"/>
        <v>160</v>
      </c>
      <c r="R69" s="25">
        <f t="shared" si="6"/>
        <v>104.30101265822783</v>
      </c>
      <c r="S69" s="25">
        <f t="shared" si="7"/>
        <v>113.07972151898736</v>
      </c>
      <c r="T69" s="24">
        <f t="shared" si="8"/>
        <v>-3.706702</v>
      </c>
      <c r="U69" s="24">
        <f t="shared" si="9"/>
        <v>0.6935180000000001</v>
      </c>
      <c r="V69" s="98">
        <f t="shared" si="10"/>
        <v>-12.239999999999995</v>
      </c>
    </row>
    <row r="70" spans="1:22" ht="12.75">
      <c r="A70" s="174"/>
      <c r="B70" s="119">
        <v>64</v>
      </c>
      <c r="C70" s="73" t="s">
        <v>307</v>
      </c>
      <c r="D70" s="3">
        <v>79</v>
      </c>
      <c r="E70" s="3" t="s">
        <v>28</v>
      </c>
      <c r="F70" s="3">
        <v>3790.5</v>
      </c>
      <c r="G70" s="130">
        <v>3790.5</v>
      </c>
      <c r="H70" s="25">
        <v>15.821</v>
      </c>
      <c r="I70" s="24">
        <f t="shared" si="0"/>
        <v>15.821</v>
      </c>
      <c r="J70" s="25">
        <v>12.64</v>
      </c>
      <c r="K70" s="24">
        <f t="shared" si="1"/>
        <v>8.511859999999999</v>
      </c>
      <c r="L70" s="24">
        <f t="shared" si="2"/>
        <v>9.70172</v>
      </c>
      <c r="M70" s="25">
        <v>129</v>
      </c>
      <c r="N70" s="25">
        <v>7.30914</v>
      </c>
      <c r="O70" s="25">
        <v>108</v>
      </c>
      <c r="P70" s="25">
        <v>6.11928</v>
      </c>
      <c r="Q70" s="25">
        <f t="shared" si="5"/>
        <v>160</v>
      </c>
      <c r="R70" s="25">
        <f t="shared" si="6"/>
        <v>107.74506329113923</v>
      </c>
      <c r="S70" s="25">
        <f t="shared" si="7"/>
        <v>122.806582278481</v>
      </c>
      <c r="T70" s="24">
        <f t="shared" si="8"/>
        <v>-2.9382800000000007</v>
      </c>
      <c r="U70" s="24">
        <f t="shared" si="9"/>
        <v>1.1898600000000004</v>
      </c>
      <c r="V70" s="98">
        <f t="shared" si="10"/>
        <v>-21</v>
      </c>
    </row>
    <row r="71" spans="1:22" ht="12.75">
      <c r="A71" s="174"/>
      <c r="B71" s="119">
        <v>65</v>
      </c>
      <c r="C71" s="73" t="s">
        <v>127</v>
      </c>
      <c r="D71" s="3">
        <v>55</v>
      </c>
      <c r="E71" s="3" t="s">
        <v>28</v>
      </c>
      <c r="F71" s="3">
        <v>2744.97</v>
      </c>
      <c r="G71" s="130">
        <v>2744.97</v>
      </c>
      <c r="H71" s="25">
        <v>6.364</v>
      </c>
      <c r="I71" s="24">
        <f t="shared" si="0"/>
        <v>6.364</v>
      </c>
      <c r="J71" s="25">
        <v>5.207675</v>
      </c>
      <c r="K71" s="24">
        <f t="shared" si="1"/>
        <v>1.4345799999999995</v>
      </c>
      <c r="L71" s="24">
        <f t="shared" si="2"/>
        <v>2.90774</v>
      </c>
      <c r="M71" s="25">
        <v>87</v>
      </c>
      <c r="N71" s="25">
        <v>4.92942</v>
      </c>
      <c r="O71" s="25">
        <v>61</v>
      </c>
      <c r="P71" s="25">
        <v>3.45626</v>
      </c>
      <c r="Q71" s="25">
        <f t="shared" si="5"/>
        <v>94.685</v>
      </c>
      <c r="R71" s="25">
        <f t="shared" si="6"/>
        <v>26.083272727272718</v>
      </c>
      <c r="S71" s="25">
        <f t="shared" si="7"/>
        <v>52.867999999999995</v>
      </c>
      <c r="T71" s="24">
        <f t="shared" si="8"/>
        <v>-2.299935</v>
      </c>
      <c r="U71" s="24">
        <f t="shared" si="9"/>
        <v>1.4731600000000005</v>
      </c>
      <c r="V71" s="98">
        <f t="shared" si="10"/>
        <v>-26</v>
      </c>
    </row>
    <row r="72" spans="1:22" ht="12.75">
      <c r="A72" s="174"/>
      <c r="B72" s="119">
        <v>66</v>
      </c>
      <c r="C72" s="73" t="s">
        <v>308</v>
      </c>
      <c r="D72" s="3">
        <v>45</v>
      </c>
      <c r="E72" s="3" t="s">
        <v>28</v>
      </c>
      <c r="F72" s="3">
        <v>2557.15</v>
      </c>
      <c r="G72" s="130">
        <v>2557.15</v>
      </c>
      <c r="H72" s="25">
        <v>5</v>
      </c>
      <c r="I72" s="24">
        <f aca="true" t="shared" si="15" ref="I72:I127">H72</f>
        <v>5</v>
      </c>
      <c r="J72" s="25">
        <v>4.260825</v>
      </c>
      <c r="K72" s="24">
        <f aca="true" t="shared" si="16" ref="K72:K127">I72-N72</f>
        <v>2.84692</v>
      </c>
      <c r="L72" s="24">
        <f aca="true" t="shared" si="17" ref="L72:L127">I72-P72</f>
        <v>2.05368</v>
      </c>
      <c r="M72" s="25">
        <v>38</v>
      </c>
      <c r="N72" s="25">
        <v>2.15308</v>
      </c>
      <c r="O72" s="25">
        <v>52</v>
      </c>
      <c r="P72" s="25">
        <v>2.94632</v>
      </c>
      <c r="Q72" s="25">
        <f aca="true" t="shared" si="18" ref="Q72:Q127">J72*1000/D72</f>
        <v>94.685</v>
      </c>
      <c r="R72" s="25">
        <f aca="true" t="shared" si="19" ref="R72:R127">K72*1000/D72</f>
        <v>63.26488888888889</v>
      </c>
      <c r="S72" s="25">
        <f aca="true" t="shared" si="20" ref="S72:S127">L72*1000/D72</f>
        <v>45.63733333333333</v>
      </c>
      <c r="T72" s="24">
        <f aca="true" t="shared" si="21" ref="T72:T127">L72-J72</f>
        <v>-2.2071449999999997</v>
      </c>
      <c r="U72" s="24">
        <f aca="true" t="shared" si="22" ref="U72:U127">N72-P72</f>
        <v>-0.79324</v>
      </c>
      <c r="V72" s="98">
        <f aca="true" t="shared" si="23" ref="V72:V127">O72-M72</f>
        <v>14</v>
      </c>
    </row>
    <row r="73" spans="1:22" ht="12.75">
      <c r="A73" s="174"/>
      <c r="B73" s="119">
        <v>67</v>
      </c>
      <c r="C73" s="73" t="s">
        <v>309</v>
      </c>
      <c r="D73" s="3">
        <v>80</v>
      </c>
      <c r="E73" s="3" t="s">
        <v>28</v>
      </c>
      <c r="F73" s="3">
        <v>3776.7</v>
      </c>
      <c r="G73" s="130">
        <v>3776.7</v>
      </c>
      <c r="H73" s="25">
        <v>16.373</v>
      </c>
      <c r="I73" s="24">
        <f t="shared" si="15"/>
        <v>16.373</v>
      </c>
      <c r="J73" s="25">
        <v>12.8</v>
      </c>
      <c r="K73" s="24">
        <f t="shared" si="16"/>
        <v>10.140400000000001</v>
      </c>
      <c r="L73" s="24">
        <f t="shared" si="17"/>
        <v>10.65034</v>
      </c>
      <c r="M73" s="25">
        <v>110</v>
      </c>
      <c r="N73" s="25">
        <v>6.2326</v>
      </c>
      <c r="O73" s="25">
        <v>101</v>
      </c>
      <c r="P73" s="25">
        <v>5.72266</v>
      </c>
      <c r="Q73" s="25">
        <f t="shared" si="18"/>
        <v>160</v>
      </c>
      <c r="R73" s="25">
        <f t="shared" si="19"/>
        <v>126.75500000000002</v>
      </c>
      <c r="S73" s="25">
        <f t="shared" si="20"/>
        <v>133.12925</v>
      </c>
      <c r="T73" s="24">
        <f t="shared" si="21"/>
        <v>-2.149660000000001</v>
      </c>
      <c r="U73" s="24">
        <f t="shared" si="22"/>
        <v>0.5099399999999994</v>
      </c>
      <c r="V73" s="98">
        <f t="shared" si="23"/>
        <v>-9</v>
      </c>
    </row>
    <row r="74" spans="1:22" ht="12.75">
      <c r="A74" s="174"/>
      <c r="B74" s="119">
        <v>68</v>
      </c>
      <c r="C74" s="73" t="s">
        <v>310</v>
      </c>
      <c r="D74" s="3">
        <v>50</v>
      </c>
      <c r="E74" s="3" t="s">
        <v>28</v>
      </c>
      <c r="F74" s="3">
        <v>2565.83</v>
      </c>
      <c r="G74" s="130">
        <v>2565.83</v>
      </c>
      <c r="H74" s="25">
        <v>10.48</v>
      </c>
      <c r="I74" s="24">
        <f t="shared" si="15"/>
        <v>10.48</v>
      </c>
      <c r="J74" s="25">
        <v>8</v>
      </c>
      <c r="K74" s="24">
        <f t="shared" si="16"/>
        <v>6.00386</v>
      </c>
      <c r="L74" s="24">
        <f t="shared" si="17"/>
        <v>5.9472000000000005</v>
      </c>
      <c r="M74" s="25">
        <v>79</v>
      </c>
      <c r="N74" s="25">
        <v>4.47614</v>
      </c>
      <c r="O74" s="25">
        <v>80</v>
      </c>
      <c r="P74" s="25">
        <v>4.5328</v>
      </c>
      <c r="Q74" s="25">
        <f t="shared" si="18"/>
        <v>160</v>
      </c>
      <c r="R74" s="25">
        <f t="shared" si="19"/>
        <v>120.0772</v>
      </c>
      <c r="S74" s="25">
        <f t="shared" si="20"/>
        <v>118.94400000000002</v>
      </c>
      <c r="T74" s="24">
        <f t="shared" si="21"/>
        <v>-2.0527999999999995</v>
      </c>
      <c r="U74" s="24">
        <f t="shared" si="22"/>
        <v>-0.05665999999999993</v>
      </c>
      <c r="V74" s="98">
        <f t="shared" si="23"/>
        <v>1</v>
      </c>
    </row>
    <row r="75" spans="1:22" ht="12.75">
      <c r="A75" s="174"/>
      <c r="B75" s="119">
        <v>69</v>
      </c>
      <c r="C75" s="73" t="s">
        <v>311</v>
      </c>
      <c r="D75" s="3">
        <v>45</v>
      </c>
      <c r="E75" s="3" t="s">
        <v>28</v>
      </c>
      <c r="F75" s="3">
        <v>2542.2</v>
      </c>
      <c r="G75" s="130">
        <v>2542.2</v>
      </c>
      <c r="H75" s="25">
        <v>9.6</v>
      </c>
      <c r="I75" s="24">
        <f t="shared" si="15"/>
        <v>9.6</v>
      </c>
      <c r="J75" s="25">
        <v>7.2</v>
      </c>
      <c r="K75" s="24">
        <f t="shared" si="16"/>
        <v>5.2371799999999995</v>
      </c>
      <c r="L75" s="24">
        <f t="shared" si="17"/>
        <v>5.2371799999999995</v>
      </c>
      <c r="M75" s="25">
        <v>77</v>
      </c>
      <c r="N75" s="25">
        <v>4.36282</v>
      </c>
      <c r="O75" s="25">
        <v>77</v>
      </c>
      <c r="P75" s="25">
        <v>4.36282</v>
      </c>
      <c r="Q75" s="25">
        <f t="shared" si="18"/>
        <v>160</v>
      </c>
      <c r="R75" s="25">
        <f t="shared" si="19"/>
        <v>116.38177777777777</v>
      </c>
      <c r="S75" s="25">
        <f t="shared" si="20"/>
        <v>116.38177777777777</v>
      </c>
      <c r="T75" s="24">
        <f t="shared" si="21"/>
        <v>-1.9628200000000007</v>
      </c>
      <c r="U75" s="24">
        <f t="shared" si="22"/>
        <v>0</v>
      </c>
      <c r="V75" s="98">
        <f t="shared" si="23"/>
        <v>0</v>
      </c>
    </row>
    <row r="76" spans="1:22" ht="12.75">
      <c r="A76" s="174"/>
      <c r="B76" s="119">
        <v>70</v>
      </c>
      <c r="C76" s="73" t="s">
        <v>128</v>
      </c>
      <c r="D76" s="3">
        <v>41</v>
      </c>
      <c r="E76" s="3" t="s">
        <v>28</v>
      </c>
      <c r="F76" s="3">
        <v>2257.74</v>
      </c>
      <c r="G76" s="130">
        <v>2257.74</v>
      </c>
      <c r="H76" s="25">
        <v>9.24</v>
      </c>
      <c r="I76" s="24">
        <f t="shared" si="15"/>
        <v>9.24</v>
      </c>
      <c r="J76" s="25">
        <v>6.48</v>
      </c>
      <c r="K76" s="24">
        <f t="shared" si="16"/>
        <v>5.67042</v>
      </c>
      <c r="L76" s="24">
        <f t="shared" si="17"/>
        <v>5.840400000000001</v>
      </c>
      <c r="M76" s="25">
        <v>63</v>
      </c>
      <c r="N76" s="25">
        <v>3.56958</v>
      </c>
      <c r="O76" s="25">
        <v>60</v>
      </c>
      <c r="P76" s="25">
        <v>3.3996</v>
      </c>
      <c r="Q76" s="25">
        <f t="shared" si="18"/>
        <v>158.0487804878049</v>
      </c>
      <c r="R76" s="25">
        <f t="shared" si="19"/>
        <v>138.3029268292683</v>
      </c>
      <c r="S76" s="25">
        <f t="shared" si="20"/>
        <v>142.4487804878049</v>
      </c>
      <c r="T76" s="24">
        <f t="shared" si="21"/>
        <v>-0.6395999999999997</v>
      </c>
      <c r="U76" s="24">
        <f t="shared" si="22"/>
        <v>0.16998000000000024</v>
      </c>
      <c r="V76" s="98">
        <f t="shared" si="23"/>
        <v>-3</v>
      </c>
    </row>
    <row r="77" spans="1:22" ht="12.75">
      <c r="A77" s="174"/>
      <c r="B77" s="119">
        <v>71</v>
      </c>
      <c r="C77" s="73" t="s">
        <v>129</v>
      </c>
      <c r="D77" s="3">
        <v>40</v>
      </c>
      <c r="E77" s="3" t="s">
        <v>28</v>
      </c>
      <c r="F77" s="3">
        <v>2238.88</v>
      </c>
      <c r="G77" s="130">
        <v>2238.88</v>
      </c>
      <c r="H77" s="25">
        <v>7.436</v>
      </c>
      <c r="I77" s="24">
        <f t="shared" si="15"/>
        <v>7.436</v>
      </c>
      <c r="J77" s="25">
        <v>6.4</v>
      </c>
      <c r="K77" s="24">
        <f t="shared" si="16"/>
        <v>3.8664199999999997</v>
      </c>
      <c r="L77" s="24">
        <f t="shared" si="17"/>
        <v>4.71632</v>
      </c>
      <c r="M77" s="25">
        <v>63</v>
      </c>
      <c r="N77" s="25">
        <v>3.56958</v>
      </c>
      <c r="O77" s="25">
        <v>48</v>
      </c>
      <c r="P77" s="25">
        <v>2.71968</v>
      </c>
      <c r="Q77" s="25">
        <f t="shared" si="18"/>
        <v>160</v>
      </c>
      <c r="R77" s="25">
        <f t="shared" si="19"/>
        <v>96.66049999999998</v>
      </c>
      <c r="S77" s="25">
        <f t="shared" si="20"/>
        <v>117.90799999999999</v>
      </c>
      <c r="T77" s="24">
        <f t="shared" si="21"/>
        <v>-1.6836800000000007</v>
      </c>
      <c r="U77" s="24">
        <f t="shared" si="22"/>
        <v>0.8499000000000003</v>
      </c>
      <c r="V77" s="98">
        <f t="shared" si="23"/>
        <v>-15</v>
      </c>
    </row>
    <row r="78" spans="1:22" ht="12.75">
      <c r="A78" s="174"/>
      <c r="B78" s="119">
        <v>72</v>
      </c>
      <c r="C78" s="132" t="s">
        <v>151</v>
      </c>
      <c r="D78" s="36">
        <v>100</v>
      </c>
      <c r="E78" s="36" t="s">
        <v>28</v>
      </c>
      <c r="F78" s="36">
        <v>4437.08</v>
      </c>
      <c r="G78" s="133">
        <v>4437.08</v>
      </c>
      <c r="H78" s="25">
        <v>17.19</v>
      </c>
      <c r="I78" s="24">
        <f t="shared" si="15"/>
        <v>17.19</v>
      </c>
      <c r="J78" s="36">
        <v>16</v>
      </c>
      <c r="K78" s="24">
        <f t="shared" si="16"/>
        <v>8.724000000000002</v>
      </c>
      <c r="L78" s="24">
        <f t="shared" si="17"/>
        <v>9.662400000000002</v>
      </c>
      <c r="M78" s="25">
        <v>166</v>
      </c>
      <c r="N78" s="25">
        <f>SUM(M78*0.051)</f>
        <v>8.466</v>
      </c>
      <c r="O78" s="65">
        <v>147.6</v>
      </c>
      <c r="P78" s="25">
        <f>SUM(O78*0.051)</f>
        <v>7.5276</v>
      </c>
      <c r="Q78" s="25">
        <f t="shared" si="18"/>
        <v>160</v>
      </c>
      <c r="R78" s="25">
        <f t="shared" si="19"/>
        <v>87.24000000000002</v>
      </c>
      <c r="S78" s="25">
        <f t="shared" si="20"/>
        <v>96.62400000000001</v>
      </c>
      <c r="T78" s="24">
        <f t="shared" si="21"/>
        <v>-6.337599999999998</v>
      </c>
      <c r="U78" s="24">
        <f t="shared" si="22"/>
        <v>0.9383999999999997</v>
      </c>
      <c r="V78" s="98">
        <f t="shared" si="23"/>
        <v>-18.400000000000006</v>
      </c>
    </row>
    <row r="79" spans="1:22" ht="12.75">
      <c r="A79" s="174"/>
      <c r="B79" s="119">
        <v>73</v>
      </c>
      <c r="C79" s="132" t="s">
        <v>322</v>
      </c>
      <c r="D79" s="36">
        <v>119</v>
      </c>
      <c r="E79" s="36" t="s">
        <v>28</v>
      </c>
      <c r="F79" s="36">
        <v>5779.79</v>
      </c>
      <c r="G79" s="133">
        <v>5779.79</v>
      </c>
      <c r="H79" s="25">
        <v>21.59</v>
      </c>
      <c r="I79" s="24">
        <f t="shared" si="15"/>
        <v>21.59</v>
      </c>
      <c r="J79" s="36">
        <v>19.04</v>
      </c>
      <c r="K79" s="24">
        <f t="shared" si="16"/>
        <v>11.849</v>
      </c>
      <c r="L79" s="24">
        <f t="shared" si="17"/>
        <v>14.14808</v>
      </c>
      <c r="M79" s="25">
        <v>191</v>
      </c>
      <c r="N79" s="25">
        <f>SUM(M79*0.051)</f>
        <v>9.741</v>
      </c>
      <c r="O79" s="65">
        <v>145.92</v>
      </c>
      <c r="P79" s="25">
        <f>SUM(O79*0.051)</f>
        <v>7.441919999999999</v>
      </c>
      <c r="Q79" s="25">
        <f t="shared" si="18"/>
        <v>160</v>
      </c>
      <c r="R79" s="25">
        <f t="shared" si="19"/>
        <v>99.57142857142857</v>
      </c>
      <c r="S79" s="25">
        <f t="shared" si="20"/>
        <v>118.89142857142858</v>
      </c>
      <c r="T79" s="24">
        <f t="shared" si="21"/>
        <v>-4.891919999999999</v>
      </c>
      <c r="U79" s="24">
        <f t="shared" si="22"/>
        <v>2.299080000000001</v>
      </c>
      <c r="V79" s="98">
        <f t="shared" si="23"/>
        <v>-45.08000000000001</v>
      </c>
    </row>
    <row r="80" spans="1:22" ht="12.75">
      <c r="A80" s="174"/>
      <c r="B80" s="119">
        <v>74</v>
      </c>
      <c r="C80" s="132" t="s">
        <v>323</v>
      </c>
      <c r="D80" s="36">
        <v>100</v>
      </c>
      <c r="E80" s="36" t="s">
        <v>28</v>
      </c>
      <c r="F80" s="36">
        <v>4483.74</v>
      </c>
      <c r="G80" s="133">
        <v>4483.74</v>
      </c>
      <c r="H80" s="25">
        <v>18.24</v>
      </c>
      <c r="I80" s="24">
        <f t="shared" si="15"/>
        <v>18.24</v>
      </c>
      <c r="J80" s="36">
        <v>16</v>
      </c>
      <c r="K80" s="24">
        <f t="shared" si="16"/>
        <v>7.683</v>
      </c>
      <c r="L80" s="24">
        <f t="shared" si="17"/>
        <v>7.960439999999998</v>
      </c>
      <c r="M80" s="25">
        <v>207</v>
      </c>
      <c r="N80" s="25">
        <f aca="true" t="shared" si="24" ref="N80:N87">SUM(M80*0.051)</f>
        <v>10.556999999999999</v>
      </c>
      <c r="O80" s="65">
        <v>201.56</v>
      </c>
      <c r="P80" s="25">
        <f aca="true" t="shared" si="25" ref="P80:P87">SUM(O80*0.051)</f>
        <v>10.27956</v>
      </c>
      <c r="Q80" s="25">
        <f t="shared" si="18"/>
        <v>160</v>
      </c>
      <c r="R80" s="25">
        <f t="shared" si="19"/>
        <v>76.83</v>
      </c>
      <c r="S80" s="25">
        <f t="shared" si="20"/>
        <v>79.60439999999998</v>
      </c>
      <c r="T80" s="24">
        <f t="shared" si="21"/>
        <v>-8.039560000000002</v>
      </c>
      <c r="U80" s="24">
        <f t="shared" si="22"/>
        <v>0.2774399999999986</v>
      </c>
      <c r="V80" s="98">
        <f t="shared" si="23"/>
        <v>-5.439999999999998</v>
      </c>
    </row>
    <row r="81" spans="1:22" ht="12.75">
      <c r="A81" s="174"/>
      <c r="B81" s="119">
        <v>75</v>
      </c>
      <c r="C81" s="132" t="s">
        <v>324</v>
      </c>
      <c r="D81" s="36">
        <v>119</v>
      </c>
      <c r="E81" s="36" t="s">
        <v>28</v>
      </c>
      <c r="F81" s="36">
        <v>5732.68</v>
      </c>
      <c r="G81" s="133">
        <v>5732.68</v>
      </c>
      <c r="H81" s="25">
        <v>24.722</v>
      </c>
      <c r="I81" s="24">
        <f t="shared" si="15"/>
        <v>24.722</v>
      </c>
      <c r="J81" s="36">
        <v>19.04</v>
      </c>
      <c r="K81" s="24">
        <f t="shared" si="16"/>
        <v>12.366740000000002</v>
      </c>
      <c r="L81" s="24">
        <f t="shared" si="17"/>
        <v>12.771170000000001</v>
      </c>
      <c r="M81" s="25">
        <v>242.26</v>
      </c>
      <c r="N81" s="25">
        <f t="shared" si="24"/>
        <v>12.35526</v>
      </c>
      <c r="O81" s="65">
        <v>234.33</v>
      </c>
      <c r="P81" s="25">
        <f t="shared" si="25"/>
        <v>11.95083</v>
      </c>
      <c r="Q81" s="25">
        <f t="shared" si="18"/>
        <v>160</v>
      </c>
      <c r="R81" s="25">
        <f t="shared" si="19"/>
        <v>103.92218487394959</v>
      </c>
      <c r="S81" s="25">
        <f t="shared" si="20"/>
        <v>107.32075630252102</v>
      </c>
      <c r="T81" s="24">
        <f t="shared" si="21"/>
        <v>-6.268829999999998</v>
      </c>
      <c r="U81" s="24">
        <f t="shared" si="22"/>
        <v>0.4044299999999996</v>
      </c>
      <c r="V81" s="98">
        <f t="shared" si="23"/>
        <v>-7.929999999999978</v>
      </c>
    </row>
    <row r="82" spans="1:22" ht="12.75">
      <c r="A82" s="174"/>
      <c r="B82" s="119">
        <v>76</v>
      </c>
      <c r="C82" s="132" t="s">
        <v>325</v>
      </c>
      <c r="D82" s="36">
        <v>99</v>
      </c>
      <c r="E82" s="36" t="s">
        <v>28</v>
      </c>
      <c r="F82" s="36">
        <v>4437.03</v>
      </c>
      <c r="G82" s="133">
        <v>4388.13</v>
      </c>
      <c r="H82" s="25">
        <v>18.04</v>
      </c>
      <c r="I82" s="24">
        <f t="shared" si="15"/>
        <v>18.04</v>
      </c>
      <c r="J82" s="36">
        <v>15.84</v>
      </c>
      <c r="K82" s="24">
        <f t="shared" si="16"/>
        <v>10.236999999999998</v>
      </c>
      <c r="L82" s="24">
        <f t="shared" si="17"/>
        <v>10.06003</v>
      </c>
      <c r="M82" s="25">
        <v>153</v>
      </c>
      <c r="N82" s="25">
        <f t="shared" si="24"/>
        <v>7.803</v>
      </c>
      <c r="O82" s="65">
        <v>156.47</v>
      </c>
      <c r="P82" s="25">
        <f t="shared" si="25"/>
        <v>7.97997</v>
      </c>
      <c r="Q82" s="25">
        <f t="shared" si="18"/>
        <v>160</v>
      </c>
      <c r="R82" s="25">
        <f t="shared" si="19"/>
        <v>103.40404040404039</v>
      </c>
      <c r="S82" s="25">
        <f t="shared" si="20"/>
        <v>101.61646464646464</v>
      </c>
      <c r="T82" s="24">
        <f t="shared" si="21"/>
        <v>-5.7799700000000005</v>
      </c>
      <c r="U82" s="24">
        <f t="shared" si="22"/>
        <v>-0.17696999999999985</v>
      </c>
      <c r="V82" s="98">
        <f t="shared" si="23"/>
        <v>3.469999999999999</v>
      </c>
    </row>
    <row r="83" spans="1:22" ht="12.75">
      <c r="A83" s="174"/>
      <c r="B83" s="119">
        <v>77</v>
      </c>
      <c r="C83" s="132" t="s">
        <v>326</v>
      </c>
      <c r="D83" s="36">
        <v>100</v>
      </c>
      <c r="E83" s="36" t="s">
        <v>28</v>
      </c>
      <c r="F83" s="36">
        <v>4434.25</v>
      </c>
      <c r="G83" s="133">
        <v>4434.25</v>
      </c>
      <c r="H83" s="25">
        <v>18.5</v>
      </c>
      <c r="I83" s="24">
        <f t="shared" si="15"/>
        <v>18.5</v>
      </c>
      <c r="J83" s="36">
        <v>16</v>
      </c>
      <c r="K83" s="24">
        <f t="shared" si="16"/>
        <v>10.391</v>
      </c>
      <c r="L83" s="24">
        <f t="shared" si="17"/>
        <v>8.963000000000001</v>
      </c>
      <c r="M83" s="25">
        <v>159</v>
      </c>
      <c r="N83" s="25">
        <f t="shared" si="24"/>
        <v>8.109</v>
      </c>
      <c r="O83" s="65">
        <v>187</v>
      </c>
      <c r="P83" s="25">
        <f t="shared" si="25"/>
        <v>9.536999999999999</v>
      </c>
      <c r="Q83" s="25">
        <f t="shared" si="18"/>
        <v>160</v>
      </c>
      <c r="R83" s="25">
        <f t="shared" si="19"/>
        <v>103.91</v>
      </c>
      <c r="S83" s="25">
        <f t="shared" si="20"/>
        <v>89.63000000000002</v>
      </c>
      <c r="T83" s="24">
        <f t="shared" si="21"/>
        <v>-7.036999999999999</v>
      </c>
      <c r="U83" s="24">
        <f t="shared" si="22"/>
        <v>-1.427999999999999</v>
      </c>
      <c r="V83" s="98">
        <f t="shared" si="23"/>
        <v>28</v>
      </c>
    </row>
    <row r="84" spans="1:22" ht="12.75">
      <c r="A84" s="174"/>
      <c r="B84" s="119">
        <v>78</v>
      </c>
      <c r="C84" s="132" t="s">
        <v>327</v>
      </c>
      <c r="D84" s="36">
        <v>100</v>
      </c>
      <c r="E84" s="36" t="s">
        <v>28</v>
      </c>
      <c r="F84" s="36">
        <v>4438.9</v>
      </c>
      <c r="G84" s="133">
        <v>4438.9</v>
      </c>
      <c r="H84" s="25">
        <v>19.1</v>
      </c>
      <c r="I84" s="24">
        <f t="shared" si="15"/>
        <v>19.1</v>
      </c>
      <c r="J84" s="36">
        <v>16</v>
      </c>
      <c r="K84" s="24">
        <f t="shared" si="16"/>
        <v>9.920000000000002</v>
      </c>
      <c r="L84" s="24">
        <f t="shared" si="17"/>
        <v>11.220500000000001</v>
      </c>
      <c r="M84" s="25">
        <v>180</v>
      </c>
      <c r="N84" s="25">
        <f t="shared" si="24"/>
        <v>9.18</v>
      </c>
      <c r="O84" s="65">
        <v>154.5</v>
      </c>
      <c r="P84" s="25">
        <f t="shared" si="25"/>
        <v>7.879499999999999</v>
      </c>
      <c r="Q84" s="25">
        <f t="shared" si="18"/>
        <v>160</v>
      </c>
      <c r="R84" s="25">
        <f t="shared" si="19"/>
        <v>99.20000000000002</v>
      </c>
      <c r="S84" s="25">
        <f t="shared" si="20"/>
        <v>112.20500000000001</v>
      </c>
      <c r="T84" s="24">
        <f t="shared" si="21"/>
        <v>-4.779499999999999</v>
      </c>
      <c r="U84" s="24">
        <f t="shared" si="22"/>
        <v>1.3005000000000004</v>
      </c>
      <c r="V84" s="98">
        <f t="shared" si="23"/>
        <v>-25.5</v>
      </c>
    </row>
    <row r="85" spans="1:22" ht="12.75">
      <c r="A85" s="174"/>
      <c r="B85" s="119">
        <v>79</v>
      </c>
      <c r="C85" s="132" t="s">
        <v>328</v>
      </c>
      <c r="D85" s="36">
        <v>75</v>
      </c>
      <c r="E85" s="36" t="s">
        <v>28</v>
      </c>
      <c r="F85" s="36">
        <v>3968.65</v>
      </c>
      <c r="G85" s="133">
        <v>3968.65</v>
      </c>
      <c r="H85" s="25">
        <v>18.58</v>
      </c>
      <c r="I85" s="24">
        <f t="shared" si="15"/>
        <v>18.58</v>
      </c>
      <c r="J85" s="36">
        <v>11.92</v>
      </c>
      <c r="K85" s="24">
        <f t="shared" si="16"/>
        <v>11.235999999999999</v>
      </c>
      <c r="L85" s="24">
        <f t="shared" si="17"/>
        <v>11.235999999999999</v>
      </c>
      <c r="M85" s="25">
        <v>144</v>
      </c>
      <c r="N85" s="25">
        <f t="shared" si="24"/>
        <v>7.343999999999999</v>
      </c>
      <c r="O85" s="65">
        <v>144</v>
      </c>
      <c r="P85" s="25">
        <f t="shared" si="25"/>
        <v>7.343999999999999</v>
      </c>
      <c r="Q85" s="25">
        <f t="shared" si="18"/>
        <v>158.93333333333334</v>
      </c>
      <c r="R85" s="25">
        <f t="shared" si="19"/>
        <v>149.8133333333333</v>
      </c>
      <c r="S85" s="25">
        <f t="shared" si="20"/>
        <v>149.8133333333333</v>
      </c>
      <c r="T85" s="24">
        <f t="shared" si="21"/>
        <v>-0.684000000000001</v>
      </c>
      <c r="U85" s="24">
        <f t="shared" si="22"/>
        <v>0</v>
      </c>
      <c r="V85" s="98">
        <f t="shared" si="23"/>
        <v>0</v>
      </c>
    </row>
    <row r="86" spans="1:22" ht="12.75">
      <c r="A86" s="174"/>
      <c r="B86" s="119">
        <v>80</v>
      </c>
      <c r="C86" s="132" t="s">
        <v>329</v>
      </c>
      <c r="D86" s="36">
        <v>75</v>
      </c>
      <c r="E86" s="36" t="s">
        <v>28</v>
      </c>
      <c r="F86" s="36">
        <v>3969.93</v>
      </c>
      <c r="G86" s="133">
        <v>3969.9</v>
      </c>
      <c r="H86" s="25">
        <v>20.03</v>
      </c>
      <c r="I86" s="24">
        <f t="shared" si="15"/>
        <v>20.03</v>
      </c>
      <c r="J86" s="36">
        <v>12</v>
      </c>
      <c r="K86" s="24">
        <f t="shared" si="16"/>
        <v>11.972000000000001</v>
      </c>
      <c r="L86" s="24">
        <f t="shared" si="17"/>
        <v>11.564000000000002</v>
      </c>
      <c r="M86" s="25">
        <v>158</v>
      </c>
      <c r="N86" s="25">
        <f t="shared" si="24"/>
        <v>8.058</v>
      </c>
      <c r="O86" s="65">
        <v>166</v>
      </c>
      <c r="P86" s="25">
        <f t="shared" si="25"/>
        <v>8.466</v>
      </c>
      <c r="Q86" s="25">
        <f t="shared" si="18"/>
        <v>160</v>
      </c>
      <c r="R86" s="25">
        <f t="shared" si="19"/>
        <v>159.6266666666667</v>
      </c>
      <c r="S86" s="25">
        <f t="shared" si="20"/>
        <v>154.1866666666667</v>
      </c>
      <c r="T86" s="24">
        <f t="shared" si="21"/>
        <v>-0.43599999999999817</v>
      </c>
      <c r="U86" s="24">
        <f t="shared" si="22"/>
        <v>-0.4079999999999995</v>
      </c>
      <c r="V86" s="98">
        <f t="shared" si="23"/>
        <v>8</v>
      </c>
    </row>
    <row r="87" spans="1:22" ht="12.75">
      <c r="A87" s="174"/>
      <c r="B87" s="119">
        <v>81</v>
      </c>
      <c r="C87" s="132" t="s">
        <v>330</v>
      </c>
      <c r="D87" s="36">
        <v>75</v>
      </c>
      <c r="E87" s="36" t="s">
        <v>28</v>
      </c>
      <c r="F87" s="36">
        <v>3966.62</v>
      </c>
      <c r="G87" s="133">
        <v>3941.34</v>
      </c>
      <c r="H87" s="25">
        <v>16.34</v>
      </c>
      <c r="I87" s="24">
        <f t="shared" si="15"/>
        <v>16.34</v>
      </c>
      <c r="J87" s="36">
        <v>12</v>
      </c>
      <c r="K87" s="24">
        <f t="shared" si="16"/>
        <v>8.639</v>
      </c>
      <c r="L87" s="24">
        <f t="shared" si="17"/>
        <v>8.027000000000001</v>
      </c>
      <c r="M87" s="25">
        <v>151</v>
      </c>
      <c r="N87" s="25">
        <f t="shared" si="24"/>
        <v>7.701</v>
      </c>
      <c r="O87" s="65">
        <v>163</v>
      </c>
      <c r="P87" s="25">
        <f t="shared" si="25"/>
        <v>8.312999999999999</v>
      </c>
      <c r="Q87" s="25">
        <f t="shared" si="18"/>
        <v>160</v>
      </c>
      <c r="R87" s="25">
        <f t="shared" si="19"/>
        <v>115.18666666666667</v>
      </c>
      <c r="S87" s="25">
        <f t="shared" si="20"/>
        <v>107.02666666666669</v>
      </c>
      <c r="T87" s="24">
        <f t="shared" si="21"/>
        <v>-3.972999999999999</v>
      </c>
      <c r="U87" s="24">
        <f t="shared" si="22"/>
        <v>-0.6119999999999992</v>
      </c>
      <c r="V87" s="98">
        <f t="shared" si="23"/>
        <v>12</v>
      </c>
    </row>
    <row r="88" spans="1:22" ht="12.75">
      <c r="A88" s="174"/>
      <c r="B88" s="119">
        <v>82</v>
      </c>
      <c r="C88" s="73" t="s">
        <v>331</v>
      </c>
      <c r="D88" s="3">
        <v>75</v>
      </c>
      <c r="E88" s="3" t="s">
        <v>28</v>
      </c>
      <c r="F88" s="24">
        <v>3389.63</v>
      </c>
      <c r="G88" s="131">
        <v>3389.63</v>
      </c>
      <c r="H88" s="35">
        <v>17.183</v>
      </c>
      <c r="I88" s="24">
        <f t="shared" si="15"/>
        <v>17.183</v>
      </c>
      <c r="J88" s="35">
        <v>11.84</v>
      </c>
      <c r="K88" s="24">
        <f t="shared" si="16"/>
        <v>8.626</v>
      </c>
      <c r="L88" s="24">
        <f t="shared" si="17"/>
        <v>9.498999999999999</v>
      </c>
      <c r="M88" s="24">
        <v>151</v>
      </c>
      <c r="N88" s="35">
        <v>8.557</v>
      </c>
      <c r="O88" s="24">
        <v>135.6</v>
      </c>
      <c r="P88" s="35">
        <v>7.684</v>
      </c>
      <c r="Q88" s="25">
        <f t="shared" si="18"/>
        <v>157.86666666666667</v>
      </c>
      <c r="R88" s="25">
        <f t="shared" si="19"/>
        <v>115.01333333333334</v>
      </c>
      <c r="S88" s="25">
        <f t="shared" si="20"/>
        <v>126.65333333333331</v>
      </c>
      <c r="T88" s="24">
        <f t="shared" si="21"/>
        <v>-2.341000000000001</v>
      </c>
      <c r="U88" s="24">
        <f t="shared" si="22"/>
        <v>0.8730000000000002</v>
      </c>
      <c r="V88" s="98">
        <f t="shared" si="23"/>
        <v>-15.400000000000006</v>
      </c>
    </row>
    <row r="89" spans="1:22" ht="12.75">
      <c r="A89" s="174"/>
      <c r="B89" s="119">
        <v>83</v>
      </c>
      <c r="C89" s="73" t="s">
        <v>332</v>
      </c>
      <c r="D89" s="3">
        <v>30</v>
      </c>
      <c r="E89" s="3" t="s">
        <v>28</v>
      </c>
      <c r="F89" s="24">
        <v>1583.25</v>
      </c>
      <c r="G89" s="131">
        <v>1583.25</v>
      </c>
      <c r="H89" s="35">
        <v>6.5</v>
      </c>
      <c r="I89" s="24">
        <f t="shared" si="15"/>
        <v>6.5</v>
      </c>
      <c r="J89" s="35">
        <v>4.64</v>
      </c>
      <c r="K89" s="24">
        <f t="shared" si="16"/>
        <v>2.93</v>
      </c>
      <c r="L89" s="24">
        <f t="shared" si="17"/>
        <v>3.496</v>
      </c>
      <c r="M89" s="24">
        <v>63</v>
      </c>
      <c r="N89" s="35">
        <v>3.57</v>
      </c>
      <c r="O89" s="24">
        <v>53</v>
      </c>
      <c r="P89" s="35">
        <v>3.004</v>
      </c>
      <c r="Q89" s="25">
        <f t="shared" si="18"/>
        <v>154.66666666666666</v>
      </c>
      <c r="R89" s="25">
        <f t="shared" si="19"/>
        <v>97.66666666666667</v>
      </c>
      <c r="S89" s="25">
        <f t="shared" si="20"/>
        <v>116.53333333333333</v>
      </c>
      <c r="T89" s="24">
        <f t="shared" si="21"/>
        <v>-1.1439999999999997</v>
      </c>
      <c r="U89" s="24">
        <f t="shared" si="22"/>
        <v>0.5659999999999998</v>
      </c>
      <c r="V89" s="98">
        <f t="shared" si="23"/>
        <v>-10</v>
      </c>
    </row>
    <row r="90" spans="1:22" ht="12.75">
      <c r="A90" s="174"/>
      <c r="B90" s="119">
        <v>84</v>
      </c>
      <c r="C90" s="73" t="s">
        <v>192</v>
      </c>
      <c r="D90" s="3">
        <v>9</v>
      </c>
      <c r="E90" s="3" t="s">
        <v>28</v>
      </c>
      <c r="F90" s="24">
        <v>656.14</v>
      </c>
      <c r="G90" s="131">
        <v>589.16</v>
      </c>
      <c r="H90" s="35">
        <v>1.8</v>
      </c>
      <c r="I90" s="24">
        <f t="shared" si="15"/>
        <v>1.8</v>
      </c>
      <c r="J90" s="35">
        <v>1.6</v>
      </c>
      <c r="K90" s="24">
        <f t="shared" si="16"/>
        <v>1.0070000000000001</v>
      </c>
      <c r="L90" s="24">
        <f t="shared" si="17"/>
        <v>1.0350000000000001</v>
      </c>
      <c r="M90" s="24">
        <v>14</v>
      </c>
      <c r="N90" s="35">
        <v>0.793</v>
      </c>
      <c r="O90" s="24">
        <v>13.5</v>
      </c>
      <c r="P90" s="35">
        <v>0.765</v>
      </c>
      <c r="Q90" s="25">
        <f t="shared" si="18"/>
        <v>177.77777777777777</v>
      </c>
      <c r="R90" s="25">
        <f t="shared" si="19"/>
        <v>111.8888888888889</v>
      </c>
      <c r="S90" s="25">
        <f t="shared" si="20"/>
        <v>115.00000000000003</v>
      </c>
      <c r="T90" s="24">
        <f t="shared" si="21"/>
        <v>-0.565</v>
      </c>
      <c r="U90" s="24">
        <f t="shared" si="22"/>
        <v>0.028000000000000025</v>
      </c>
      <c r="V90" s="98">
        <f t="shared" si="23"/>
        <v>-0.5</v>
      </c>
    </row>
    <row r="91" spans="1:22" ht="12.75">
      <c r="A91" s="174"/>
      <c r="B91" s="119">
        <v>85</v>
      </c>
      <c r="C91" s="73" t="s">
        <v>333</v>
      </c>
      <c r="D91" s="3">
        <v>20</v>
      </c>
      <c r="E91" s="3" t="s">
        <v>28</v>
      </c>
      <c r="F91" s="24">
        <v>1141.96</v>
      </c>
      <c r="G91" s="131">
        <v>1141.96</v>
      </c>
      <c r="H91" s="35">
        <v>4.379</v>
      </c>
      <c r="I91" s="24">
        <f t="shared" si="15"/>
        <v>4.379</v>
      </c>
      <c r="J91" s="35">
        <v>3.2</v>
      </c>
      <c r="K91" s="24">
        <f t="shared" si="16"/>
        <v>1.7719999999999994</v>
      </c>
      <c r="L91" s="24">
        <f t="shared" si="17"/>
        <v>1.8859999999999997</v>
      </c>
      <c r="M91" s="24">
        <v>46</v>
      </c>
      <c r="N91" s="35">
        <v>2.607</v>
      </c>
      <c r="O91" s="24">
        <v>44</v>
      </c>
      <c r="P91" s="35">
        <v>2.493</v>
      </c>
      <c r="Q91" s="25">
        <f t="shared" si="18"/>
        <v>160</v>
      </c>
      <c r="R91" s="25">
        <f t="shared" si="19"/>
        <v>88.59999999999997</v>
      </c>
      <c r="S91" s="25">
        <f t="shared" si="20"/>
        <v>94.29999999999998</v>
      </c>
      <c r="T91" s="24">
        <f t="shared" si="21"/>
        <v>-1.3140000000000005</v>
      </c>
      <c r="U91" s="24">
        <f t="shared" si="22"/>
        <v>0.11400000000000032</v>
      </c>
      <c r="V91" s="98">
        <f t="shared" si="23"/>
        <v>-2</v>
      </c>
    </row>
    <row r="92" spans="1:22" ht="12.75">
      <c r="A92" s="174"/>
      <c r="B92" s="119">
        <v>86</v>
      </c>
      <c r="C92" s="73" t="s">
        <v>190</v>
      </c>
      <c r="D92" s="3">
        <v>8</v>
      </c>
      <c r="E92" s="3" t="s">
        <v>28</v>
      </c>
      <c r="F92" s="24">
        <v>354.78</v>
      </c>
      <c r="G92" s="131">
        <v>354.78</v>
      </c>
      <c r="H92" s="35">
        <v>1.548</v>
      </c>
      <c r="I92" s="24">
        <f t="shared" si="15"/>
        <v>1.548</v>
      </c>
      <c r="J92" s="35">
        <v>1.28</v>
      </c>
      <c r="K92" s="24">
        <f t="shared" si="16"/>
        <v>1.208</v>
      </c>
      <c r="L92" s="24">
        <f t="shared" si="17"/>
        <v>1.208</v>
      </c>
      <c r="M92" s="24">
        <v>6</v>
      </c>
      <c r="N92" s="35">
        <v>0.34</v>
      </c>
      <c r="O92" s="24">
        <v>6</v>
      </c>
      <c r="P92" s="35">
        <v>0.34</v>
      </c>
      <c r="Q92" s="25">
        <f t="shared" si="18"/>
        <v>160</v>
      </c>
      <c r="R92" s="25">
        <f t="shared" si="19"/>
        <v>151</v>
      </c>
      <c r="S92" s="25">
        <f t="shared" si="20"/>
        <v>151</v>
      </c>
      <c r="T92" s="24">
        <f t="shared" si="21"/>
        <v>-0.07200000000000006</v>
      </c>
      <c r="U92" s="24">
        <f t="shared" si="22"/>
        <v>0</v>
      </c>
      <c r="V92" s="98">
        <f t="shared" si="23"/>
        <v>0</v>
      </c>
    </row>
    <row r="93" spans="1:22" ht="12.75">
      <c r="A93" s="174"/>
      <c r="B93" s="119">
        <v>87</v>
      </c>
      <c r="C93" s="73" t="s">
        <v>349</v>
      </c>
      <c r="D93" s="3">
        <v>45</v>
      </c>
      <c r="E93" s="3">
        <v>1974</v>
      </c>
      <c r="F93" s="3">
        <v>2304.2</v>
      </c>
      <c r="G93" s="130">
        <v>2304.2</v>
      </c>
      <c r="H93" s="3">
        <v>8.22</v>
      </c>
      <c r="I93" s="24">
        <f t="shared" si="15"/>
        <v>8.22</v>
      </c>
      <c r="J93" s="3">
        <v>7.2</v>
      </c>
      <c r="K93" s="24">
        <f t="shared" si="16"/>
        <v>5.466000000000001</v>
      </c>
      <c r="L93" s="24">
        <f t="shared" si="17"/>
        <v>5.721</v>
      </c>
      <c r="M93" s="3">
        <v>54</v>
      </c>
      <c r="N93" s="3">
        <v>2.754</v>
      </c>
      <c r="O93" s="3">
        <v>49</v>
      </c>
      <c r="P93" s="3">
        <v>2.499</v>
      </c>
      <c r="Q93" s="25">
        <f t="shared" si="18"/>
        <v>160</v>
      </c>
      <c r="R93" s="25">
        <f t="shared" si="19"/>
        <v>121.46666666666668</v>
      </c>
      <c r="S93" s="25">
        <f t="shared" si="20"/>
        <v>127.13333333333334</v>
      </c>
      <c r="T93" s="24">
        <f t="shared" si="21"/>
        <v>-1.479</v>
      </c>
      <c r="U93" s="24">
        <f t="shared" si="22"/>
        <v>0.2549999999999999</v>
      </c>
      <c r="V93" s="98">
        <f t="shared" si="23"/>
        <v>-5</v>
      </c>
    </row>
    <row r="94" spans="1:22" ht="12.75">
      <c r="A94" s="174"/>
      <c r="B94" s="119">
        <v>88</v>
      </c>
      <c r="C94" s="73" t="s">
        <v>350</v>
      </c>
      <c r="D94" s="3">
        <v>32</v>
      </c>
      <c r="E94" s="3">
        <v>1961</v>
      </c>
      <c r="F94" s="3">
        <v>1204.3</v>
      </c>
      <c r="G94" s="130">
        <v>1204.3</v>
      </c>
      <c r="H94" s="25">
        <v>5.431</v>
      </c>
      <c r="I94" s="24">
        <f t="shared" si="15"/>
        <v>5.431</v>
      </c>
      <c r="J94" s="25">
        <v>5.12</v>
      </c>
      <c r="K94" s="24">
        <f t="shared" si="16"/>
        <v>4.36</v>
      </c>
      <c r="L94" s="24">
        <f t="shared" si="17"/>
        <v>4.105</v>
      </c>
      <c r="M94" s="25">
        <v>21</v>
      </c>
      <c r="N94" s="25">
        <v>1.071</v>
      </c>
      <c r="O94" s="25">
        <v>26</v>
      </c>
      <c r="P94" s="25">
        <v>1.326</v>
      </c>
      <c r="Q94" s="25">
        <f t="shared" si="18"/>
        <v>160</v>
      </c>
      <c r="R94" s="25">
        <f t="shared" si="19"/>
        <v>136.25</v>
      </c>
      <c r="S94" s="25">
        <f t="shared" si="20"/>
        <v>128.28125</v>
      </c>
      <c r="T94" s="24">
        <f t="shared" si="21"/>
        <v>-1.0149999999999997</v>
      </c>
      <c r="U94" s="24">
        <f t="shared" si="22"/>
        <v>-0.2550000000000001</v>
      </c>
      <c r="V94" s="98">
        <f t="shared" si="23"/>
        <v>5</v>
      </c>
    </row>
    <row r="95" spans="1:22" ht="12.75">
      <c r="A95" s="174"/>
      <c r="B95" s="119">
        <v>89</v>
      </c>
      <c r="C95" s="73" t="s">
        <v>199</v>
      </c>
      <c r="D95" s="3">
        <v>16</v>
      </c>
      <c r="E95" s="3">
        <v>1991</v>
      </c>
      <c r="F95" s="3">
        <v>1070.04</v>
      </c>
      <c r="G95" s="130">
        <v>1070.04</v>
      </c>
      <c r="H95" s="35">
        <v>4.23</v>
      </c>
      <c r="I95" s="24">
        <f t="shared" si="15"/>
        <v>4.23</v>
      </c>
      <c r="J95" s="24">
        <v>2.56</v>
      </c>
      <c r="K95" s="24">
        <f t="shared" si="16"/>
        <v>2.394</v>
      </c>
      <c r="L95" s="24">
        <f t="shared" si="17"/>
        <v>1.9350000000000005</v>
      </c>
      <c r="M95" s="25">
        <v>36</v>
      </c>
      <c r="N95" s="35">
        <f>M95*51/1000</f>
        <v>1.836</v>
      </c>
      <c r="O95" s="25">
        <v>45</v>
      </c>
      <c r="P95" s="35">
        <f>O95*51/1000</f>
        <v>2.295</v>
      </c>
      <c r="Q95" s="25">
        <f t="shared" si="18"/>
        <v>160</v>
      </c>
      <c r="R95" s="25">
        <f t="shared" si="19"/>
        <v>149.625</v>
      </c>
      <c r="S95" s="25">
        <f t="shared" si="20"/>
        <v>120.93750000000003</v>
      </c>
      <c r="T95" s="24">
        <f t="shared" si="21"/>
        <v>-0.6249999999999996</v>
      </c>
      <c r="U95" s="24">
        <f t="shared" si="22"/>
        <v>-0.45899999999999985</v>
      </c>
      <c r="V95" s="98">
        <f t="shared" si="23"/>
        <v>9</v>
      </c>
    </row>
    <row r="96" spans="1:22" ht="12.75">
      <c r="A96" s="174"/>
      <c r="B96" s="119">
        <v>90</v>
      </c>
      <c r="C96" s="73" t="s">
        <v>204</v>
      </c>
      <c r="D96" s="3">
        <v>40</v>
      </c>
      <c r="E96" s="3">
        <v>1992</v>
      </c>
      <c r="F96" s="3">
        <v>2227.72</v>
      </c>
      <c r="G96" s="130">
        <v>2227.72</v>
      </c>
      <c r="H96" s="35">
        <v>10.67</v>
      </c>
      <c r="I96" s="24">
        <f t="shared" si="15"/>
        <v>10.67</v>
      </c>
      <c r="J96" s="24">
        <v>6.4</v>
      </c>
      <c r="K96" s="24">
        <f t="shared" si="16"/>
        <v>4.703</v>
      </c>
      <c r="L96" s="24">
        <f t="shared" si="17"/>
        <v>5.8658</v>
      </c>
      <c r="M96" s="25">
        <v>117</v>
      </c>
      <c r="N96" s="35">
        <f>M96*51/1000</f>
        <v>5.967</v>
      </c>
      <c r="O96" s="25">
        <v>94.2</v>
      </c>
      <c r="P96" s="35">
        <f>O96*51/1000</f>
        <v>4.8042</v>
      </c>
      <c r="Q96" s="25">
        <f t="shared" si="18"/>
        <v>160</v>
      </c>
      <c r="R96" s="25">
        <f t="shared" si="19"/>
        <v>117.575</v>
      </c>
      <c r="S96" s="25">
        <f t="shared" si="20"/>
        <v>146.645</v>
      </c>
      <c r="T96" s="24">
        <f t="shared" si="21"/>
        <v>-0.5342000000000002</v>
      </c>
      <c r="U96" s="24">
        <f t="shared" si="22"/>
        <v>1.1627999999999998</v>
      </c>
      <c r="V96" s="98">
        <f t="shared" si="23"/>
        <v>-22.799999999999997</v>
      </c>
    </row>
    <row r="97" spans="1:22" ht="12.75">
      <c r="A97" s="174"/>
      <c r="B97" s="119">
        <v>91</v>
      </c>
      <c r="C97" s="73" t="s">
        <v>205</v>
      </c>
      <c r="D97" s="3">
        <v>40</v>
      </c>
      <c r="E97" s="3">
        <v>1993</v>
      </c>
      <c r="F97" s="3">
        <v>2173.48</v>
      </c>
      <c r="G97" s="130">
        <v>2173.48</v>
      </c>
      <c r="H97" s="35">
        <v>8.166</v>
      </c>
      <c r="I97" s="24">
        <f t="shared" si="15"/>
        <v>8.166</v>
      </c>
      <c r="J97" s="24">
        <v>6.4</v>
      </c>
      <c r="K97" s="24">
        <f t="shared" si="16"/>
        <v>4.902000000000001</v>
      </c>
      <c r="L97" s="24">
        <f t="shared" si="17"/>
        <v>4.9683</v>
      </c>
      <c r="M97" s="25">
        <v>64</v>
      </c>
      <c r="N97" s="35">
        <f>M97*51/1000</f>
        <v>3.264</v>
      </c>
      <c r="O97" s="25">
        <v>62.7</v>
      </c>
      <c r="P97" s="35">
        <f>O97*51/1000</f>
        <v>3.1977</v>
      </c>
      <c r="Q97" s="25">
        <f t="shared" si="18"/>
        <v>160</v>
      </c>
      <c r="R97" s="25">
        <f t="shared" si="19"/>
        <v>122.55000000000003</v>
      </c>
      <c r="S97" s="25">
        <f t="shared" si="20"/>
        <v>124.20750000000001</v>
      </c>
      <c r="T97" s="24">
        <f t="shared" si="21"/>
        <v>-1.4317000000000002</v>
      </c>
      <c r="U97" s="24">
        <f t="shared" si="22"/>
        <v>0.06629999999999958</v>
      </c>
      <c r="V97" s="98">
        <f t="shared" si="23"/>
        <v>-1.2999999999999972</v>
      </c>
    </row>
    <row r="98" spans="1:22" ht="12.75">
      <c r="A98" s="174"/>
      <c r="B98" s="119">
        <v>92</v>
      </c>
      <c r="C98" s="73" t="s">
        <v>206</v>
      </c>
      <c r="D98" s="3">
        <v>40</v>
      </c>
      <c r="E98" s="3">
        <v>1986</v>
      </c>
      <c r="F98" s="3">
        <v>2246.36</v>
      </c>
      <c r="G98" s="130">
        <v>2246.36</v>
      </c>
      <c r="H98" s="35">
        <v>9.3</v>
      </c>
      <c r="I98" s="24">
        <f t="shared" si="15"/>
        <v>9.3</v>
      </c>
      <c r="J98" s="24">
        <v>6.4</v>
      </c>
      <c r="K98" s="24">
        <f t="shared" si="16"/>
        <v>4.098000000000001</v>
      </c>
      <c r="L98" s="24">
        <f t="shared" si="17"/>
        <v>5.322000000000001</v>
      </c>
      <c r="M98" s="25">
        <v>102</v>
      </c>
      <c r="N98" s="35">
        <f>M98*51/1000</f>
        <v>5.202</v>
      </c>
      <c r="O98" s="25">
        <v>78</v>
      </c>
      <c r="P98" s="35">
        <f>O98*51/1000</f>
        <v>3.978</v>
      </c>
      <c r="Q98" s="25">
        <f t="shared" si="18"/>
        <v>160</v>
      </c>
      <c r="R98" s="25">
        <f t="shared" si="19"/>
        <v>102.45000000000002</v>
      </c>
      <c r="S98" s="25">
        <f t="shared" si="20"/>
        <v>133.05</v>
      </c>
      <c r="T98" s="24">
        <f t="shared" si="21"/>
        <v>-1.0779999999999994</v>
      </c>
      <c r="U98" s="24">
        <f t="shared" si="22"/>
        <v>1.2239999999999998</v>
      </c>
      <c r="V98" s="98">
        <f t="shared" si="23"/>
        <v>-24</v>
      </c>
    </row>
    <row r="99" spans="1:22" ht="12.75">
      <c r="A99" s="174"/>
      <c r="B99" s="119">
        <v>93</v>
      </c>
      <c r="C99" s="73" t="s">
        <v>207</v>
      </c>
      <c r="D99" s="3">
        <v>40</v>
      </c>
      <c r="E99" s="3">
        <v>1984</v>
      </c>
      <c r="F99" s="3">
        <v>2307.25</v>
      </c>
      <c r="G99" s="130">
        <v>2307.25</v>
      </c>
      <c r="H99" s="35">
        <v>8.26</v>
      </c>
      <c r="I99" s="24">
        <f t="shared" si="15"/>
        <v>8.26</v>
      </c>
      <c r="J99" s="24">
        <v>6.4</v>
      </c>
      <c r="K99" s="24">
        <f t="shared" si="16"/>
        <v>5.2509999999999994</v>
      </c>
      <c r="L99" s="24">
        <f t="shared" si="17"/>
        <v>5.480499999999999</v>
      </c>
      <c r="M99" s="25">
        <v>59</v>
      </c>
      <c r="N99" s="35">
        <f>M99*51/1000</f>
        <v>3.009</v>
      </c>
      <c r="O99" s="25">
        <v>54.5</v>
      </c>
      <c r="P99" s="35">
        <f>O99*51/1000</f>
        <v>2.7795</v>
      </c>
      <c r="Q99" s="25">
        <f t="shared" si="18"/>
        <v>160</v>
      </c>
      <c r="R99" s="25">
        <f t="shared" si="19"/>
        <v>131.27499999999998</v>
      </c>
      <c r="S99" s="25">
        <f t="shared" si="20"/>
        <v>137.0125</v>
      </c>
      <c r="T99" s="24">
        <f t="shared" si="21"/>
        <v>-0.9195000000000011</v>
      </c>
      <c r="U99" s="24">
        <f t="shared" si="22"/>
        <v>0.22949999999999982</v>
      </c>
      <c r="V99" s="98">
        <f t="shared" si="23"/>
        <v>-4.5</v>
      </c>
    </row>
    <row r="100" spans="1:22" ht="12.75">
      <c r="A100" s="174"/>
      <c r="B100" s="119">
        <v>94</v>
      </c>
      <c r="C100" s="73" t="s">
        <v>360</v>
      </c>
      <c r="D100" s="3">
        <v>20</v>
      </c>
      <c r="E100" s="3" t="s">
        <v>28</v>
      </c>
      <c r="F100" s="3">
        <v>964.06</v>
      </c>
      <c r="G100" s="131">
        <v>964.06</v>
      </c>
      <c r="H100" s="35">
        <v>3.1</v>
      </c>
      <c r="I100" s="24">
        <f t="shared" si="15"/>
        <v>3.1</v>
      </c>
      <c r="J100" s="35">
        <v>3.2</v>
      </c>
      <c r="K100" s="24">
        <f t="shared" si="16"/>
        <v>1.4240000000000002</v>
      </c>
      <c r="L100" s="24">
        <f t="shared" si="17"/>
        <v>1.417</v>
      </c>
      <c r="M100" s="24">
        <v>30</v>
      </c>
      <c r="N100" s="35">
        <v>1.676</v>
      </c>
      <c r="O100" s="35">
        <v>30.12</v>
      </c>
      <c r="P100" s="35">
        <v>1.683</v>
      </c>
      <c r="Q100" s="25">
        <f t="shared" si="18"/>
        <v>160</v>
      </c>
      <c r="R100" s="25">
        <f t="shared" si="19"/>
        <v>71.20000000000002</v>
      </c>
      <c r="S100" s="25">
        <f t="shared" si="20"/>
        <v>70.85</v>
      </c>
      <c r="T100" s="24">
        <f t="shared" si="21"/>
        <v>-1.7830000000000001</v>
      </c>
      <c r="U100" s="24">
        <f t="shared" si="22"/>
        <v>-0.007000000000000117</v>
      </c>
      <c r="V100" s="98">
        <f t="shared" si="23"/>
        <v>0.120000000000001</v>
      </c>
    </row>
    <row r="101" spans="1:22" ht="12.75">
      <c r="A101" s="174"/>
      <c r="B101" s="119">
        <v>95</v>
      </c>
      <c r="C101" s="73" t="s">
        <v>362</v>
      </c>
      <c r="D101" s="3">
        <v>20</v>
      </c>
      <c r="E101" s="3" t="s">
        <v>44</v>
      </c>
      <c r="F101" s="3">
        <v>728.56</v>
      </c>
      <c r="G101" s="131">
        <v>646.4</v>
      </c>
      <c r="H101" s="35">
        <v>4.173</v>
      </c>
      <c r="I101" s="24">
        <f t="shared" si="15"/>
        <v>4.173</v>
      </c>
      <c r="J101" s="35">
        <v>3.2</v>
      </c>
      <c r="K101" s="24">
        <f t="shared" si="16"/>
        <v>2.385</v>
      </c>
      <c r="L101" s="24">
        <f t="shared" si="17"/>
        <v>2.5410000000000004</v>
      </c>
      <c r="M101" s="24">
        <v>32</v>
      </c>
      <c r="N101" s="35">
        <v>1.788</v>
      </c>
      <c r="O101" s="35">
        <v>29.21</v>
      </c>
      <c r="P101" s="35">
        <v>1.632</v>
      </c>
      <c r="Q101" s="25">
        <f t="shared" si="18"/>
        <v>160</v>
      </c>
      <c r="R101" s="25">
        <f t="shared" si="19"/>
        <v>119.25</v>
      </c>
      <c r="S101" s="25">
        <f t="shared" si="20"/>
        <v>127.05000000000003</v>
      </c>
      <c r="T101" s="24">
        <f t="shared" si="21"/>
        <v>-0.6589999999999998</v>
      </c>
      <c r="U101" s="24">
        <f t="shared" si="22"/>
        <v>0.15600000000000014</v>
      </c>
      <c r="V101" s="98">
        <f t="shared" si="23"/>
        <v>-2.789999999999999</v>
      </c>
    </row>
    <row r="102" spans="1:22" ht="12.75">
      <c r="A102" s="174"/>
      <c r="B102" s="119">
        <v>96</v>
      </c>
      <c r="C102" s="73" t="s">
        <v>219</v>
      </c>
      <c r="D102" s="3">
        <v>20</v>
      </c>
      <c r="E102" s="3" t="s">
        <v>44</v>
      </c>
      <c r="F102" s="24">
        <v>1410.72</v>
      </c>
      <c r="G102" s="131">
        <v>1410.72</v>
      </c>
      <c r="H102" s="35">
        <v>4.556</v>
      </c>
      <c r="I102" s="24">
        <f t="shared" si="15"/>
        <v>4.556</v>
      </c>
      <c r="J102" s="35">
        <v>3.2</v>
      </c>
      <c r="K102" s="24">
        <f t="shared" si="16"/>
        <v>2.713</v>
      </c>
      <c r="L102" s="24">
        <f t="shared" si="17"/>
        <v>2.754</v>
      </c>
      <c r="M102" s="24">
        <v>33</v>
      </c>
      <c r="N102" s="35">
        <v>1.843</v>
      </c>
      <c r="O102" s="35">
        <v>32.26</v>
      </c>
      <c r="P102" s="35">
        <v>1.802</v>
      </c>
      <c r="Q102" s="25">
        <f t="shared" si="18"/>
        <v>160</v>
      </c>
      <c r="R102" s="25">
        <f t="shared" si="19"/>
        <v>135.65</v>
      </c>
      <c r="S102" s="25">
        <f t="shared" si="20"/>
        <v>137.7</v>
      </c>
      <c r="T102" s="24">
        <f t="shared" si="21"/>
        <v>-0.4460000000000002</v>
      </c>
      <c r="U102" s="24">
        <f t="shared" si="22"/>
        <v>0.040999999999999925</v>
      </c>
      <c r="V102" s="98">
        <f t="shared" si="23"/>
        <v>-0.740000000000002</v>
      </c>
    </row>
    <row r="103" spans="1:22" ht="12.75">
      <c r="A103" s="174"/>
      <c r="B103" s="119">
        <v>97</v>
      </c>
      <c r="C103" s="73" t="s">
        <v>364</v>
      </c>
      <c r="D103" s="3">
        <v>12</v>
      </c>
      <c r="E103" s="3" t="s">
        <v>44</v>
      </c>
      <c r="F103" s="24">
        <v>540.93</v>
      </c>
      <c r="G103" s="131">
        <v>497.34</v>
      </c>
      <c r="H103" s="35">
        <v>3.721</v>
      </c>
      <c r="I103" s="24">
        <f t="shared" si="15"/>
        <v>3.721</v>
      </c>
      <c r="J103" s="35">
        <v>1.92</v>
      </c>
      <c r="K103" s="24">
        <f t="shared" si="16"/>
        <v>1.654</v>
      </c>
      <c r="L103" s="24">
        <f t="shared" si="17"/>
        <v>1.738</v>
      </c>
      <c r="M103" s="24">
        <v>37</v>
      </c>
      <c r="N103" s="35">
        <v>2.067</v>
      </c>
      <c r="O103" s="35">
        <v>35.5</v>
      </c>
      <c r="P103" s="35">
        <v>1.983</v>
      </c>
      <c r="Q103" s="25">
        <f t="shared" si="18"/>
        <v>160</v>
      </c>
      <c r="R103" s="25">
        <f t="shared" si="19"/>
        <v>137.83333333333334</v>
      </c>
      <c r="S103" s="25">
        <f t="shared" si="20"/>
        <v>144.83333333333334</v>
      </c>
      <c r="T103" s="24">
        <f t="shared" si="21"/>
        <v>-0.18199999999999994</v>
      </c>
      <c r="U103" s="24">
        <f t="shared" si="22"/>
        <v>0.08400000000000007</v>
      </c>
      <c r="V103" s="98">
        <f t="shared" si="23"/>
        <v>-1.5</v>
      </c>
    </row>
    <row r="104" spans="1:22" ht="12.75">
      <c r="A104" s="174"/>
      <c r="B104" s="119">
        <v>98</v>
      </c>
      <c r="C104" s="73" t="s">
        <v>366</v>
      </c>
      <c r="D104" s="3">
        <v>10</v>
      </c>
      <c r="E104" s="3" t="s">
        <v>44</v>
      </c>
      <c r="F104" s="24">
        <v>638.66</v>
      </c>
      <c r="G104" s="131">
        <v>486.2</v>
      </c>
      <c r="H104" s="35">
        <v>2.531</v>
      </c>
      <c r="I104" s="24">
        <f t="shared" si="15"/>
        <v>2.531</v>
      </c>
      <c r="J104" s="35">
        <v>1.6</v>
      </c>
      <c r="K104" s="24">
        <f t="shared" si="16"/>
        <v>1.5260000000000002</v>
      </c>
      <c r="L104" s="24">
        <f t="shared" si="17"/>
        <v>1.4700000000000002</v>
      </c>
      <c r="M104" s="24">
        <v>18</v>
      </c>
      <c r="N104" s="35">
        <v>1.005</v>
      </c>
      <c r="O104" s="35">
        <v>5.76</v>
      </c>
      <c r="P104" s="35">
        <v>1.061</v>
      </c>
      <c r="Q104" s="25">
        <f t="shared" si="18"/>
        <v>160</v>
      </c>
      <c r="R104" s="25">
        <f t="shared" si="19"/>
        <v>152.60000000000002</v>
      </c>
      <c r="S104" s="25">
        <f t="shared" si="20"/>
        <v>147.00000000000003</v>
      </c>
      <c r="T104" s="24">
        <f t="shared" si="21"/>
        <v>-0.1299999999999999</v>
      </c>
      <c r="U104" s="24">
        <f t="shared" si="22"/>
        <v>-0.05600000000000005</v>
      </c>
      <c r="V104" s="98">
        <f t="shared" si="23"/>
        <v>-12.24</v>
      </c>
    </row>
    <row r="105" spans="1:22" ht="12.75">
      <c r="A105" s="174"/>
      <c r="B105" s="119">
        <v>99</v>
      </c>
      <c r="C105" s="73" t="s">
        <v>367</v>
      </c>
      <c r="D105" s="3">
        <v>20</v>
      </c>
      <c r="E105" s="3" t="s">
        <v>44</v>
      </c>
      <c r="F105" s="24">
        <v>1070.68</v>
      </c>
      <c r="G105" s="131">
        <v>989.35</v>
      </c>
      <c r="H105" s="35">
        <v>4.353</v>
      </c>
      <c r="I105" s="24">
        <f t="shared" si="15"/>
        <v>4.353</v>
      </c>
      <c r="J105" s="35">
        <v>3.2</v>
      </c>
      <c r="K105" s="24">
        <f t="shared" si="16"/>
        <v>3.1799999999999997</v>
      </c>
      <c r="L105" s="24">
        <f t="shared" si="17"/>
        <v>3.082</v>
      </c>
      <c r="M105" s="24">
        <v>21</v>
      </c>
      <c r="N105" s="35">
        <v>1.173</v>
      </c>
      <c r="O105" s="35">
        <v>21.76</v>
      </c>
      <c r="P105" s="35">
        <v>1.271</v>
      </c>
      <c r="Q105" s="25">
        <f t="shared" si="18"/>
        <v>160</v>
      </c>
      <c r="R105" s="25">
        <f t="shared" si="19"/>
        <v>158.99999999999997</v>
      </c>
      <c r="S105" s="25">
        <f t="shared" si="20"/>
        <v>154.1</v>
      </c>
      <c r="T105" s="24">
        <f t="shared" si="21"/>
        <v>-0.11800000000000033</v>
      </c>
      <c r="U105" s="24">
        <f t="shared" si="22"/>
        <v>-0.09799999999999986</v>
      </c>
      <c r="V105" s="98">
        <f t="shared" si="23"/>
        <v>0.7600000000000016</v>
      </c>
    </row>
    <row r="106" spans="1:22" ht="12.75">
      <c r="A106" s="174"/>
      <c r="B106" s="119">
        <v>100</v>
      </c>
      <c r="C106" s="73" t="s">
        <v>387</v>
      </c>
      <c r="D106" s="3">
        <v>45</v>
      </c>
      <c r="E106" s="3">
        <v>1978</v>
      </c>
      <c r="F106" s="3">
        <v>2334.76</v>
      </c>
      <c r="G106" s="130">
        <v>2334.76</v>
      </c>
      <c r="H106" s="35">
        <v>9.786</v>
      </c>
      <c r="I106" s="24">
        <f t="shared" si="15"/>
        <v>9.786</v>
      </c>
      <c r="J106" s="35">
        <v>7.02</v>
      </c>
      <c r="K106" s="24">
        <f t="shared" si="16"/>
        <v>4.736999999999999</v>
      </c>
      <c r="L106" s="24">
        <f t="shared" si="17"/>
        <v>4.77678</v>
      </c>
      <c r="M106" s="24">
        <v>99</v>
      </c>
      <c r="N106" s="35">
        <f aca="true" t="shared" si="26" ref="N106:N114">(M106*51/1000)</f>
        <v>5.049</v>
      </c>
      <c r="O106" s="24">
        <v>98.22</v>
      </c>
      <c r="P106" s="35">
        <f aca="true" t="shared" si="27" ref="P106:P114">(O106*51/1000)</f>
        <v>5.00922</v>
      </c>
      <c r="Q106" s="25">
        <f t="shared" si="18"/>
        <v>156</v>
      </c>
      <c r="R106" s="25">
        <f t="shared" si="19"/>
        <v>105.26666666666665</v>
      </c>
      <c r="S106" s="25">
        <f t="shared" si="20"/>
        <v>106.15066666666667</v>
      </c>
      <c r="T106" s="24">
        <f t="shared" si="21"/>
        <v>-2.24322</v>
      </c>
      <c r="U106" s="24">
        <f t="shared" si="22"/>
        <v>0.03978000000000037</v>
      </c>
      <c r="V106" s="98">
        <f t="shared" si="23"/>
        <v>-0.7800000000000011</v>
      </c>
    </row>
    <row r="107" spans="1:22" ht="12.75">
      <c r="A107" s="174"/>
      <c r="B107" s="119">
        <v>101</v>
      </c>
      <c r="C107" s="73" t="s">
        <v>388</v>
      </c>
      <c r="D107" s="3">
        <v>30</v>
      </c>
      <c r="E107" s="3">
        <v>1983</v>
      </c>
      <c r="F107" s="24">
        <v>1520</v>
      </c>
      <c r="G107" s="131">
        <v>1520</v>
      </c>
      <c r="H107" s="35">
        <v>6.765</v>
      </c>
      <c r="I107" s="24">
        <f t="shared" si="15"/>
        <v>6.765</v>
      </c>
      <c r="J107" s="35">
        <v>4.68</v>
      </c>
      <c r="K107" s="24">
        <f t="shared" si="16"/>
        <v>3.7049999999999996</v>
      </c>
      <c r="L107" s="24">
        <f t="shared" si="17"/>
        <v>3.7060199999999996</v>
      </c>
      <c r="M107" s="24">
        <v>60</v>
      </c>
      <c r="N107" s="35">
        <f t="shared" si="26"/>
        <v>3.06</v>
      </c>
      <c r="O107" s="24">
        <v>59.98</v>
      </c>
      <c r="P107" s="35">
        <f t="shared" si="27"/>
        <v>3.05898</v>
      </c>
      <c r="Q107" s="25">
        <f t="shared" si="18"/>
        <v>156</v>
      </c>
      <c r="R107" s="25">
        <f t="shared" si="19"/>
        <v>123.49999999999999</v>
      </c>
      <c r="S107" s="25">
        <f t="shared" si="20"/>
        <v>123.53399999999998</v>
      </c>
      <c r="T107" s="24">
        <f t="shared" si="21"/>
        <v>-0.9739800000000001</v>
      </c>
      <c r="U107" s="24">
        <f t="shared" si="22"/>
        <v>0.0010200000000000209</v>
      </c>
      <c r="V107" s="98">
        <f t="shared" si="23"/>
        <v>-0.020000000000003126</v>
      </c>
    </row>
    <row r="108" spans="1:22" ht="12.75">
      <c r="A108" s="174"/>
      <c r="B108" s="119">
        <v>102</v>
      </c>
      <c r="C108" s="73" t="s">
        <v>389</v>
      </c>
      <c r="D108" s="3">
        <v>54</v>
      </c>
      <c r="E108" s="3">
        <v>1978</v>
      </c>
      <c r="F108" s="3">
        <v>2986.56</v>
      </c>
      <c r="G108" s="130">
        <v>2986.56</v>
      </c>
      <c r="H108" s="35">
        <v>11.52</v>
      </c>
      <c r="I108" s="24">
        <f t="shared" si="15"/>
        <v>11.52</v>
      </c>
      <c r="J108" s="35">
        <v>8.424</v>
      </c>
      <c r="K108" s="24">
        <f t="shared" si="16"/>
        <v>5.297999999999999</v>
      </c>
      <c r="L108" s="24">
        <f t="shared" si="17"/>
        <v>5.5208699999999995</v>
      </c>
      <c r="M108" s="24">
        <v>122</v>
      </c>
      <c r="N108" s="35">
        <f t="shared" si="26"/>
        <v>6.222</v>
      </c>
      <c r="O108" s="24">
        <v>117.63</v>
      </c>
      <c r="P108" s="35">
        <f t="shared" si="27"/>
        <v>5.99913</v>
      </c>
      <c r="Q108" s="25">
        <f t="shared" si="18"/>
        <v>156</v>
      </c>
      <c r="R108" s="25">
        <f t="shared" si="19"/>
        <v>98.1111111111111</v>
      </c>
      <c r="S108" s="25">
        <f t="shared" si="20"/>
        <v>102.23833333333333</v>
      </c>
      <c r="T108" s="24">
        <f t="shared" si="21"/>
        <v>-2.90313</v>
      </c>
      <c r="U108" s="24">
        <f t="shared" si="22"/>
        <v>0.22287000000000035</v>
      </c>
      <c r="V108" s="98">
        <f t="shared" si="23"/>
        <v>-4.3700000000000045</v>
      </c>
    </row>
    <row r="109" spans="1:22" ht="12.75">
      <c r="A109" s="174"/>
      <c r="B109" s="119">
        <v>103</v>
      </c>
      <c r="C109" s="73" t="s">
        <v>390</v>
      </c>
      <c r="D109" s="3">
        <v>30</v>
      </c>
      <c r="E109" s="3">
        <v>1994</v>
      </c>
      <c r="F109" s="24">
        <v>1500.2</v>
      </c>
      <c r="G109" s="131">
        <v>1500.2</v>
      </c>
      <c r="H109" s="35">
        <v>5.72</v>
      </c>
      <c r="I109" s="24">
        <f t="shared" si="15"/>
        <v>5.72</v>
      </c>
      <c r="J109" s="35">
        <v>4.6266</v>
      </c>
      <c r="K109" s="24">
        <f t="shared" si="16"/>
        <v>2.6089999999999995</v>
      </c>
      <c r="L109" s="24">
        <f t="shared" si="17"/>
        <v>3.03332</v>
      </c>
      <c r="M109" s="24">
        <v>61</v>
      </c>
      <c r="N109" s="35">
        <f t="shared" si="26"/>
        <v>3.111</v>
      </c>
      <c r="O109" s="24">
        <v>52.68</v>
      </c>
      <c r="P109" s="35">
        <f t="shared" si="27"/>
        <v>2.68668</v>
      </c>
      <c r="Q109" s="25">
        <f t="shared" si="18"/>
        <v>154.21999999999997</v>
      </c>
      <c r="R109" s="25">
        <f t="shared" si="19"/>
        <v>86.96666666666665</v>
      </c>
      <c r="S109" s="25">
        <f t="shared" si="20"/>
        <v>101.11066666666666</v>
      </c>
      <c r="T109" s="24">
        <f t="shared" si="21"/>
        <v>-1.59328</v>
      </c>
      <c r="U109" s="24">
        <f t="shared" si="22"/>
        <v>0.42432000000000025</v>
      </c>
      <c r="V109" s="98">
        <f t="shared" si="23"/>
        <v>-8.32</v>
      </c>
    </row>
    <row r="110" spans="1:22" ht="12.75">
      <c r="A110" s="174"/>
      <c r="B110" s="119">
        <v>104</v>
      </c>
      <c r="C110" s="73" t="s">
        <v>229</v>
      </c>
      <c r="D110" s="3">
        <v>30</v>
      </c>
      <c r="E110" s="3">
        <v>1992</v>
      </c>
      <c r="F110" s="24">
        <v>1505.1</v>
      </c>
      <c r="G110" s="131">
        <v>1505.1</v>
      </c>
      <c r="H110" s="35">
        <v>7.04</v>
      </c>
      <c r="I110" s="24">
        <f t="shared" si="15"/>
        <v>7.04</v>
      </c>
      <c r="J110" s="35">
        <v>4.68</v>
      </c>
      <c r="K110" s="24">
        <f t="shared" si="16"/>
        <v>3.011</v>
      </c>
      <c r="L110" s="24">
        <f t="shared" si="17"/>
        <v>3.3782</v>
      </c>
      <c r="M110" s="24">
        <v>79</v>
      </c>
      <c r="N110" s="35">
        <f t="shared" si="26"/>
        <v>4.029</v>
      </c>
      <c r="O110" s="24">
        <v>71.8</v>
      </c>
      <c r="P110" s="35">
        <f t="shared" si="27"/>
        <v>3.6618</v>
      </c>
      <c r="Q110" s="25">
        <f t="shared" si="18"/>
        <v>156</v>
      </c>
      <c r="R110" s="25">
        <f t="shared" si="19"/>
        <v>100.36666666666666</v>
      </c>
      <c r="S110" s="25">
        <f t="shared" si="20"/>
        <v>112.60666666666667</v>
      </c>
      <c r="T110" s="24">
        <f t="shared" si="21"/>
        <v>-1.3017999999999996</v>
      </c>
      <c r="U110" s="24">
        <f t="shared" si="22"/>
        <v>0.36719999999999997</v>
      </c>
      <c r="V110" s="98">
        <f t="shared" si="23"/>
        <v>-7.200000000000003</v>
      </c>
    </row>
    <row r="111" spans="1:22" ht="12.75">
      <c r="A111" s="174"/>
      <c r="B111" s="119">
        <v>105</v>
      </c>
      <c r="C111" s="73" t="s">
        <v>228</v>
      </c>
      <c r="D111" s="3">
        <v>45</v>
      </c>
      <c r="E111" s="3">
        <v>1979</v>
      </c>
      <c r="F111" s="24">
        <v>2292.3</v>
      </c>
      <c r="G111" s="131">
        <v>2292.3</v>
      </c>
      <c r="H111" s="35">
        <v>8.82</v>
      </c>
      <c r="I111" s="24">
        <f t="shared" si="15"/>
        <v>8.82</v>
      </c>
      <c r="J111" s="35">
        <v>7.02</v>
      </c>
      <c r="K111" s="24">
        <f t="shared" si="16"/>
        <v>4.638</v>
      </c>
      <c r="L111" s="24">
        <f t="shared" si="17"/>
        <v>4.862400000000001</v>
      </c>
      <c r="M111" s="24">
        <v>82</v>
      </c>
      <c r="N111" s="35">
        <f t="shared" si="26"/>
        <v>4.182</v>
      </c>
      <c r="O111" s="24">
        <v>77.6</v>
      </c>
      <c r="P111" s="35">
        <f t="shared" si="27"/>
        <v>3.9576</v>
      </c>
      <c r="Q111" s="25">
        <f t="shared" si="18"/>
        <v>156</v>
      </c>
      <c r="R111" s="25">
        <f t="shared" si="19"/>
        <v>103.06666666666666</v>
      </c>
      <c r="S111" s="25">
        <f t="shared" si="20"/>
        <v>108.05333333333334</v>
      </c>
      <c r="T111" s="24">
        <f t="shared" si="21"/>
        <v>-2.1575999999999986</v>
      </c>
      <c r="U111" s="24">
        <f t="shared" si="22"/>
        <v>0.2244000000000006</v>
      </c>
      <c r="V111" s="98">
        <f t="shared" si="23"/>
        <v>-4.400000000000006</v>
      </c>
    </row>
    <row r="112" spans="1:22" ht="12.75">
      <c r="A112" s="174"/>
      <c r="B112" s="119">
        <v>106</v>
      </c>
      <c r="C112" s="73" t="s">
        <v>391</v>
      </c>
      <c r="D112" s="3">
        <v>30</v>
      </c>
      <c r="E112" s="3">
        <v>1988</v>
      </c>
      <c r="F112" s="24">
        <v>1500.3</v>
      </c>
      <c r="G112" s="131">
        <v>1500.3</v>
      </c>
      <c r="H112" s="35">
        <v>6.348</v>
      </c>
      <c r="I112" s="24">
        <f t="shared" si="15"/>
        <v>6.348</v>
      </c>
      <c r="J112" s="35">
        <v>4.68</v>
      </c>
      <c r="K112" s="24">
        <f t="shared" si="16"/>
        <v>3.186</v>
      </c>
      <c r="L112" s="24">
        <f t="shared" si="17"/>
        <v>3.56085</v>
      </c>
      <c r="M112" s="24">
        <v>62</v>
      </c>
      <c r="N112" s="35">
        <f t="shared" si="26"/>
        <v>3.162</v>
      </c>
      <c r="O112" s="24">
        <v>54.65</v>
      </c>
      <c r="P112" s="35">
        <f t="shared" si="27"/>
        <v>2.78715</v>
      </c>
      <c r="Q112" s="25">
        <f t="shared" si="18"/>
        <v>156</v>
      </c>
      <c r="R112" s="25">
        <f t="shared" si="19"/>
        <v>106.2</v>
      </c>
      <c r="S112" s="25">
        <f t="shared" si="20"/>
        <v>118.695</v>
      </c>
      <c r="T112" s="24">
        <f t="shared" si="21"/>
        <v>-1.1191499999999999</v>
      </c>
      <c r="U112" s="24">
        <f t="shared" si="22"/>
        <v>0.3748499999999999</v>
      </c>
      <c r="V112" s="98">
        <f t="shared" si="23"/>
        <v>-7.350000000000001</v>
      </c>
    </row>
    <row r="113" spans="1:22" ht="12.75">
      <c r="A113" s="174"/>
      <c r="B113" s="119">
        <v>107</v>
      </c>
      <c r="C113" s="73" t="s">
        <v>392</v>
      </c>
      <c r="D113" s="3">
        <v>45</v>
      </c>
      <c r="E113" s="3">
        <v>1982</v>
      </c>
      <c r="F113" s="24">
        <v>2344.1</v>
      </c>
      <c r="G113" s="131">
        <v>2344.1</v>
      </c>
      <c r="H113" s="35">
        <v>8.946</v>
      </c>
      <c r="I113" s="24">
        <f t="shared" si="15"/>
        <v>8.946</v>
      </c>
      <c r="J113" s="35">
        <v>7.02</v>
      </c>
      <c r="K113" s="24">
        <f t="shared" si="16"/>
        <v>4.05</v>
      </c>
      <c r="L113" s="24">
        <f t="shared" si="17"/>
        <v>4.96035</v>
      </c>
      <c r="M113" s="24">
        <v>96</v>
      </c>
      <c r="N113" s="35">
        <f t="shared" si="26"/>
        <v>4.896</v>
      </c>
      <c r="O113" s="24">
        <v>78.15</v>
      </c>
      <c r="P113" s="35">
        <f t="shared" si="27"/>
        <v>3.98565</v>
      </c>
      <c r="Q113" s="25">
        <f t="shared" si="18"/>
        <v>156</v>
      </c>
      <c r="R113" s="25">
        <f t="shared" si="19"/>
        <v>90</v>
      </c>
      <c r="S113" s="25">
        <f t="shared" si="20"/>
        <v>110.23</v>
      </c>
      <c r="T113" s="24">
        <f t="shared" si="21"/>
        <v>-2.0596499999999995</v>
      </c>
      <c r="U113" s="24">
        <f t="shared" si="22"/>
        <v>0.9103499999999998</v>
      </c>
      <c r="V113" s="98">
        <f t="shared" si="23"/>
        <v>-17.849999999999994</v>
      </c>
    </row>
    <row r="114" spans="1:22" ht="12.75">
      <c r="A114" s="174"/>
      <c r="B114" s="119">
        <v>108</v>
      </c>
      <c r="C114" s="73" t="s">
        <v>393</v>
      </c>
      <c r="D114" s="3">
        <v>45</v>
      </c>
      <c r="E114" s="3">
        <v>1984</v>
      </c>
      <c r="F114" s="24">
        <v>2338.7</v>
      </c>
      <c r="G114" s="131">
        <v>2338.7</v>
      </c>
      <c r="H114" s="35">
        <v>10.327</v>
      </c>
      <c r="I114" s="24">
        <f t="shared" si="15"/>
        <v>10.327</v>
      </c>
      <c r="J114" s="35">
        <v>7.02</v>
      </c>
      <c r="K114" s="24">
        <f t="shared" si="16"/>
        <v>5.482</v>
      </c>
      <c r="L114" s="24">
        <f t="shared" si="17"/>
        <v>5.57482</v>
      </c>
      <c r="M114" s="24">
        <v>95</v>
      </c>
      <c r="N114" s="35">
        <f t="shared" si="26"/>
        <v>4.845</v>
      </c>
      <c r="O114" s="24">
        <v>93.18</v>
      </c>
      <c r="P114" s="35">
        <f t="shared" si="27"/>
        <v>4.75218</v>
      </c>
      <c r="Q114" s="25">
        <f t="shared" si="18"/>
        <v>156</v>
      </c>
      <c r="R114" s="25">
        <f t="shared" si="19"/>
        <v>121.82222222222222</v>
      </c>
      <c r="S114" s="25">
        <f t="shared" si="20"/>
        <v>123.88488888888888</v>
      </c>
      <c r="T114" s="24">
        <f t="shared" si="21"/>
        <v>-1.4451799999999997</v>
      </c>
      <c r="U114" s="24">
        <f t="shared" si="22"/>
        <v>0.09281999999999968</v>
      </c>
      <c r="V114" s="98">
        <f t="shared" si="23"/>
        <v>-1.8199999999999932</v>
      </c>
    </row>
    <row r="115" spans="1:22" ht="12.75">
      <c r="A115" s="174"/>
      <c r="B115" s="119">
        <v>109</v>
      </c>
      <c r="C115" s="73" t="s">
        <v>413</v>
      </c>
      <c r="D115" s="3">
        <v>20</v>
      </c>
      <c r="E115" s="3" t="s">
        <v>38</v>
      </c>
      <c r="F115" s="3">
        <v>756.04</v>
      </c>
      <c r="G115" s="130">
        <v>756.04</v>
      </c>
      <c r="H115" s="25">
        <v>3.69</v>
      </c>
      <c r="I115" s="24">
        <f t="shared" si="15"/>
        <v>3.69</v>
      </c>
      <c r="J115" s="25">
        <v>2.56</v>
      </c>
      <c r="K115" s="24">
        <f t="shared" si="16"/>
        <v>2.211</v>
      </c>
      <c r="L115" s="24">
        <f t="shared" si="17"/>
        <v>2.0069999999999997</v>
      </c>
      <c r="M115" s="25">
        <v>29</v>
      </c>
      <c r="N115" s="25">
        <v>1.479</v>
      </c>
      <c r="O115" s="25">
        <v>33</v>
      </c>
      <c r="P115" s="25">
        <v>1.683</v>
      </c>
      <c r="Q115" s="25">
        <f t="shared" si="18"/>
        <v>128</v>
      </c>
      <c r="R115" s="25">
        <f t="shared" si="19"/>
        <v>110.55</v>
      </c>
      <c r="S115" s="25">
        <f t="shared" si="20"/>
        <v>100.35</v>
      </c>
      <c r="T115" s="24">
        <f t="shared" si="21"/>
        <v>-0.5530000000000004</v>
      </c>
      <c r="U115" s="24">
        <f t="shared" si="22"/>
        <v>-0.20399999999999996</v>
      </c>
      <c r="V115" s="98">
        <f t="shared" si="23"/>
        <v>4</v>
      </c>
    </row>
    <row r="116" spans="1:22" ht="12.75">
      <c r="A116" s="174"/>
      <c r="B116" s="119">
        <v>110</v>
      </c>
      <c r="C116" s="73" t="s">
        <v>415</v>
      </c>
      <c r="D116" s="3">
        <v>22</v>
      </c>
      <c r="E116" s="3" t="s">
        <v>38</v>
      </c>
      <c r="F116" s="3">
        <v>1203</v>
      </c>
      <c r="G116" s="130">
        <v>1202.98</v>
      </c>
      <c r="H116" s="25">
        <v>5.36</v>
      </c>
      <c r="I116" s="24">
        <f t="shared" si="15"/>
        <v>5.36</v>
      </c>
      <c r="J116" s="25">
        <v>3.52</v>
      </c>
      <c r="K116" s="24">
        <f t="shared" si="16"/>
        <v>2.6570000000000005</v>
      </c>
      <c r="L116" s="24">
        <f t="shared" si="17"/>
        <v>3.0650000000000004</v>
      </c>
      <c r="M116" s="25">
        <v>53</v>
      </c>
      <c r="N116" s="25">
        <v>2.703</v>
      </c>
      <c r="O116" s="25">
        <v>45</v>
      </c>
      <c r="P116" s="25">
        <v>2.295</v>
      </c>
      <c r="Q116" s="25">
        <f t="shared" si="18"/>
        <v>160</v>
      </c>
      <c r="R116" s="25">
        <f t="shared" si="19"/>
        <v>120.7727272727273</v>
      </c>
      <c r="S116" s="25">
        <f t="shared" si="20"/>
        <v>139.31818181818184</v>
      </c>
      <c r="T116" s="24">
        <f t="shared" si="21"/>
        <v>-0.4549999999999996</v>
      </c>
      <c r="U116" s="24">
        <f t="shared" si="22"/>
        <v>0.4079999999999999</v>
      </c>
      <c r="V116" s="98">
        <f t="shared" si="23"/>
        <v>-8</v>
      </c>
    </row>
    <row r="117" spans="1:22" ht="12.75">
      <c r="A117" s="174"/>
      <c r="B117" s="119">
        <v>111</v>
      </c>
      <c r="C117" s="73" t="s">
        <v>416</v>
      </c>
      <c r="D117" s="3">
        <v>12</v>
      </c>
      <c r="E117" s="3" t="s">
        <v>38</v>
      </c>
      <c r="F117" s="3">
        <v>619.19</v>
      </c>
      <c r="G117" s="130">
        <v>619.19</v>
      </c>
      <c r="H117" s="25">
        <v>2.744</v>
      </c>
      <c r="I117" s="24">
        <f t="shared" si="15"/>
        <v>2.744</v>
      </c>
      <c r="J117" s="25">
        <v>1.76</v>
      </c>
      <c r="K117" s="24">
        <f t="shared" si="16"/>
        <v>1.4690000000000003</v>
      </c>
      <c r="L117" s="24">
        <f t="shared" si="17"/>
        <v>1.6280000000000001</v>
      </c>
      <c r="M117" s="25">
        <v>25</v>
      </c>
      <c r="N117" s="25">
        <v>1.275</v>
      </c>
      <c r="O117" s="25">
        <v>21.9</v>
      </c>
      <c r="P117" s="25">
        <v>1.116</v>
      </c>
      <c r="Q117" s="25">
        <f t="shared" si="18"/>
        <v>146.66666666666666</v>
      </c>
      <c r="R117" s="25">
        <f t="shared" si="19"/>
        <v>122.41666666666669</v>
      </c>
      <c r="S117" s="25">
        <f t="shared" si="20"/>
        <v>135.66666666666666</v>
      </c>
      <c r="T117" s="24">
        <f t="shared" si="21"/>
        <v>-0.1319999999999999</v>
      </c>
      <c r="U117" s="24">
        <f t="shared" si="22"/>
        <v>0.1589999999999998</v>
      </c>
      <c r="V117" s="98">
        <f t="shared" si="23"/>
        <v>-3.1000000000000014</v>
      </c>
    </row>
    <row r="118" spans="1:22" ht="12.75">
      <c r="A118" s="174"/>
      <c r="B118" s="119">
        <v>112</v>
      </c>
      <c r="C118" s="73" t="s">
        <v>417</v>
      </c>
      <c r="D118" s="3">
        <v>18</v>
      </c>
      <c r="E118" s="3" t="s">
        <v>38</v>
      </c>
      <c r="F118" s="3">
        <v>747.63</v>
      </c>
      <c r="G118" s="130">
        <v>747.63</v>
      </c>
      <c r="H118" s="25">
        <v>3.605</v>
      </c>
      <c r="I118" s="24">
        <f t="shared" si="15"/>
        <v>3.605</v>
      </c>
      <c r="J118" s="25">
        <v>2.4</v>
      </c>
      <c r="K118" s="24">
        <f t="shared" si="16"/>
        <v>2.075</v>
      </c>
      <c r="L118" s="24">
        <f t="shared" si="17"/>
        <v>2.177</v>
      </c>
      <c r="M118" s="25">
        <v>30</v>
      </c>
      <c r="N118" s="25">
        <v>1.53</v>
      </c>
      <c r="O118" s="25">
        <v>28</v>
      </c>
      <c r="P118" s="25">
        <v>1.428</v>
      </c>
      <c r="Q118" s="25">
        <f t="shared" si="18"/>
        <v>133.33333333333334</v>
      </c>
      <c r="R118" s="25">
        <f t="shared" si="19"/>
        <v>115.27777777777777</v>
      </c>
      <c r="S118" s="25">
        <f t="shared" si="20"/>
        <v>120.94444444444444</v>
      </c>
      <c r="T118" s="24">
        <f t="shared" si="21"/>
        <v>-0.22299999999999986</v>
      </c>
      <c r="U118" s="24">
        <f t="shared" si="22"/>
        <v>0.10200000000000009</v>
      </c>
      <c r="V118" s="98">
        <f t="shared" si="23"/>
        <v>-2</v>
      </c>
    </row>
    <row r="119" spans="1:22" ht="12.75">
      <c r="A119" s="174"/>
      <c r="B119" s="119">
        <v>113</v>
      </c>
      <c r="C119" s="73" t="s">
        <v>418</v>
      </c>
      <c r="D119" s="3">
        <v>22</v>
      </c>
      <c r="E119" s="3" t="s">
        <v>38</v>
      </c>
      <c r="F119" s="3">
        <v>1195.7</v>
      </c>
      <c r="G119" s="130">
        <v>1195.71</v>
      </c>
      <c r="H119" s="25">
        <v>5.59</v>
      </c>
      <c r="I119" s="24">
        <f t="shared" si="15"/>
        <v>5.59</v>
      </c>
      <c r="J119" s="25">
        <v>3.52</v>
      </c>
      <c r="K119" s="24">
        <f t="shared" si="16"/>
        <v>3.3459999999999996</v>
      </c>
      <c r="L119" s="24">
        <f t="shared" si="17"/>
        <v>3.397</v>
      </c>
      <c r="M119" s="25">
        <v>44</v>
      </c>
      <c r="N119" s="25">
        <v>2.244</v>
      </c>
      <c r="O119" s="25">
        <v>43</v>
      </c>
      <c r="P119" s="25">
        <v>2.193</v>
      </c>
      <c r="Q119" s="25">
        <f t="shared" si="18"/>
        <v>160</v>
      </c>
      <c r="R119" s="25">
        <f t="shared" si="19"/>
        <v>152.09090909090907</v>
      </c>
      <c r="S119" s="25">
        <f t="shared" si="20"/>
        <v>154.4090909090909</v>
      </c>
      <c r="T119" s="24">
        <f t="shared" si="21"/>
        <v>-0.12300000000000022</v>
      </c>
      <c r="U119" s="24">
        <f t="shared" si="22"/>
        <v>0.051000000000000156</v>
      </c>
      <c r="V119" s="98">
        <f t="shared" si="23"/>
        <v>-1</v>
      </c>
    </row>
    <row r="120" spans="1:22" ht="12.75">
      <c r="A120" s="174"/>
      <c r="B120" s="119">
        <v>114</v>
      </c>
      <c r="C120" s="73" t="s">
        <v>419</v>
      </c>
      <c r="D120" s="3">
        <v>21</v>
      </c>
      <c r="E120" s="3" t="s">
        <v>38</v>
      </c>
      <c r="F120" s="3">
        <v>1128.6</v>
      </c>
      <c r="G120" s="130">
        <v>1128.59</v>
      </c>
      <c r="H120" s="25">
        <v>5</v>
      </c>
      <c r="I120" s="24">
        <f t="shared" si="15"/>
        <v>5</v>
      </c>
      <c r="J120" s="25">
        <v>3.36</v>
      </c>
      <c r="K120" s="24">
        <f t="shared" si="16"/>
        <v>3.266</v>
      </c>
      <c r="L120" s="24">
        <f t="shared" si="17"/>
        <v>3.113</v>
      </c>
      <c r="M120" s="25">
        <v>34</v>
      </c>
      <c r="N120" s="25">
        <v>1.734</v>
      </c>
      <c r="O120" s="25">
        <v>37</v>
      </c>
      <c r="P120" s="25">
        <v>1.887</v>
      </c>
      <c r="Q120" s="25">
        <f t="shared" si="18"/>
        <v>160</v>
      </c>
      <c r="R120" s="25">
        <f t="shared" si="19"/>
        <v>155.52380952380952</v>
      </c>
      <c r="S120" s="25">
        <f t="shared" si="20"/>
        <v>148.23809523809524</v>
      </c>
      <c r="T120" s="24">
        <f t="shared" si="21"/>
        <v>-0.2469999999999999</v>
      </c>
      <c r="U120" s="24">
        <f t="shared" si="22"/>
        <v>-0.15300000000000002</v>
      </c>
      <c r="V120" s="98">
        <f t="shared" si="23"/>
        <v>3</v>
      </c>
    </row>
    <row r="121" spans="1:22" ht="12.75">
      <c r="A121" s="174"/>
      <c r="B121" s="119">
        <v>115</v>
      </c>
      <c r="C121" s="73" t="s">
        <v>245</v>
      </c>
      <c r="D121" s="3">
        <v>50</v>
      </c>
      <c r="E121" s="3">
        <v>2006</v>
      </c>
      <c r="F121" s="36">
        <v>2986.18</v>
      </c>
      <c r="G121" s="133">
        <v>2824.28</v>
      </c>
      <c r="H121" s="25">
        <v>6.478</v>
      </c>
      <c r="I121" s="24">
        <f t="shared" si="15"/>
        <v>6.478</v>
      </c>
      <c r="J121" s="25">
        <v>3.593106</v>
      </c>
      <c r="K121" s="24">
        <f t="shared" si="16"/>
        <v>-1.1720000000000006</v>
      </c>
      <c r="L121" s="24">
        <f t="shared" si="17"/>
        <v>-0.6191940000000002</v>
      </c>
      <c r="M121" s="25">
        <v>150</v>
      </c>
      <c r="N121" s="25">
        <v>7.65</v>
      </c>
      <c r="O121" s="25">
        <v>132.213</v>
      </c>
      <c r="P121" s="25">
        <v>7.097194</v>
      </c>
      <c r="Q121" s="25">
        <f t="shared" si="18"/>
        <v>71.86212</v>
      </c>
      <c r="R121" s="25">
        <f t="shared" si="19"/>
        <v>-23.440000000000012</v>
      </c>
      <c r="S121" s="25">
        <f t="shared" si="20"/>
        <v>-12.383880000000003</v>
      </c>
      <c r="T121" s="24">
        <f t="shared" si="21"/>
        <v>-4.212300000000001</v>
      </c>
      <c r="U121" s="24">
        <f t="shared" si="22"/>
        <v>0.5528060000000004</v>
      </c>
      <c r="V121" s="98">
        <f t="shared" si="23"/>
        <v>-17.787000000000006</v>
      </c>
    </row>
    <row r="122" spans="1:22" ht="12.75">
      <c r="A122" s="174"/>
      <c r="B122" s="119">
        <v>116</v>
      </c>
      <c r="C122" s="73" t="s">
        <v>246</v>
      </c>
      <c r="D122" s="3">
        <v>28</v>
      </c>
      <c r="E122" s="3">
        <v>2000</v>
      </c>
      <c r="F122" s="36">
        <v>1552.52</v>
      </c>
      <c r="G122" s="133">
        <v>1552.52</v>
      </c>
      <c r="H122" s="25">
        <v>7.226</v>
      </c>
      <c r="I122" s="24">
        <f t="shared" si="15"/>
        <v>7.226</v>
      </c>
      <c r="J122" s="25">
        <v>4.4</v>
      </c>
      <c r="K122" s="24">
        <f t="shared" si="16"/>
        <v>3.2990000000000004</v>
      </c>
      <c r="L122" s="24">
        <f t="shared" si="17"/>
        <v>3.84416</v>
      </c>
      <c r="M122" s="25">
        <v>77</v>
      </c>
      <c r="N122" s="25">
        <v>3.9269999999999996</v>
      </c>
      <c r="O122" s="25">
        <v>63</v>
      </c>
      <c r="P122" s="25">
        <v>3.38184</v>
      </c>
      <c r="Q122" s="25">
        <f t="shared" si="18"/>
        <v>157.14285714285714</v>
      </c>
      <c r="R122" s="25">
        <f t="shared" si="19"/>
        <v>117.82142857142858</v>
      </c>
      <c r="S122" s="25">
        <f t="shared" si="20"/>
        <v>137.29142857142855</v>
      </c>
      <c r="T122" s="24">
        <f t="shared" si="21"/>
        <v>-0.5558400000000003</v>
      </c>
      <c r="U122" s="24">
        <f t="shared" si="22"/>
        <v>0.5451599999999996</v>
      </c>
      <c r="V122" s="98">
        <f t="shared" si="23"/>
        <v>-14</v>
      </c>
    </row>
    <row r="123" spans="1:22" ht="12.75">
      <c r="A123" s="174"/>
      <c r="B123" s="119">
        <v>117</v>
      </c>
      <c r="C123" s="73" t="s">
        <v>247</v>
      </c>
      <c r="D123" s="3">
        <v>18</v>
      </c>
      <c r="E123" s="3">
        <v>2002</v>
      </c>
      <c r="F123" s="36">
        <v>1348.23</v>
      </c>
      <c r="G123" s="133">
        <v>1231.03</v>
      </c>
      <c r="H123" s="25">
        <v>3.747</v>
      </c>
      <c r="I123" s="24">
        <f t="shared" si="15"/>
        <v>3.747</v>
      </c>
      <c r="J123" s="25">
        <v>1.405998</v>
      </c>
      <c r="K123" s="24">
        <f t="shared" si="16"/>
        <v>0.6869999999999998</v>
      </c>
      <c r="L123" s="24">
        <f t="shared" si="17"/>
        <v>0.5425809999999998</v>
      </c>
      <c r="M123" s="25">
        <v>60</v>
      </c>
      <c r="N123" s="25">
        <v>3.06</v>
      </c>
      <c r="O123" s="25">
        <v>59.694833</v>
      </c>
      <c r="P123" s="25">
        <v>3.204419</v>
      </c>
      <c r="Q123" s="25">
        <f t="shared" si="18"/>
        <v>78.111</v>
      </c>
      <c r="R123" s="25">
        <f t="shared" si="19"/>
        <v>38.16666666666666</v>
      </c>
      <c r="S123" s="25">
        <f t="shared" si="20"/>
        <v>30.14338888888888</v>
      </c>
      <c r="T123" s="24">
        <f t="shared" si="21"/>
        <v>-0.8634170000000003</v>
      </c>
      <c r="U123" s="24">
        <f t="shared" si="22"/>
        <v>-0.14441900000000008</v>
      </c>
      <c r="V123" s="98">
        <f t="shared" si="23"/>
        <v>-0.3051669999999973</v>
      </c>
    </row>
    <row r="124" spans="1:22" ht="12.75">
      <c r="A124" s="174"/>
      <c r="B124" s="119">
        <v>118</v>
      </c>
      <c r="C124" s="134" t="s">
        <v>114</v>
      </c>
      <c r="D124" s="135">
        <v>40</v>
      </c>
      <c r="E124" s="135"/>
      <c r="F124" s="136">
        <v>2173.87</v>
      </c>
      <c r="G124" s="136">
        <v>2173.87</v>
      </c>
      <c r="H124" s="24">
        <v>6.77</v>
      </c>
      <c r="I124" s="24">
        <f t="shared" si="15"/>
        <v>6.77</v>
      </c>
      <c r="J124" s="42">
        <f>D124*160/1000/30*20</f>
        <v>4.266666666666667</v>
      </c>
      <c r="K124" s="24">
        <f t="shared" si="16"/>
        <v>4.117999999999999</v>
      </c>
      <c r="L124" s="24">
        <f t="shared" si="17"/>
        <v>4.1556</v>
      </c>
      <c r="M124" s="43">
        <v>52</v>
      </c>
      <c r="N124" s="35">
        <f>M124*51/1000</f>
        <v>2.652</v>
      </c>
      <c r="O124" s="25">
        <v>43</v>
      </c>
      <c r="P124" s="25">
        <f>O124*60.8/1000</f>
        <v>2.6144000000000003</v>
      </c>
      <c r="Q124" s="25">
        <f t="shared" si="18"/>
        <v>106.66666666666667</v>
      </c>
      <c r="R124" s="25">
        <f t="shared" si="19"/>
        <v>102.94999999999997</v>
      </c>
      <c r="S124" s="25">
        <f t="shared" si="20"/>
        <v>103.88999999999999</v>
      </c>
      <c r="T124" s="24">
        <f t="shared" si="21"/>
        <v>-0.11106666666666687</v>
      </c>
      <c r="U124" s="24">
        <f t="shared" si="22"/>
        <v>0.037599999999999856</v>
      </c>
      <c r="V124" s="98">
        <f t="shared" si="23"/>
        <v>-9</v>
      </c>
    </row>
    <row r="125" spans="1:22" ht="12.75">
      <c r="A125" s="174"/>
      <c r="B125" s="119">
        <v>119</v>
      </c>
      <c r="C125" s="132" t="s">
        <v>153</v>
      </c>
      <c r="D125" s="36">
        <v>108</v>
      </c>
      <c r="E125" s="36" t="s">
        <v>28</v>
      </c>
      <c r="F125" s="36">
        <v>2582.45</v>
      </c>
      <c r="G125" s="36">
        <v>2582.45</v>
      </c>
      <c r="H125" s="25">
        <v>20.29</v>
      </c>
      <c r="I125" s="24">
        <f t="shared" si="15"/>
        <v>20.29</v>
      </c>
      <c r="J125" s="25">
        <v>17.28</v>
      </c>
      <c r="K125" s="24">
        <f t="shared" si="16"/>
        <v>13.966</v>
      </c>
      <c r="L125" s="24">
        <f t="shared" si="17"/>
        <v>13.507</v>
      </c>
      <c r="M125" s="25">
        <v>124</v>
      </c>
      <c r="N125" s="25">
        <f>SUM(M125*0.051)</f>
        <v>6.324</v>
      </c>
      <c r="O125" s="65">
        <v>133</v>
      </c>
      <c r="P125" s="25">
        <f>SUM(O125*0.051)</f>
        <v>6.7829999999999995</v>
      </c>
      <c r="Q125" s="25">
        <f t="shared" si="18"/>
        <v>160</v>
      </c>
      <c r="R125" s="25">
        <f t="shared" si="19"/>
        <v>129.3148148148148</v>
      </c>
      <c r="S125" s="25">
        <f t="shared" si="20"/>
        <v>125.06481481481481</v>
      </c>
      <c r="T125" s="24">
        <f t="shared" si="21"/>
        <v>-3.7730000000000015</v>
      </c>
      <c r="U125" s="24">
        <f t="shared" si="22"/>
        <v>-0.45899999999999963</v>
      </c>
      <c r="V125" s="98">
        <f t="shared" si="23"/>
        <v>9</v>
      </c>
    </row>
    <row r="126" spans="1:22" ht="12.75">
      <c r="A126" s="174"/>
      <c r="B126" s="119">
        <v>120</v>
      </c>
      <c r="C126" s="132" t="s">
        <v>154</v>
      </c>
      <c r="D126" s="36">
        <v>60</v>
      </c>
      <c r="E126" s="36" t="s">
        <v>28</v>
      </c>
      <c r="F126" s="36">
        <v>2425.09</v>
      </c>
      <c r="G126" s="36">
        <v>2425.09</v>
      </c>
      <c r="H126" s="25">
        <v>13.4</v>
      </c>
      <c r="I126" s="24">
        <f t="shared" si="15"/>
        <v>13.4</v>
      </c>
      <c r="J126" s="25">
        <v>9.6</v>
      </c>
      <c r="K126" s="24">
        <f t="shared" si="16"/>
        <v>8.045000000000002</v>
      </c>
      <c r="L126" s="24">
        <f t="shared" si="17"/>
        <v>7.433000000000001</v>
      </c>
      <c r="M126" s="25">
        <v>105</v>
      </c>
      <c r="N126" s="25">
        <f>SUM(M126*0.051)</f>
        <v>5.3549999999999995</v>
      </c>
      <c r="O126" s="65">
        <v>117</v>
      </c>
      <c r="P126" s="25">
        <f>SUM(O126*0.051)</f>
        <v>5.967</v>
      </c>
      <c r="Q126" s="25">
        <f t="shared" si="18"/>
        <v>160</v>
      </c>
      <c r="R126" s="25">
        <f t="shared" si="19"/>
        <v>134.08333333333337</v>
      </c>
      <c r="S126" s="25">
        <f t="shared" si="20"/>
        <v>123.88333333333335</v>
      </c>
      <c r="T126" s="24">
        <f t="shared" si="21"/>
        <v>-2.166999999999999</v>
      </c>
      <c r="U126" s="24">
        <f t="shared" si="22"/>
        <v>-0.6120000000000001</v>
      </c>
      <c r="V126" s="98">
        <f t="shared" si="23"/>
        <v>12</v>
      </c>
    </row>
    <row r="127" spans="1:22" ht="12.75">
      <c r="A127" s="174"/>
      <c r="B127" s="119">
        <v>121</v>
      </c>
      <c r="C127" s="132" t="s">
        <v>155</v>
      </c>
      <c r="D127" s="36">
        <v>48</v>
      </c>
      <c r="E127" s="36" t="s">
        <v>28</v>
      </c>
      <c r="F127" s="36">
        <v>1955.05</v>
      </c>
      <c r="G127" s="36">
        <v>1955.05</v>
      </c>
      <c r="H127" s="25">
        <v>10.36</v>
      </c>
      <c r="I127" s="24">
        <f t="shared" si="15"/>
        <v>10.36</v>
      </c>
      <c r="J127" s="25">
        <v>7.6</v>
      </c>
      <c r="K127" s="24">
        <f t="shared" si="16"/>
        <v>6.637</v>
      </c>
      <c r="L127" s="24">
        <f t="shared" si="17"/>
        <v>6.994</v>
      </c>
      <c r="M127" s="25">
        <v>73</v>
      </c>
      <c r="N127" s="25">
        <f>SUM(M127*0.051)</f>
        <v>3.723</v>
      </c>
      <c r="O127" s="65">
        <v>66</v>
      </c>
      <c r="P127" s="25">
        <f>SUM(O127*0.051)</f>
        <v>3.3659999999999997</v>
      </c>
      <c r="Q127" s="25">
        <f t="shared" si="18"/>
        <v>158.33333333333334</v>
      </c>
      <c r="R127" s="25">
        <f t="shared" si="19"/>
        <v>138.27083333333334</v>
      </c>
      <c r="S127" s="25">
        <f t="shared" si="20"/>
        <v>145.70833333333334</v>
      </c>
      <c r="T127" s="24">
        <f t="shared" si="21"/>
        <v>-0.6059999999999999</v>
      </c>
      <c r="U127" s="24">
        <f t="shared" si="22"/>
        <v>0.3570000000000002</v>
      </c>
      <c r="V127" s="98">
        <f t="shared" si="23"/>
        <v>-7</v>
      </c>
    </row>
    <row r="128" spans="1:22" ht="12.75">
      <c r="A128" s="174"/>
      <c r="B128" s="119">
        <v>122</v>
      </c>
      <c r="C128" s="132" t="s">
        <v>157</v>
      </c>
      <c r="D128" s="36">
        <v>20</v>
      </c>
      <c r="E128" s="36" t="s">
        <v>28</v>
      </c>
      <c r="F128" s="36">
        <v>1648.62</v>
      </c>
      <c r="G128" s="36">
        <v>1648.62</v>
      </c>
      <c r="H128" s="25">
        <v>5.43</v>
      </c>
      <c r="I128" s="24">
        <v>5.43</v>
      </c>
      <c r="J128" s="25">
        <v>3.2</v>
      </c>
      <c r="K128" s="24">
        <v>2.931</v>
      </c>
      <c r="L128" s="24">
        <v>2.8289999999999997</v>
      </c>
      <c r="M128" s="25">
        <v>49</v>
      </c>
      <c r="N128" s="25">
        <v>2.4989999999999997</v>
      </c>
      <c r="O128" s="65">
        <v>51</v>
      </c>
      <c r="P128" s="25">
        <v>2.601</v>
      </c>
      <c r="Q128" s="25">
        <v>160</v>
      </c>
      <c r="R128" s="25">
        <v>146.55</v>
      </c>
      <c r="S128" s="25">
        <v>141.45</v>
      </c>
      <c r="T128" s="24">
        <v>-0.37100000000000044</v>
      </c>
      <c r="U128" s="24">
        <v>-0.10200000000000031</v>
      </c>
      <c r="V128" s="98">
        <v>2</v>
      </c>
    </row>
    <row r="129" spans="1:22" ht="12.75">
      <c r="A129" s="174"/>
      <c r="B129" s="119">
        <v>123</v>
      </c>
      <c r="C129" s="132" t="s">
        <v>159</v>
      </c>
      <c r="D129" s="137">
        <v>40</v>
      </c>
      <c r="E129" s="36" t="s">
        <v>28</v>
      </c>
      <c r="F129" s="36">
        <v>1779.99</v>
      </c>
      <c r="G129" s="36">
        <v>1779.99</v>
      </c>
      <c r="H129" s="25">
        <v>9.12</v>
      </c>
      <c r="I129" s="24">
        <v>9.12</v>
      </c>
      <c r="J129" s="25">
        <v>6.32</v>
      </c>
      <c r="K129" s="24">
        <v>6.315</v>
      </c>
      <c r="L129" s="24">
        <v>6.06</v>
      </c>
      <c r="M129" s="25">
        <v>55</v>
      </c>
      <c r="N129" s="25">
        <v>2.805</v>
      </c>
      <c r="O129" s="65">
        <v>60</v>
      </c>
      <c r="P129" s="25">
        <v>3.06</v>
      </c>
      <c r="Q129" s="25">
        <v>158</v>
      </c>
      <c r="R129" s="25">
        <v>157.875</v>
      </c>
      <c r="S129" s="25">
        <v>151.5</v>
      </c>
      <c r="T129" s="24">
        <v>-0.2600000000000007</v>
      </c>
      <c r="U129" s="24">
        <v>-0.255</v>
      </c>
      <c r="V129" s="98">
        <v>5</v>
      </c>
    </row>
    <row r="130" spans="1:22" ht="12.75">
      <c r="A130" s="174"/>
      <c r="B130" s="119">
        <v>124</v>
      </c>
      <c r="C130" s="132" t="s">
        <v>160</v>
      </c>
      <c r="D130" s="137">
        <v>45</v>
      </c>
      <c r="E130" s="36" t="s">
        <v>28</v>
      </c>
      <c r="F130" s="36">
        <v>1881.31</v>
      </c>
      <c r="G130" s="36">
        <v>1881.31</v>
      </c>
      <c r="H130" s="25">
        <v>9.32</v>
      </c>
      <c r="I130" s="24">
        <v>9.32</v>
      </c>
      <c r="J130" s="25">
        <v>7.2</v>
      </c>
      <c r="K130" s="24">
        <v>6.77</v>
      </c>
      <c r="L130" s="24">
        <v>5.087000000000001</v>
      </c>
      <c r="M130" s="25">
        <v>50</v>
      </c>
      <c r="N130" s="25">
        <v>2.55</v>
      </c>
      <c r="O130" s="65">
        <v>83</v>
      </c>
      <c r="P130" s="25">
        <v>4.233</v>
      </c>
      <c r="Q130" s="25">
        <v>160</v>
      </c>
      <c r="R130" s="25">
        <v>150.44444444444446</v>
      </c>
      <c r="S130" s="25">
        <v>113.04444444444447</v>
      </c>
      <c r="T130" s="24">
        <v>-2.1129999999999995</v>
      </c>
      <c r="U130" s="24">
        <v>-1.6829999999999998</v>
      </c>
      <c r="V130" s="98">
        <v>33</v>
      </c>
    </row>
    <row r="131" spans="1:22" ht="12.75">
      <c r="A131" s="174"/>
      <c r="B131" s="119">
        <v>125</v>
      </c>
      <c r="C131" s="73" t="s">
        <v>351</v>
      </c>
      <c r="D131" s="3">
        <v>20</v>
      </c>
      <c r="E131" s="3">
        <v>1970</v>
      </c>
      <c r="F131" s="3">
        <v>955.9</v>
      </c>
      <c r="G131" s="3">
        <v>955.9</v>
      </c>
      <c r="H131" s="3">
        <v>3.913</v>
      </c>
      <c r="I131" s="24">
        <f aca="true" t="shared" si="28" ref="I131:I136">H131</f>
        <v>3.913</v>
      </c>
      <c r="J131" s="3">
        <v>3.2</v>
      </c>
      <c r="K131" s="24">
        <f aca="true" t="shared" si="29" ref="K131:K136">I131-N131</f>
        <v>2.893</v>
      </c>
      <c r="L131" s="24">
        <f aca="true" t="shared" si="30" ref="L131:L136">I131-P131</f>
        <v>2.893</v>
      </c>
      <c r="M131" s="3">
        <v>20</v>
      </c>
      <c r="N131" s="3">
        <v>1.02</v>
      </c>
      <c r="O131" s="3">
        <v>20</v>
      </c>
      <c r="P131" s="3">
        <v>1.02</v>
      </c>
      <c r="Q131" s="25">
        <f aca="true" t="shared" si="31" ref="Q131:Q136">J131*1000/D131</f>
        <v>160</v>
      </c>
      <c r="R131" s="25">
        <f aca="true" t="shared" si="32" ref="R131:R136">K131*1000/D131</f>
        <v>144.65</v>
      </c>
      <c r="S131" s="25">
        <f aca="true" t="shared" si="33" ref="S131:S136">L131*1000/D131</f>
        <v>144.65</v>
      </c>
      <c r="T131" s="24">
        <f aca="true" t="shared" si="34" ref="T131:T136">L131-J131</f>
        <v>-0.3070000000000004</v>
      </c>
      <c r="U131" s="24">
        <f aca="true" t="shared" si="35" ref="U131:U136">N131-P131</f>
        <v>0</v>
      </c>
      <c r="V131" s="98">
        <f aca="true" t="shared" si="36" ref="V131:V136">O131-M131</f>
        <v>0</v>
      </c>
    </row>
    <row r="132" spans="1:22" ht="12.75">
      <c r="A132" s="174"/>
      <c r="B132" s="119">
        <v>126</v>
      </c>
      <c r="C132" s="73" t="s">
        <v>215</v>
      </c>
      <c r="D132" s="3">
        <v>50</v>
      </c>
      <c r="E132" s="3">
        <v>1978</v>
      </c>
      <c r="F132" s="3">
        <v>2609.35</v>
      </c>
      <c r="G132" s="3">
        <v>2609.35</v>
      </c>
      <c r="H132" s="35">
        <v>12.115</v>
      </c>
      <c r="I132" s="24">
        <f t="shared" si="28"/>
        <v>12.115</v>
      </c>
      <c r="J132" s="24">
        <v>8</v>
      </c>
      <c r="K132" s="24">
        <f t="shared" si="29"/>
        <v>7.5760000000000005</v>
      </c>
      <c r="L132" s="24">
        <f t="shared" si="30"/>
        <v>7.7545</v>
      </c>
      <c r="M132" s="25">
        <v>89</v>
      </c>
      <c r="N132" s="35">
        <f>M132*51/1000</f>
        <v>4.539</v>
      </c>
      <c r="O132" s="25">
        <v>85.5</v>
      </c>
      <c r="P132" s="35">
        <f>O132*51/1000</f>
        <v>4.3605</v>
      </c>
      <c r="Q132" s="25">
        <f t="shared" si="31"/>
        <v>160</v>
      </c>
      <c r="R132" s="25">
        <f t="shared" si="32"/>
        <v>151.52</v>
      </c>
      <c r="S132" s="25">
        <f t="shared" si="33"/>
        <v>155.09</v>
      </c>
      <c r="T132" s="24">
        <f t="shared" si="34"/>
        <v>-0.24549999999999983</v>
      </c>
      <c r="U132" s="24">
        <f t="shared" si="35"/>
        <v>0.17849999999999966</v>
      </c>
      <c r="V132" s="98">
        <f t="shared" si="36"/>
        <v>-3.5</v>
      </c>
    </row>
    <row r="133" spans="1:22" ht="12.75">
      <c r="A133" s="174"/>
      <c r="B133" s="119">
        <v>127</v>
      </c>
      <c r="C133" s="73" t="s">
        <v>395</v>
      </c>
      <c r="D133" s="3">
        <v>40</v>
      </c>
      <c r="E133" s="3">
        <v>1982</v>
      </c>
      <c r="F133" s="24">
        <v>2287.97</v>
      </c>
      <c r="G133" s="24">
        <v>2119.51</v>
      </c>
      <c r="H133" s="35">
        <v>11.13</v>
      </c>
      <c r="I133" s="24">
        <f t="shared" si="28"/>
        <v>11.13</v>
      </c>
      <c r="J133" s="35">
        <v>6.4</v>
      </c>
      <c r="K133" s="24">
        <f t="shared" si="29"/>
        <v>5.979000000000001</v>
      </c>
      <c r="L133" s="24">
        <f t="shared" si="30"/>
        <v>6.389550000000001</v>
      </c>
      <c r="M133" s="24">
        <v>101</v>
      </c>
      <c r="N133" s="35">
        <f>M133*51/1000</f>
        <v>5.151</v>
      </c>
      <c r="O133" s="24">
        <v>92.95</v>
      </c>
      <c r="P133" s="35">
        <f>O133*51/1000</f>
        <v>4.74045</v>
      </c>
      <c r="Q133" s="25">
        <f t="shared" si="31"/>
        <v>160</v>
      </c>
      <c r="R133" s="25">
        <f t="shared" si="32"/>
        <v>149.47500000000002</v>
      </c>
      <c r="S133" s="25">
        <f t="shared" si="33"/>
        <v>159.73875000000004</v>
      </c>
      <c r="T133" s="24">
        <f t="shared" si="34"/>
        <v>-0.010449999999999626</v>
      </c>
      <c r="U133" s="24">
        <f t="shared" si="35"/>
        <v>0.41054999999999975</v>
      </c>
      <c r="V133" s="98">
        <f t="shared" si="36"/>
        <v>-8.049999999999997</v>
      </c>
    </row>
    <row r="134" spans="1:22" ht="12.75">
      <c r="A134" s="174"/>
      <c r="B134" s="119">
        <v>128</v>
      </c>
      <c r="C134" s="73" t="s">
        <v>281</v>
      </c>
      <c r="D134" s="3">
        <v>24</v>
      </c>
      <c r="E134" s="3" t="s">
        <v>274</v>
      </c>
      <c r="F134" s="3">
        <v>1067.26</v>
      </c>
      <c r="G134" s="3">
        <v>1067.26</v>
      </c>
      <c r="H134" s="25">
        <v>2.08</v>
      </c>
      <c r="I134" s="24">
        <f t="shared" si="28"/>
        <v>2.08</v>
      </c>
      <c r="J134" s="25">
        <v>3.79</v>
      </c>
      <c r="K134" s="24">
        <f t="shared" si="29"/>
        <v>0.3409</v>
      </c>
      <c r="L134" s="24">
        <f t="shared" si="30"/>
        <v>0.8458000000000001</v>
      </c>
      <c r="M134" s="25">
        <v>31</v>
      </c>
      <c r="N134" s="25">
        <v>1.7391</v>
      </c>
      <c r="O134" s="25">
        <v>22</v>
      </c>
      <c r="P134" s="25">
        <v>1.2342</v>
      </c>
      <c r="Q134" s="25">
        <f t="shared" si="31"/>
        <v>157.91666666666666</v>
      </c>
      <c r="R134" s="25">
        <f t="shared" si="32"/>
        <v>14.204166666666666</v>
      </c>
      <c r="S134" s="25">
        <f t="shared" si="33"/>
        <v>35.24166666666667</v>
      </c>
      <c r="T134" s="24">
        <f t="shared" si="34"/>
        <v>-2.9442</v>
      </c>
      <c r="U134" s="24">
        <f t="shared" si="35"/>
        <v>0.5049000000000001</v>
      </c>
      <c r="V134" s="98">
        <f t="shared" si="36"/>
        <v>-9</v>
      </c>
    </row>
    <row r="135" spans="1:22" ht="12.75">
      <c r="A135" s="174"/>
      <c r="B135" s="119">
        <v>129</v>
      </c>
      <c r="C135" s="74" t="s">
        <v>162</v>
      </c>
      <c r="D135" s="36">
        <v>18</v>
      </c>
      <c r="E135" s="36" t="s">
        <v>28</v>
      </c>
      <c r="F135" s="36">
        <v>880.73</v>
      </c>
      <c r="G135" s="36">
        <v>880.73</v>
      </c>
      <c r="H135" s="138">
        <v>4.34</v>
      </c>
      <c r="I135" s="24">
        <f t="shared" si="28"/>
        <v>4.34</v>
      </c>
      <c r="J135" s="138">
        <v>2.7</v>
      </c>
      <c r="K135" s="24">
        <f t="shared" si="29"/>
        <v>2.606</v>
      </c>
      <c r="L135" s="24">
        <f t="shared" si="30"/>
        <v>2.351</v>
      </c>
      <c r="M135" s="138">
        <v>34</v>
      </c>
      <c r="N135" s="138">
        <f>SUM(M135*0.051)</f>
        <v>1.734</v>
      </c>
      <c r="O135" s="138">
        <v>39</v>
      </c>
      <c r="P135" s="138">
        <f>SUM(O135*0.051)</f>
        <v>1.9889999999999999</v>
      </c>
      <c r="Q135" s="25">
        <f t="shared" si="31"/>
        <v>150</v>
      </c>
      <c r="R135" s="25">
        <f t="shared" si="32"/>
        <v>144.77777777777777</v>
      </c>
      <c r="S135" s="25">
        <f t="shared" si="33"/>
        <v>130.61111111111111</v>
      </c>
      <c r="T135" s="24">
        <f t="shared" si="34"/>
        <v>-0.3490000000000002</v>
      </c>
      <c r="U135" s="24">
        <f t="shared" si="35"/>
        <v>-0.2549999999999999</v>
      </c>
      <c r="V135" s="98">
        <f t="shared" si="36"/>
        <v>5</v>
      </c>
    </row>
    <row r="136" spans="1:22" ht="12.75">
      <c r="A136" s="174"/>
      <c r="B136" s="119">
        <v>130</v>
      </c>
      <c r="C136" s="73" t="s">
        <v>356</v>
      </c>
      <c r="D136" s="3">
        <v>11</v>
      </c>
      <c r="E136" s="3">
        <v>1962</v>
      </c>
      <c r="F136" s="3">
        <v>538.06</v>
      </c>
      <c r="G136" s="3">
        <v>538.06</v>
      </c>
      <c r="H136" s="35">
        <v>2.167</v>
      </c>
      <c r="I136" s="24">
        <f t="shared" si="28"/>
        <v>2.167</v>
      </c>
      <c r="J136" s="24">
        <v>1.76</v>
      </c>
      <c r="K136" s="24">
        <f t="shared" si="29"/>
        <v>1.6569999999999998</v>
      </c>
      <c r="L136" s="24">
        <f t="shared" si="30"/>
        <v>1.6059999999999999</v>
      </c>
      <c r="M136" s="25">
        <v>10</v>
      </c>
      <c r="N136" s="35">
        <f>M136*51/1000</f>
        <v>0.51</v>
      </c>
      <c r="O136" s="25">
        <v>11</v>
      </c>
      <c r="P136" s="35">
        <f>O136*51/1000</f>
        <v>0.561</v>
      </c>
      <c r="Q136" s="25">
        <f t="shared" si="31"/>
        <v>160</v>
      </c>
      <c r="R136" s="25">
        <f t="shared" si="32"/>
        <v>150.63636363636363</v>
      </c>
      <c r="S136" s="25">
        <f t="shared" si="33"/>
        <v>145.99999999999997</v>
      </c>
      <c r="T136" s="24">
        <f t="shared" si="34"/>
        <v>-0.15400000000000014</v>
      </c>
      <c r="U136" s="24">
        <f t="shared" si="35"/>
        <v>-0.051000000000000045</v>
      </c>
      <c r="V136" s="98">
        <f t="shared" si="36"/>
        <v>1</v>
      </c>
    </row>
    <row r="137" spans="1:22" ht="12.75">
      <c r="A137" s="174"/>
      <c r="B137" s="119">
        <v>131</v>
      </c>
      <c r="C137" s="73" t="s">
        <v>427</v>
      </c>
      <c r="D137" s="3">
        <v>50</v>
      </c>
      <c r="E137" s="3" t="s">
        <v>38</v>
      </c>
      <c r="F137" s="3">
        <v>1816.5</v>
      </c>
      <c r="G137" s="3">
        <v>1816.52</v>
      </c>
      <c r="H137" s="25">
        <v>9.581</v>
      </c>
      <c r="I137" s="24">
        <v>9.581</v>
      </c>
      <c r="J137" s="25">
        <v>8</v>
      </c>
      <c r="K137" s="24">
        <v>6.367999999999999</v>
      </c>
      <c r="L137" s="24">
        <v>8</v>
      </c>
      <c r="M137" s="25">
        <v>63</v>
      </c>
      <c r="N137" s="25">
        <v>3.213</v>
      </c>
      <c r="O137" s="25">
        <v>31</v>
      </c>
      <c r="P137" s="25">
        <v>1.581</v>
      </c>
      <c r="Q137" s="25">
        <v>160</v>
      </c>
      <c r="R137" s="25">
        <v>127.36</v>
      </c>
      <c r="S137" s="25">
        <v>160</v>
      </c>
      <c r="T137" s="24">
        <v>0</v>
      </c>
      <c r="U137" s="24">
        <v>1.6320000000000001</v>
      </c>
      <c r="V137" s="98">
        <v>-32</v>
      </c>
    </row>
    <row r="138" spans="1:22" ht="12.75">
      <c r="A138" s="174"/>
      <c r="B138" s="119">
        <v>132</v>
      </c>
      <c r="C138" s="73" t="s">
        <v>268</v>
      </c>
      <c r="D138" s="3">
        <v>12</v>
      </c>
      <c r="E138" s="3">
        <v>1961</v>
      </c>
      <c r="F138" s="36">
        <v>593.01</v>
      </c>
      <c r="G138" s="36">
        <v>445.45</v>
      </c>
      <c r="H138" s="25">
        <v>1.838</v>
      </c>
      <c r="I138" s="24">
        <v>1.838</v>
      </c>
      <c r="J138" s="25">
        <v>0.13</v>
      </c>
      <c r="K138" s="24">
        <v>0.05300000000000016</v>
      </c>
      <c r="L138" s="24">
        <v>-0.27055000000000007</v>
      </c>
      <c r="M138" s="25">
        <v>35</v>
      </c>
      <c r="N138" s="25">
        <v>1.785</v>
      </c>
      <c r="O138" s="25">
        <v>39.28</v>
      </c>
      <c r="P138" s="25">
        <v>2.10855</v>
      </c>
      <c r="Q138" s="25">
        <v>10.833333333333334</v>
      </c>
      <c r="R138" s="25">
        <v>4.416666666666679</v>
      </c>
      <c r="S138" s="25">
        <v>-22.545833333333338</v>
      </c>
      <c r="T138" s="24">
        <v>-0.4005500000000001</v>
      </c>
      <c r="U138" s="24">
        <v>-0.3235500000000002</v>
      </c>
      <c r="V138" s="98">
        <v>4.28</v>
      </c>
    </row>
    <row r="139" spans="1:22" ht="12.75">
      <c r="A139" s="174"/>
      <c r="B139" s="119">
        <v>133</v>
      </c>
      <c r="C139" s="73" t="s">
        <v>269</v>
      </c>
      <c r="D139" s="3">
        <v>61</v>
      </c>
      <c r="E139" s="3">
        <v>1957</v>
      </c>
      <c r="F139" s="36">
        <v>2977.13</v>
      </c>
      <c r="G139" s="36">
        <v>2977.13</v>
      </c>
      <c r="H139" s="25">
        <v>12.676</v>
      </c>
      <c r="I139" s="24">
        <v>12.676</v>
      </c>
      <c r="J139" s="25">
        <v>9.52</v>
      </c>
      <c r="K139" s="24">
        <v>4.567</v>
      </c>
      <c r="L139" s="24">
        <v>5.923056</v>
      </c>
      <c r="M139" s="25">
        <v>159</v>
      </c>
      <c r="N139" s="25">
        <v>8.109</v>
      </c>
      <c r="O139" s="25">
        <v>125.8</v>
      </c>
      <c r="P139" s="25">
        <v>6.752944</v>
      </c>
      <c r="Q139" s="25">
        <v>156.0655737704918</v>
      </c>
      <c r="R139" s="25">
        <v>74.8688524590164</v>
      </c>
      <c r="S139" s="25">
        <v>97.09927868852458</v>
      </c>
      <c r="T139" s="24">
        <v>-3.5969439999999997</v>
      </c>
      <c r="U139" s="24">
        <v>1.3560559999999997</v>
      </c>
      <c r="V139" s="98">
        <v>-33.2</v>
      </c>
    </row>
    <row r="140" spans="1:22" ht="13.5" thickBot="1">
      <c r="A140" s="174"/>
      <c r="B140" s="167">
        <v>134</v>
      </c>
      <c r="C140" s="139" t="s">
        <v>273</v>
      </c>
      <c r="D140" s="84">
        <v>108</v>
      </c>
      <c r="E140" s="84">
        <v>1963</v>
      </c>
      <c r="F140" s="85">
        <v>2590.31</v>
      </c>
      <c r="G140" s="85">
        <v>2590.31</v>
      </c>
      <c r="H140" s="86">
        <v>25.166</v>
      </c>
      <c r="I140" s="87">
        <v>25.166</v>
      </c>
      <c r="J140" s="86">
        <v>17.04</v>
      </c>
      <c r="K140" s="87">
        <v>12.365</v>
      </c>
      <c r="L140" s="87">
        <v>16.210029</v>
      </c>
      <c r="M140" s="86">
        <v>251</v>
      </c>
      <c r="N140" s="86">
        <v>12.800999999999998</v>
      </c>
      <c r="O140" s="86">
        <v>166.84</v>
      </c>
      <c r="P140" s="86">
        <v>8.955971</v>
      </c>
      <c r="Q140" s="86">
        <v>157.77777777777777</v>
      </c>
      <c r="R140" s="86">
        <v>114.49074074074076</v>
      </c>
      <c r="S140" s="86">
        <v>150.0928611111111</v>
      </c>
      <c r="T140" s="87">
        <v>-0.8299710000000005</v>
      </c>
      <c r="U140" s="87">
        <v>3.8450289999999985</v>
      </c>
      <c r="V140" s="140">
        <v>-84.16</v>
      </c>
    </row>
    <row r="141" spans="1:22" ht="12.75">
      <c r="A141" s="175" t="s">
        <v>432</v>
      </c>
      <c r="B141" s="168">
        <v>1</v>
      </c>
      <c r="C141" s="76" t="s">
        <v>385</v>
      </c>
      <c r="D141" s="4">
        <v>22</v>
      </c>
      <c r="E141" s="4">
        <v>1989</v>
      </c>
      <c r="F141" s="4">
        <v>1188.82</v>
      </c>
      <c r="G141" s="4">
        <v>1188.82</v>
      </c>
      <c r="H141" s="17">
        <v>5.2</v>
      </c>
      <c r="I141" s="16">
        <f aca="true" t="shared" si="37" ref="I141:I153">H141</f>
        <v>5.2</v>
      </c>
      <c r="J141" s="17">
        <v>3.289</v>
      </c>
      <c r="K141" s="16">
        <f aca="true" t="shared" si="38" ref="K141:K153">I141-N141</f>
        <v>3.5170000000000003</v>
      </c>
      <c r="L141" s="16">
        <f aca="true" t="shared" si="39" ref="L141:L153">I141-P141</f>
        <v>3.56494</v>
      </c>
      <c r="M141" s="16">
        <v>33</v>
      </c>
      <c r="N141" s="17">
        <f>(M141*51/1000)</f>
        <v>1.683</v>
      </c>
      <c r="O141" s="16">
        <v>32.06</v>
      </c>
      <c r="P141" s="17">
        <f>(O141*51/1000)</f>
        <v>1.6350600000000002</v>
      </c>
      <c r="Q141" s="20">
        <f aca="true" t="shared" si="40" ref="Q141:Q153">J141*1000/D141</f>
        <v>149.5</v>
      </c>
      <c r="R141" s="20">
        <f aca="true" t="shared" si="41" ref="R141:R153">K141*1000/D141</f>
        <v>159.86363636363637</v>
      </c>
      <c r="S141" s="20">
        <f aca="true" t="shared" si="42" ref="S141:S153">L141*1000/D141</f>
        <v>162.04272727272726</v>
      </c>
      <c r="T141" s="16">
        <f aca="true" t="shared" si="43" ref="T141:T153">L141-J141</f>
        <v>0.27593999999999985</v>
      </c>
      <c r="U141" s="16">
        <f aca="true" t="shared" si="44" ref="U141:U153">N141-P141</f>
        <v>0.04793999999999987</v>
      </c>
      <c r="V141" s="107">
        <f aca="true" t="shared" si="45" ref="V141:V153">O141-M141</f>
        <v>-0.9399999999999977</v>
      </c>
    </row>
    <row r="142" spans="1:22" ht="12.75">
      <c r="A142" s="176"/>
      <c r="B142" s="119">
        <v>2</v>
      </c>
      <c r="C142" s="76" t="s">
        <v>277</v>
      </c>
      <c r="D142" s="4">
        <v>100</v>
      </c>
      <c r="E142" s="4" t="s">
        <v>274</v>
      </c>
      <c r="F142" s="4">
        <v>4378.15</v>
      </c>
      <c r="G142" s="90">
        <v>4378.15</v>
      </c>
      <c r="H142" s="20">
        <v>22.652</v>
      </c>
      <c r="I142" s="16">
        <f t="shared" si="37"/>
        <v>22.652</v>
      </c>
      <c r="J142" s="20">
        <v>14.08</v>
      </c>
      <c r="K142" s="16">
        <f t="shared" si="38"/>
        <v>15.583400000000001</v>
      </c>
      <c r="L142" s="16">
        <f t="shared" si="39"/>
        <v>10.05564</v>
      </c>
      <c r="M142" s="20">
        <v>126</v>
      </c>
      <c r="N142" s="20">
        <v>7.0686</v>
      </c>
      <c r="O142" s="20">
        <v>224.53</v>
      </c>
      <c r="P142" s="20">
        <v>12.59636</v>
      </c>
      <c r="Q142" s="20">
        <f t="shared" si="40"/>
        <v>140.8</v>
      </c>
      <c r="R142" s="20">
        <f t="shared" si="41"/>
        <v>155.834</v>
      </c>
      <c r="S142" s="20">
        <f t="shared" si="42"/>
        <v>100.55640000000001</v>
      </c>
      <c r="T142" s="16">
        <f t="shared" si="43"/>
        <v>-4.02436</v>
      </c>
      <c r="U142" s="16">
        <f t="shared" si="44"/>
        <v>-5.527760000000001</v>
      </c>
      <c r="V142" s="107">
        <f t="shared" si="45"/>
        <v>98.53</v>
      </c>
    </row>
    <row r="143" spans="1:22" ht="12.75">
      <c r="A143" s="176"/>
      <c r="B143" s="119">
        <v>3</v>
      </c>
      <c r="C143" s="76" t="s">
        <v>73</v>
      </c>
      <c r="D143" s="4">
        <v>45</v>
      </c>
      <c r="E143" s="4"/>
      <c r="F143" s="4">
        <v>2460</v>
      </c>
      <c r="G143" s="90">
        <v>2460</v>
      </c>
      <c r="H143" s="16">
        <v>11.3</v>
      </c>
      <c r="I143" s="16">
        <f t="shared" si="37"/>
        <v>11.3</v>
      </c>
      <c r="J143" s="16">
        <v>6.32</v>
      </c>
      <c r="K143" s="16">
        <f t="shared" si="38"/>
        <v>6.710000000000001</v>
      </c>
      <c r="L143" s="16">
        <f t="shared" si="39"/>
        <v>6.557000000000001</v>
      </c>
      <c r="M143" s="20">
        <v>90</v>
      </c>
      <c r="N143" s="17">
        <f>M143*0.051</f>
        <v>4.59</v>
      </c>
      <c r="O143" s="20">
        <v>93</v>
      </c>
      <c r="P143" s="16">
        <f>O143*0.051</f>
        <v>4.742999999999999</v>
      </c>
      <c r="Q143" s="20">
        <f t="shared" si="40"/>
        <v>140.44444444444446</v>
      </c>
      <c r="R143" s="20">
        <f t="shared" si="41"/>
        <v>149.11111111111114</v>
      </c>
      <c r="S143" s="20">
        <f t="shared" si="42"/>
        <v>145.71111111111114</v>
      </c>
      <c r="T143" s="16">
        <f t="shared" si="43"/>
        <v>0.237000000000001</v>
      </c>
      <c r="U143" s="16">
        <f t="shared" si="44"/>
        <v>-0.15299999999999958</v>
      </c>
      <c r="V143" s="107">
        <f t="shared" si="45"/>
        <v>3</v>
      </c>
    </row>
    <row r="144" spans="1:22" ht="12.75">
      <c r="A144" s="176"/>
      <c r="B144" s="119">
        <v>4</v>
      </c>
      <c r="C144" s="76" t="s">
        <v>74</v>
      </c>
      <c r="D144" s="4">
        <v>79</v>
      </c>
      <c r="E144" s="4"/>
      <c r="F144" s="4">
        <v>3909</v>
      </c>
      <c r="G144" s="90">
        <v>3909</v>
      </c>
      <c r="H144" s="16">
        <v>21.68</v>
      </c>
      <c r="I144" s="16">
        <f t="shared" si="37"/>
        <v>21.68</v>
      </c>
      <c r="J144" s="16">
        <v>12.64</v>
      </c>
      <c r="K144" s="16">
        <f t="shared" si="38"/>
        <v>13.876999999999999</v>
      </c>
      <c r="L144" s="16">
        <f t="shared" si="39"/>
        <v>13.826</v>
      </c>
      <c r="M144" s="20">
        <v>153</v>
      </c>
      <c r="N144" s="17">
        <f>M144*0.051</f>
        <v>7.803</v>
      </c>
      <c r="O144" s="20">
        <v>154</v>
      </c>
      <c r="P144" s="16">
        <f>O144*0.051</f>
        <v>7.853999999999999</v>
      </c>
      <c r="Q144" s="20">
        <f t="shared" si="40"/>
        <v>160</v>
      </c>
      <c r="R144" s="20">
        <f t="shared" si="41"/>
        <v>175.65822784810123</v>
      </c>
      <c r="S144" s="20">
        <f t="shared" si="42"/>
        <v>175.0126582278481</v>
      </c>
      <c r="T144" s="16">
        <f t="shared" si="43"/>
        <v>1.186</v>
      </c>
      <c r="U144" s="16">
        <f t="shared" si="44"/>
        <v>-0.05099999999999927</v>
      </c>
      <c r="V144" s="107">
        <f t="shared" si="45"/>
        <v>1</v>
      </c>
    </row>
    <row r="145" spans="1:22" ht="12.75">
      <c r="A145" s="176"/>
      <c r="B145" s="119">
        <v>5</v>
      </c>
      <c r="C145" s="76" t="s">
        <v>78</v>
      </c>
      <c r="D145" s="4">
        <v>54</v>
      </c>
      <c r="E145" s="4"/>
      <c r="F145" s="4">
        <v>3490</v>
      </c>
      <c r="G145" s="90">
        <v>3490</v>
      </c>
      <c r="H145" s="16">
        <v>14.79</v>
      </c>
      <c r="I145" s="16">
        <f t="shared" si="37"/>
        <v>14.79</v>
      </c>
      <c r="J145" s="16">
        <v>8.64</v>
      </c>
      <c r="K145" s="16">
        <f t="shared" si="38"/>
        <v>8.721</v>
      </c>
      <c r="L145" s="16">
        <f t="shared" si="39"/>
        <v>9.945</v>
      </c>
      <c r="M145" s="20">
        <v>119</v>
      </c>
      <c r="N145" s="17">
        <f>M145*0.051</f>
        <v>6.069</v>
      </c>
      <c r="O145" s="20">
        <v>95</v>
      </c>
      <c r="P145" s="16">
        <f>O145*0.051</f>
        <v>4.845</v>
      </c>
      <c r="Q145" s="20">
        <f t="shared" si="40"/>
        <v>160</v>
      </c>
      <c r="R145" s="20">
        <f t="shared" si="41"/>
        <v>161.5</v>
      </c>
      <c r="S145" s="20">
        <f t="shared" si="42"/>
        <v>184.16666666666666</v>
      </c>
      <c r="T145" s="16">
        <f t="shared" si="43"/>
        <v>1.3049999999999997</v>
      </c>
      <c r="U145" s="16">
        <f t="shared" si="44"/>
        <v>1.2240000000000002</v>
      </c>
      <c r="V145" s="107">
        <f t="shared" si="45"/>
        <v>-24</v>
      </c>
    </row>
    <row r="146" spans="1:22" ht="12.75">
      <c r="A146" s="176"/>
      <c r="B146" s="119">
        <v>6</v>
      </c>
      <c r="C146" s="76" t="s">
        <v>79</v>
      </c>
      <c r="D146" s="4">
        <v>73</v>
      </c>
      <c r="E146" s="4"/>
      <c r="F146" s="4">
        <v>3256</v>
      </c>
      <c r="G146" s="90">
        <v>3256</v>
      </c>
      <c r="H146" s="16">
        <v>20.52</v>
      </c>
      <c r="I146" s="16">
        <f t="shared" si="37"/>
        <v>20.52</v>
      </c>
      <c r="J146" s="16">
        <v>11.2</v>
      </c>
      <c r="K146" s="16">
        <f t="shared" si="38"/>
        <v>12.258000000000001</v>
      </c>
      <c r="L146" s="16">
        <f t="shared" si="39"/>
        <v>13.2372</v>
      </c>
      <c r="M146" s="20">
        <v>162</v>
      </c>
      <c r="N146" s="17">
        <f>M146*0.051</f>
        <v>8.261999999999999</v>
      </c>
      <c r="O146" s="20">
        <v>142.8</v>
      </c>
      <c r="P146" s="16">
        <f>O146*0.051</f>
        <v>7.2828</v>
      </c>
      <c r="Q146" s="20">
        <f t="shared" si="40"/>
        <v>153.42465753424656</v>
      </c>
      <c r="R146" s="20">
        <f t="shared" si="41"/>
        <v>167.91780821917808</v>
      </c>
      <c r="S146" s="20">
        <f t="shared" si="42"/>
        <v>181.33150684931505</v>
      </c>
      <c r="T146" s="16">
        <f t="shared" si="43"/>
        <v>2.0372000000000003</v>
      </c>
      <c r="U146" s="16">
        <f t="shared" si="44"/>
        <v>0.9791999999999987</v>
      </c>
      <c r="V146" s="107">
        <f t="shared" si="45"/>
        <v>-19.19999999999999</v>
      </c>
    </row>
    <row r="147" spans="1:22" ht="12.75">
      <c r="A147" s="176"/>
      <c r="B147" s="119">
        <v>7</v>
      </c>
      <c r="C147" s="68" t="s">
        <v>108</v>
      </c>
      <c r="D147" s="44">
        <v>40</v>
      </c>
      <c r="E147" s="44"/>
      <c r="F147" s="112">
        <v>2271.99</v>
      </c>
      <c r="G147" s="91">
        <v>2271.99</v>
      </c>
      <c r="H147" s="16">
        <v>6.09</v>
      </c>
      <c r="I147" s="16">
        <f t="shared" si="37"/>
        <v>6.09</v>
      </c>
      <c r="J147" s="45">
        <f>D147*160/1000/30*20</f>
        <v>4.266666666666667</v>
      </c>
      <c r="K147" s="16">
        <f t="shared" si="38"/>
        <v>4.458</v>
      </c>
      <c r="L147" s="16">
        <f t="shared" si="39"/>
        <v>4.77672</v>
      </c>
      <c r="M147" s="46">
        <v>32</v>
      </c>
      <c r="N147" s="17">
        <f>M147*51/1000</f>
        <v>1.632</v>
      </c>
      <c r="O147" s="20">
        <v>21.6</v>
      </c>
      <c r="P147" s="20">
        <f>O147*60.8/1000</f>
        <v>1.31328</v>
      </c>
      <c r="Q147" s="20">
        <f t="shared" si="40"/>
        <v>106.66666666666667</v>
      </c>
      <c r="R147" s="20">
        <f t="shared" si="41"/>
        <v>111.45</v>
      </c>
      <c r="S147" s="20">
        <f t="shared" si="42"/>
        <v>119.418</v>
      </c>
      <c r="T147" s="16">
        <f t="shared" si="43"/>
        <v>0.5100533333333335</v>
      </c>
      <c r="U147" s="16">
        <f t="shared" si="44"/>
        <v>0.3187199999999999</v>
      </c>
      <c r="V147" s="107">
        <f t="shared" si="45"/>
        <v>-10.399999999999999</v>
      </c>
    </row>
    <row r="148" spans="1:22" ht="12.75">
      <c r="A148" s="176"/>
      <c r="B148" s="119">
        <v>8</v>
      </c>
      <c r="C148" s="68" t="s">
        <v>109</v>
      </c>
      <c r="D148" s="44">
        <v>40</v>
      </c>
      <c r="E148" s="44"/>
      <c r="F148" s="112">
        <v>2247.83</v>
      </c>
      <c r="G148" s="91">
        <v>2247.83</v>
      </c>
      <c r="H148" s="16">
        <v>6</v>
      </c>
      <c r="I148" s="16">
        <f t="shared" si="37"/>
        <v>6</v>
      </c>
      <c r="J148" s="45">
        <f>D148*160/1000/30*20</f>
        <v>4.266666666666667</v>
      </c>
      <c r="K148" s="16">
        <f t="shared" si="38"/>
        <v>4.6739999999999995</v>
      </c>
      <c r="L148" s="16">
        <f t="shared" si="39"/>
        <v>4.025824</v>
      </c>
      <c r="M148" s="46">
        <v>26</v>
      </c>
      <c r="N148" s="17">
        <f>M148*51/1000</f>
        <v>1.326</v>
      </c>
      <c r="O148" s="20">
        <v>32.47</v>
      </c>
      <c r="P148" s="20">
        <f>O148*60.8/1000</f>
        <v>1.974176</v>
      </c>
      <c r="Q148" s="20">
        <f t="shared" si="40"/>
        <v>106.66666666666667</v>
      </c>
      <c r="R148" s="20">
        <f t="shared" si="41"/>
        <v>116.84999999999998</v>
      </c>
      <c r="S148" s="20">
        <f t="shared" si="42"/>
        <v>100.6456</v>
      </c>
      <c r="T148" s="16">
        <f t="shared" si="43"/>
        <v>-0.24084266666666654</v>
      </c>
      <c r="U148" s="16">
        <f t="shared" si="44"/>
        <v>-0.6481759999999999</v>
      </c>
      <c r="V148" s="107">
        <f t="shared" si="45"/>
        <v>6.469999999999999</v>
      </c>
    </row>
    <row r="149" spans="1:22" ht="12.75">
      <c r="A149" s="176"/>
      <c r="B149" s="119">
        <v>9</v>
      </c>
      <c r="C149" s="68" t="s">
        <v>110</v>
      </c>
      <c r="D149" s="44">
        <v>39</v>
      </c>
      <c r="E149" s="44"/>
      <c r="F149" s="113">
        <v>275.19</v>
      </c>
      <c r="G149" s="92">
        <v>275.19</v>
      </c>
      <c r="H149" s="16">
        <v>6.43</v>
      </c>
      <c r="I149" s="16">
        <f t="shared" si="37"/>
        <v>6.43</v>
      </c>
      <c r="J149" s="45">
        <f>D149*160/1000/30*20</f>
        <v>4.16</v>
      </c>
      <c r="K149" s="16">
        <f t="shared" si="38"/>
        <v>4.696</v>
      </c>
      <c r="L149" s="16">
        <f t="shared" si="39"/>
        <v>4.0892</v>
      </c>
      <c r="M149" s="46">
        <v>34</v>
      </c>
      <c r="N149" s="17">
        <f>M149*51/1000</f>
        <v>1.734</v>
      </c>
      <c r="O149" s="20">
        <v>38.5</v>
      </c>
      <c r="P149" s="20">
        <f>O149*60.8/1000</f>
        <v>2.3407999999999998</v>
      </c>
      <c r="Q149" s="20">
        <f t="shared" si="40"/>
        <v>106.66666666666667</v>
      </c>
      <c r="R149" s="20">
        <f t="shared" si="41"/>
        <v>120.41025641025641</v>
      </c>
      <c r="S149" s="20">
        <f t="shared" si="42"/>
        <v>104.85128205128204</v>
      </c>
      <c r="T149" s="16">
        <f t="shared" si="43"/>
        <v>-0.0708000000000002</v>
      </c>
      <c r="U149" s="16">
        <f t="shared" si="44"/>
        <v>-0.6067999999999998</v>
      </c>
      <c r="V149" s="107">
        <f t="shared" si="45"/>
        <v>4.5</v>
      </c>
    </row>
    <row r="150" spans="1:22" ht="12.75">
      <c r="A150" s="176"/>
      <c r="B150" s="119">
        <v>10</v>
      </c>
      <c r="C150" s="68" t="s">
        <v>111</v>
      </c>
      <c r="D150" s="44">
        <v>40</v>
      </c>
      <c r="E150" s="44"/>
      <c r="F150" s="112">
        <v>2289.49</v>
      </c>
      <c r="G150" s="91">
        <v>2289.49</v>
      </c>
      <c r="H150" s="16">
        <v>7.03</v>
      </c>
      <c r="I150" s="16">
        <f t="shared" si="37"/>
        <v>7.03</v>
      </c>
      <c r="J150" s="45">
        <f>D150*160/1000/30*20</f>
        <v>4.266666666666667</v>
      </c>
      <c r="K150" s="16">
        <f t="shared" si="38"/>
        <v>4.939</v>
      </c>
      <c r="L150" s="16">
        <f t="shared" si="39"/>
        <v>4.718384</v>
      </c>
      <c r="M150" s="46">
        <v>41</v>
      </c>
      <c r="N150" s="17">
        <f>M150*51/1000</f>
        <v>2.091</v>
      </c>
      <c r="O150" s="20">
        <v>38.02</v>
      </c>
      <c r="P150" s="20">
        <f>O150*60.8/1000</f>
        <v>2.311616</v>
      </c>
      <c r="Q150" s="20">
        <f t="shared" si="40"/>
        <v>106.66666666666667</v>
      </c>
      <c r="R150" s="20">
        <f t="shared" si="41"/>
        <v>123.475</v>
      </c>
      <c r="S150" s="20">
        <f t="shared" si="42"/>
        <v>117.9596</v>
      </c>
      <c r="T150" s="16">
        <f t="shared" si="43"/>
        <v>0.45171733333333375</v>
      </c>
      <c r="U150" s="16">
        <f t="shared" si="44"/>
        <v>-0.2206159999999997</v>
      </c>
      <c r="V150" s="107">
        <f t="shared" si="45"/>
        <v>-2.979999999999997</v>
      </c>
    </row>
    <row r="151" spans="1:22" ht="12.75">
      <c r="A151" s="176"/>
      <c r="B151" s="119">
        <v>11</v>
      </c>
      <c r="C151" s="76" t="s">
        <v>30</v>
      </c>
      <c r="D151" s="4">
        <v>47</v>
      </c>
      <c r="E151" s="4" t="s">
        <v>28</v>
      </c>
      <c r="F151" s="16">
        <v>1221.69</v>
      </c>
      <c r="G151" s="94">
        <v>1221.69</v>
      </c>
      <c r="H151" s="17">
        <v>4.66</v>
      </c>
      <c r="I151" s="16">
        <f t="shared" si="37"/>
        <v>4.66</v>
      </c>
      <c r="J151" s="17">
        <v>1.44</v>
      </c>
      <c r="K151" s="16">
        <f t="shared" si="38"/>
        <v>1.4860000000000002</v>
      </c>
      <c r="L151" s="16">
        <f t="shared" si="39"/>
        <v>2.053</v>
      </c>
      <c r="M151" s="16">
        <v>56</v>
      </c>
      <c r="N151" s="17">
        <v>3.174</v>
      </c>
      <c r="O151" s="16">
        <v>46</v>
      </c>
      <c r="P151" s="17">
        <v>2.607</v>
      </c>
      <c r="Q151" s="20">
        <f t="shared" si="40"/>
        <v>30.638297872340427</v>
      </c>
      <c r="R151" s="20">
        <f t="shared" si="41"/>
        <v>31.61702127659575</v>
      </c>
      <c r="S151" s="20">
        <f t="shared" si="42"/>
        <v>43.680851063829785</v>
      </c>
      <c r="T151" s="16">
        <f t="shared" si="43"/>
        <v>0.613</v>
      </c>
      <c r="U151" s="16">
        <f t="shared" si="44"/>
        <v>0.5669999999999997</v>
      </c>
      <c r="V151" s="107">
        <f t="shared" si="45"/>
        <v>-10</v>
      </c>
    </row>
    <row r="152" spans="1:22" ht="12.75">
      <c r="A152" s="176"/>
      <c r="B152" s="119">
        <v>12</v>
      </c>
      <c r="C152" s="76" t="s">
        <v>191</v>
      </c>
      <c r="D152" s="4">
        <v>58</v>
      </c>
      <c r="E152" s="4" t="s">
        <v>28</v>
      </c>
      <c r="F152" s="16">
        <v>2298.98</v>
      </c>
      <c r="G152" s="94">
        <v>2298.98</v>
      </c>
      <c r="H152" s="17">
        <v>14.455</v>
      </c>
      <c r="I152" s="16">
        <f t="shared" si="37"/>
        <v>14.455</v>
      </c>
      <c r="J152" s="17">
        <v>9.28</v>
      </c>
      <c r="K152" s="16">
        <f t="shared" si="38"/>
        <v>9.298</v>
      </c>
      <c r="L152" s="16">
        <f t="shared" si="39"/>
        <v>9.916</v>
      </c>
      <c r="M152" s="16">
        <v>91</v>
      </c>
      <c r="N152" s="17">
        <v>5.157</v>
      </c>
      <c r="O152" s="16">
        <v>80.09</v>
      </c>
      <c r="P152" s="17">
        <v>4.539</v>
      </c>
      <c r="Q152" s="20">
        <f t="shared" si="40"/>
        <v>160</v>
      </c>
      <c r="R152" s="20">
        <f t="shared" si="41"/>
        <v>160.31034482758622</v>
      </c>
      <c r="S152" s="20">
        <f t="shared" si="42"/>
        <v>170.9655172413793</v>
      </c>
      <c r="T152" s="16">
        <f t="shared" si="43"/>
        <v>0.636000000000001</v>
      </c>
      <c r="U152" s="16">
        <f t="shared" si="44"/>
        <v>0.6180000000000003</v>
      </c>
      <c r="V152" s="107">
        <f t="shared" si="45"/>
        <v>-10.909999999999997</v>
      </c>
    </row>
    <row r="153" spans="1:22" ht="12.75">
      <c r="A153" s="176"/>
      <c r="B153" s="119">
        <v>13</v>
      </c>
      <c r="C153" s="76" t="s">
        <v>365</v>
      </c>
      <c r="D153" s="4">
        <v>45</v>
      </c>
      <c r="E153" s="4" t="s">
        <v>44</v>
      </c>
      <c r="F153" s="16">
        <v>2209.5</v>
      </c>
      <c r="G153" s="94">
        <v>2209.5</v>
      </c>
      <c r="H153" s="17">
        <v>10.488</v>
      </c>
      <c r="I153" s="16">
        <f t="shared" si="37"/>
        <v>10.488</v>
      </c>
      <c r="J153" s="17">
        <v>7.2</v>
      </c>
      <c r="K153" s="16">
        <f t="shared" si="38"/>
        <v>7.4719999999999995</v>
      </c>
      <c r="L153" s="16">
        <f t="shared" si="39"/>
        <v>6.517999999999999</v>
      </c>
      <c r="M153" s="16">
        <v>54</v>
      </c>
      <c r="N153" s="17">
        <v>3.016</v>
      </c>
      <c r="O153" s="17">
        <v>71.069</v>
      </c>
      <c r="P153" s="17">
        <v>3.97</v>
      </c>
      <c r="Q153" s="20">
        <f t="shared" si="40"/>
        <v>160</v>
      </c>
      <c r="R153" s="20">
        <f t="shared" si="41"/>
        <v>166.04444444444442</v>
      </c>
      <c r="S153" s="20">
        <f t="shared" si="42"/>
        <v>144.84444444444443</v>
      </c>
      <c r="T153" s="16">
        <f t="shared" si="43"/>
        <v>-0.6820000000000013</v>
      </c>
      <c r="U153" s="16">
        <f t="shared" si="44"/>
        <v>-0.9540000000000002</v>
      </c>
      <c r="V153" s="107">
        <f t="shared" si="45"/>
        <v>17.069000000000003</v>
      </c>
    </row>
    <row r="154" spans="1:22" ht="12.75">
      <c r="A154" s="176"/>
      <c r="B154" s="119">
        <v>14</v>
      </c>
      <c r="C154" s="76" t="s">
        <v>414</v>
      </c>
      <c r="D154" s="4">
        <v>12</v>
      </c>
      <c r="E154" s="4" t="s">
        <v>38</v>
      </c>
      <c r="F154" s="4">
        <v>624.21</v>
      </c>
      <c r="G154" s="90">
        <v>624.21</v>
      </c>
      <c r="H154" s="20">
        <v>2.795</v>
      </c>
      <c r="I154" s="16">
        <v>2.795</v>
      </c>
      <c r="J154" s="20">
        <v>1.92</v>
      </c>
      <c r="K154" s="16">
        <v>1.928</v>
      </c>
      <c r="L154" s="16">
        <v>1.979</v>
      </c>
      <c r="M154" s="20">
        <v>17</v>
      </c>
      <c r="N154" s="20">
        <v>0.867</v>
      </c>
      <c r="O154" s="20">
        <v>16</v>
      </c>
      <c r="P154" s="20">
        <v>0.816</v>
      </c>
      <c r="Q154" s="20">
        <v>160</v>
      </c>
      <c r="R154" s="20">
        <v>160.66666666666666</v>
      </c>
      <c r="S154" s="20">
        <v>164.91666666666666</v>
      </c>
      <c r="T154" s="16">
        <v>0.05900000000000016</v>
      </c>
      <c r="U154" s="16">
        <v>0.051000000000000045</v>
      </c>
      <c r="V154" s="107">
        <v>-1</v>
      </c>
    </row>
    <row r="155" spans="1:22" ht="12.75">
      <c r="A155" s="176"/>
      <c r="B155" s="119">
        <v>15</v>
      </c>
      <c r="C155" s="76" t="s">
        <v>420</v>
      </c>
      <c r="D155" s="4">
        <v>22</v>
      </c>
      <c r="E155" s="4" t="s">
        <v>38</v>
      </c>
      <c r="F155" s="4">
        <v>1142.3</v>
      </c>
      <c r="G155" s="90">
        <v>1142.29</v>
      </c>
      <c r="H155" s="20">
        <v>6.255</v>
      </c>
      <c r="I155" s="16">
        <v>6.255</v>
      </c>
      <c r="J155" s="20">
        <v>3.36</v>
      </c>
      <c r="K155" s="16">
        <v>3.705</v>
      </c>
      <c r="L155" s="16">
        <v>4.215</v>
      </c>
      <c r="M155" s="20">
        <v>50</v>
      </c>
      <c r="N155" s="20">
        <v>2.55</v>
      </c>
      <c r="O155" s="20">
        <v>40</v>
      </c>
      <c r="P155" s="20">
        <v>2.04</v>
      </c>
      <c r="Q155" s="20">
        <v>152.72727272727272</v>
      </c>
      <c r="R155" s="20">
        <v>168.4090909090909</v>
      </c>
      <c r="S155" s="20">
        <v>191.5909090909091</v>
      </c>
      <c r="T155" s="16">
        <v>0.855</v>
      </c>
      <c r="U155" s="16">
        <v>0.51</v>
      </c>
      <c r="V155" s="107">
        <v>-10</v>
      </c>
    </row>
    <row r="156" spans="1:22" ht="12.75">
      <c r="A156" s="176"/>
      <c r="B156" s="119">
        <v>16</v>
      </c>
      <c r="C156" s="76" t="s">
        <v>244</v>
      </c>
      <c r="D156" s="4">
        <v>42</v>
      </c>
      <c r="E156" s="4">
        <v>2000</v>
      </c>
      <c r="F156" s="37">
        <v>2801.69</v>
      </c>
      <c r="G156" s="93">
        <v>2759.32</v>
      </c>
      <c r="H156" s="20">
        <v>13.0932</v>
      </c>
      <c r="I156" s="16">
        <v>13.0932</v>
      </c>
      <c r="J156" s="20">
        <v>6.483213</v>
      </c>
      <c r="K156" s="16">
        <v>6.6162</v>
      </c>
      <c r="L156" s="16">
        <v>7.306495999999999</v>
      </c>
      <c r="M156" s="20">
        <v>127</v>
      </c>
      <c r="N156" s="20">
        <v>6.476999999999999</v>
      </c>
      <c r="O156" s="20">
        <v>107.8</v>
      </c>
      <c r="P156" s="20">
        <v>5.786704</v>
      </c>
      <c r="Q156" s="20">
        <v>154.3622142857143</v>
      </c>
      <c r="R156" s="20">
        <v>157.5285714285714</v>
      </c>
      <c r="S156" s="20">
        <v>173.96419047619045</v>
      </c>
      <c r="T156" s="16">
        <v>0.8232829999999991</v>
      </c>
      <c r="U156" s="16">
        <v>0.6902959999999991</v>
      </c>
      <c r="V156" s="107">
        <v>-19.2</v>
      </c>
    </row>
    <row r="157" spans="1:22" ht="12.75">
      <c r="A157" s="176"/>
      <c r="B157" s="119">
        <v>17</v>
      </c>
      <c r="C157" s="76" t="s">
        <v>249</v>
      </c>
      <c r="D157" s="4">
        <v>25</v>
      </c>
      <c r="E157" s="4">
        <v>1998</v>
      </c>
      <c r="F157" s="37">
        <v>1537.95</v>
      </c>
      <c r="G157" s="93">
        <v>1449.06</v>
      </c>
      <c r="H157" s="20">
        <v>7.18</v>
      </c>
      <c r="I157" s="16">
        <f>H157</f>
        <v>7.18</v>
      </c>
      <c r="J157" s="20">
        <v>4</v>
      </c>
      <c r="K157" s="16">
        <f>I157-N157</f>
        <v>4.170999999999999</v>
      </c>
      <c r="L157" s="16">
        <f>I157-P157</f>
        <v>5.784319999999999</v>
      </c>
      <c r="M157" s="20">
        <v>59</v>
      </c>
      <c r="N157" s="20">
        <v>3.009</v>
      </c>
      <c r="O157" s="20">
        <v>26</v>
      </c>
      <c r="P157" s="20">
        <v>1.39568</v>
      </c>
      <c r="Q157" s="20">
        <f>J157*1000/D157</f>
        <v>160</v>
      </c>
      <c r="R157" s="20">
        <f>K157*1000/D157</f>
        <v>166.83999999999997</v>
      </c>
      <c r="S157" s="20">
        <f>L157*1000/D157</f>
        <v>231.37279999999996</v>
      </c>
      <c r="T157" s="16">
        <f>L157-J157</f>
        <v>1.7843199999999992</v>
      </c>
      <c r="U157" s="16">
        <f>N157-P157</f>
        <v>1.6133199999999999</v>
      </c>
      <c r="V157" s="107">
        <f>O157-M157</f>
        <v>-33</v>
      </c>
    </row>
    <row r="158" spans="1:22" ht="12.75">
      <c r="A158" s="176"/>
      <c r="B158" s="119">
        <v>18</v>
      </c>
      <c r="C158" s="76" t="s">
        <v>81</v>
      </c>
      <c r="D158" s="4">
        <v>55</v>
      </c>
      <c r="E158" s="4"/>
      <c r="F158" s="4">
        <v>2699</v>
      </c>
      <c r="G158" s="4">
        <v>2699</v>
      </c>
      <c r="H158" s="16">
        <v>15.56</v>
      </c>
      <c r="I158" s="16">
        <v>15.56</v>
      </c>
      <c r="J158" s="16">
        <v>8.8</v>
      </c>
      <c r="K158" s="16">
        <v>9.083000000000002</v>
      </c>
      <c r="L158" s="16">
        <v>11.531</v>
      </c>
      <c r="M158" s="20">
        <v>127</v>
      </c>
      <c r="N158" s="17">
        <v>6.476999999999999</v>
      </c>
      <c r="O158" s="20">
        <v>79</v>
      </c>
      <c r="P158" s="16">
        <v>4.029</v>
      </c>
      <c r="Q158" s="20">
        <v>160</v>
      </c>
      <c r="R158" s="20">
        <v>165.14545454545458</v>
      </c>
      <c r="S158" s="20">
        <v>209.65454545454546</v>
      </c>
      <c r="T158" s="16">
        <v>2.731</v>
      </c>
      <c r="U158" s="16">
        <v>2.4479999999999995</v>
      </c>
      <c r="V158" s="107">
        <v>-48</v>
      </c>
    </row>
    <row r="159" spans="1:22" ht="12.75">
      <c r="A159" s="176"/>
      <c r="B159" s="119">
        <v>19</v>
      </c>
      <c r="C159" s="76" t="s">
        <v>89</v>
      </c>
      <c r="D159" s="4">
        <v>58</v>
      </c>
      <c r="E159" s="4"/>
      <c r="F159" s="4">
        <v>3859</v>
      </c>
      <c r="G159" s="4">
        <v>3859</v>
      </c>
      <c r="H159" s="16">
        <v>21.62</v>
      </c>
      <c r="I159" s="16">
        <v>21.62</v>
      </c>
      <c r="J159" s="16">
        <v>9.28</v>
      </c>
      <c r="K159" s="16">
        <v>9.329000000000002</v>
      </c>
      <c r="L159" s="16">
        <v>13.358000000000002</v>
      </c>
      <c r="M159" s="20">
        <v>241</v>
      </c>
      <c r="N159" s="17">
        <v>12.290999999999999</v>
      </c>
      <c r="O159" s="20">
        <v>162</v>
      </c>
      <c r="P159" s="16">
        <v>8.261999999999999</v>
      </c>
      <c r="Q159" s="20">
        <v>160</v>
      </c>
      <c r="R159" s="20">
        <v>160.84482758620692</v>
      </c>
      <c r="S159" s="20">
        <v>230.31034482758625</v>
      </c>
      <c r="T159" s="16">
        <v>4.078000000000003</v>
      </c>
      <c r="U159" s="16">
        <v>4.029</v>
      </c>
      <c r="V159" s="107">
        <v>-79</v>
      </c>
    </row>
    <row r="160" spans="1:22" ht="12.75">
      <c r="A160" s="176"/>
      <c r="B160" s="119">
        <v>20</v>
      </c>
      <c r="C160" s="76" t="s">
        <v>131</v>
      </c>
      <c r="D160" s="4">
        <v>40</v>
      </c>
      <c r="E160" s="4" t="s">
        <v>28</v>
      </c>
      <c r="F160" s="4">
        <v>2067.76</v>
      </c>
      <c r="G160" s="4">
        <v>2067.76</v>
      </c>
      <c r="H160" s="20">
        <v>6.549</v>
      </c>
      <c r="I160" s="16">
        <v>6.549</v>
      </c>
      <c r="J160" s="20">
        <v>3.7874</v>
      </c>
      <c r="K160" s="16">
        <v>4.1692800000000005</v>
      </c>
      <c r="L160" s="16">
        <v>4.33926</v>
      </c>
      <c r="M160" s="20">
        <v>42</v>
      </c>
      <c r="N160" s="20">
        <v>2.37972</v>
      </c>
      <c r="O160" s="20">
        <v>39</v>
      </c>
      <c r="P160" s="20">
        <v>2.20974</v>
      </c>
      <c r="Q160" s="20">
        <v>94.685</v>
      </c>
      <c r="R160" s="20">
        <v>104.23200000000001</v>
      </c>
      <c r="S160" s="20">
        <v>108.48150000000001</v>
      </c>
      <c r="T160" s="16">
        <v>0.5518600000000005</v>
      </c>
      <c r="U160" s="16">
        <v>0.1699799999999998</v>
      </c>
      <c r="V160" s="107">
        <v>-3</v>
      </c>
    </row>
    <row r="161" spans="1:22" ht="12.75">
      <c r="A161" s="176"/>
      <c r="B161" s="119">
        <v>21</v>
      </c>
      <c r="C161" s="76" t="s">
        <v>316</v>
      </c>
      <c r="D161" s="4">
        <v>45</v>
      </c>
      <c r="E161" s="4" t="s">
        <v>28</v>
      </c>
      <c r="F161" s="4">
        <v>1881.84</v>
      </c>
      <c r="G161" s="4">
        <v>1881.84</v>
      </c>
      <c r="H161" s="20">
        <v>10.604</v>
      </c>
      <c r="I161" s="16">
        <v>10.604</v>
      </c>
      <c r="J161" s="20">
        <v>7.2</v>
      </c>
      <c r="K161" s="16">
        <v>7.770999999999999</v>
      </c>
      <c r="L161" s="16">
        <v>7.997639999999999</v>
      </c>
      <c r="M161" s="20">
        <v>50</v>
      </c>
      <c r="N161" s="20">
        <v>2.833</v>
      </c>
      <c r="O161" s="20">
        <v>46</v>
      </c>
      <c r="P161" s="20">
        <v>2.60636</v>
      </c>
      <c r="Q161" s="20">
        <v>160</v>
      </c>
      <c r="R161" s="20">
        <v>172.68888888888887</v>
      </c>
      <c r="S161" s="20">
        <v>177.7253333333333</v>
      </c>
      <c r="T161" s="16">
        <v>0.7976399999999986</v>
      </c>
      <c r="U161" s="16">
        <v>0.22664000000000017</v>
      </c>
      <c r="V161" s="107">
        <v>-4</v>
      </c>
    </row>
    <row r="162" spans="1:22" ht="12.75">
      <c r="A162" s="176"/>
      <c r="B162" s="119">
        <v>22</v>
      </c>
      <c r="C162" s="57" t="s">
        <v>152</v>
      </c>
      <c r="D162" s="37">
        <v>60</v>
      </c>
      <c r="E162" s="37" t="s">
        <v>28</v>
      </c>
      <c r="F162" s="37">
        <v>2738.25</v>
      </c>
      <c r="G162" s="37">
        <v>2738.25</v>
      </c>
      <c r="H162" s="20">
        <v>13.5</v>
      </c>
      <c r="I162" s="16">
        <v>13.5</v>
      </c>
      <c r="J162" s="20">
        <v>9.6</v>
      </c>
      <c r="K162" s="16">
        <v>9.777000000000001</v>
      </c>
      <c r="L162" s="16">
        <v>8.808</v>
      </c>
      <c r="M162" s="20">
        <v>73</v>
      </c>
      <c r="N162" s="20">
        <v>3.723</v>
      </c>
      <c r="O162" s="66">
        <v>92</v>
      </c>
      <c r="P162" s="20">
        <v>4.691999999999999</v>
      </c>
      <c r="Q162" s="20">
        <v>160</v>
      </c>
      <c r="R162" s="20">
        <v>162.95</v>
      </c>
      <c r="S162" s="20">
        <v>146.8</v>
      </c>
      <c r="T162" s="16">
        <v>-0.7919999999999998</v>
      </c>
      <c r="U162" s="16">
        <v>-0.9689999999999994</v>
      </c>
      <c r="V162" s="107">
        <v>19</v>
      </c>
    </row>
    <row r="163" spans="1:22" ht="12.75">
      <c r="A163" s="176"/>
      <c r="B163" s="119">
        <v>23</v>
      </c>
      <c r="C163" s="76" t="s">
        <v>193</v>
      </c>
      <c r="D163" s="4">
        <v>50</v>
      </c>
      <c r="E163" s="4" t="s">
        <v>28</v>
      </c>
      <c r="F163" s="16">
        <v>2547.77</v>
      </c>
      <c r="G163" s="16">
        <v>2547.77</v>
      </c>
      <c r="H163" s="17">
        <v>12.707</v>
      </c>
      <c r="I163" s="16">
        <v>12.707</v>
      </c>
      <c r="J163" s="17">
        <v>7.84</v>
      </c>
      <c r="K163" s="16">
        <v>8.343</v>
      </c>
      <c r="L163" s="16">
        <v>8.625</v>
      </c>
      <c r="M163" s="16">
        <v>77</v>
      </c>
      <c r="N163" s="17">
        <v>4.364</v>
      </c>
      <c r="O163" s="16">
        <v>72.03</v>
      </c>
      <c r="P163" s="17">
        <v>4.082</v>
      </c>
      <c r="Q163" s="20">
        <v>156.8</v>
      </c>
      <c r="R163" s="20">
        <v>166.86</v>
      </c>
      <c r="S163" s="20">
        <v>172.5</v>
      </c>
      <c r="T163" s="16">
        <v>0.785</v>
      </c>
      <c r="U163" s="16">
        <v>0.28200000000000003</v>
      </c>
      <c r="V163" s="107">
        <v>-4.97</v>
      </c>
    </row>
    <row r="164" spans="1:22" ht="12.75">
      <c r="A164" s="176"/>
      <c r="B164" s="119">
        <v>24</v>
      </c>
      <c r="C164" s="76" t="s">
        <v>208</v>
      </c>
      <c r="D164" s="4">
        <v>40</v>
      </c>
      <c r="E164" s="4">
        <v>1975</v>
      </c>
      <c r="F164" s="4">
        <v>2260.93</v>
      </c>
      <c r="G164" s="4">
        <v>2260.93</v>
      </c>
      <c r="H164" s="17">
        <v>9.517</v>
      </c>
      <c r="I164" s="16">
        <v>9.517</v>
      </c>
      <c r="J164" s="16">
        <v>6.4</v>
      </c>
      <c r="K164" s="16">
        <v>6.712</v>
      </c>
      <c r="L164" s="16">
        <v>6.8088999999999995</v>
      </c>
      <c r="M164" s="20">
        <v>55</v>
      </c>
      <c r="N164" s="17">
        <v>2.805</v>
      </c>
      <c r="O164" s="20">
        <v>53.1</v>
      </c>
      <c r="P164" s="17">
        <v>2.7081</v>
      </c>
      <c r="Q164" s="20">
        <v>160</v>
      </c>
      <c r="R164" s="20">
        <v>167.8</v>
      </c>
      <c r="S164" s="20">
        <v>170.2225</v>
      </c>
      <c r="T164" s="16">
        <v>0.40889999999999915</v>
      </c>
      <c r="U164" s="16">
        <v>0.09690000000000021</v>
      </c>
      <c r="V164" s="107">
        <v>-1.9</v>
      </c>
    </row>
    <row r="165" spans="1:22" ht="12.75">
      <c r="A165" s="176"/>
      <c r="B165" s="119">
        <v>25</v>
      </c>
      <c r="C165" s="76" t="s">
        <v>209</v>
      </c>
      <c r="D165" s="4">
        <v>47</v>
      </c>
      <c r="E165" s="4">
        <v>1964</v>
      </c>
      <c r="F165" s="4">
        <v>2370.98</v>
      </c>
      <c r="G165" s="4">
        <v>2370.98</v>
      </c>
      <c r="H165" s="17">
        <v>10.738</v>
      </c>
      <c r="I165" s="16">
        <v>10.738</v>
      </c>
      <c r="J165" s="16">
        <v>7.44</v>
      </c>
      <c r="K165" s="16">
        <v>7.933</v>
      </c>
      <c r="L165" s="16">
        <v>8.0095</v>
      </c>
      <c r="M165" s="20">
        <v>55</v>
      </c>
      <c r="N165" s="17">
        <v>2.805</v>
      </c>
      <c r="O165" s="20">
        <v>53.5</v>
      </c>
      <c r="P165" s="17">
        <v>2.7285</v>
      </c>
      <c r="Q165" s="20">
        <v>158.29787234042553</v>
      </c>
      <c r="R165" s="20">
        <v>168.7872340425532</v>
      </c>
      <c r="S165" s="20">
        <v>170.41489361702125</v>
      </c>
      <c r="T165" s="16">
        <v>0.5694999999999988</v>
      </c>
      <c r="U165" s="16">
        <v>0.07650000000000023</v>
      </c>
      <c r="V165" s="107">
        <v>-1.5</v>
      </c>
    </row>
    <row r="166" spans="1:22" ht="12.75">
      <c r="A166" s="176"/>
      <c r="B166" s="119">
        <v>26</v>
      </c>
      <c r="C166" s="76" t="s">
        <v>210</v>
      </c>
      <c r="D166" s="4">
        <v>50</v>
      </c>
      <c r="E166" s="4">
        <v>1975</v>
      </c>
      <c r="F166" s="4">
        <v>2579.54</v>
      </c>
      <c r="G166" s="4">
        <v>2579.54</v>
      </c>
      <c r="H166" s="17">
        <v>12.207</v>
      </c>
      <c r="I166" s="16">
        <v>12.207</v>
      </c>
      <c r="J166" s="16">
        <v>8</v>
      </c>
      <c r="K166" s="16">
        <v>8.28</v>
      </c>
      <c r="L166" s="16">
        <v>8.484000000000002</v>
      </c>
      <c r="M166" s="20">
        <v>77</v>
      </c>
      <c r="N166" s="17">
        <v>3.927</v>
      </c>
      <c r="O166" s="20">
        <v>73</v>
      </c>
      <c r="P166" s="17">
        <v>3.723</v>
      </c>
      <c r="Q166" s="20">
        <v>160</v>
      </c>
      <c r="R166" s="20">
        <v>165.6</v>
      </c>
      <c r="S166" s="20">
        <v>169.68</v>
      </c>
      <c r="T166" s="16">
        <v>0.48400000000000176</v>
      </c>
      <c r="U166" s="16">
        <v>0.20400000000000018</v>
      </c>
      <c r="V166" s="107">
        <v>-4</v>
      </c>
    </row>
    <row r="167" spans="1:22" ht="12.75">
      <c r="A167" s="176"/>
      <c r="B167" s="119">
        <v>27</v>
      </c>
      <c r="C167" s="76" t="s">
        <v>213</v>
      </c>
      <c r="D167" s="4">
        <v>45</v>
      </c>
      <c r="E167" s="4">
        <v>1971</v>
      </c>
      <c r="F167" s="4">
        <v>1906.15</v>
      </c>
      <c r="G167" s="4">
        <v>1906.15</v>
      </c>
      <c r="H167" s="17">
        <v>10.956</v>
      </c>
      <c r="I167" s="16">
        <v>10.956</v>
      </c>
      <c r="J167" s="16">
        <v>7.2</v>
      </c>
      <c r="K167" s="16">
        <v>7.4879999999999995</v>
      </c>
      <c r="L167" s="16">
        <v>7.5135</v>
      </c>
      <c r="M167" s="20">
        <v>68</v>
      </c>
      <c r="N167" s="17">
        <v>3.468</v>
      </c>
      <c r="O167" s="20">
        <v>67.5</v>
      </c>
      <c r="P167" s="17">
        <v>3.4425</v>
      </c>
      <c r="Q167" s="20">
        <v>160</v>
      </c>
      <c r="R167" s="20">
        <v>166.4</v>
      </c>
      <c r="S167" s="20">
        <v>166.96666666666667</v>
      </c>
      <c r="T167" s="16">
        <v>0.31349999999999945</v>
      </c>
      <c r="U167" s="16">
        <v>0.025500000000000078</v>
      </c>
      <c r="V167" s="107">
        <v>-0.5</v>
      </c>
    </row>
    <row r="168" spans="1:22" ht="12.75">
      <c r="A168" s="176"/>
      <c r="B168" s="119">
        <v>28</v>
      </c>
      <c r="C168" s="76" t="s">
        <v>400</v>
      </c>
      <c r="D168" s="4">
        <v>45</v>
      </c>
      <c r="E168" s="4">
        <v>1969</v>
      </c>
      <c r="F168" s="16">
        <v>1887.47</v>
      </c>
      <c r="G168" s="16">
        <v>1887.47</v>
      </c>
      <c r="H168" s="17">
        <v>11.673</v>
      </c>
      <c r="I168" s="16">
        <v>11.673</v>
      </c>
      <c r="J168" s="17">
        <v>7.2</v>
      </c>
      <c r="K168" s="16">
        <v>7.95</v>
      </c>
      <c r="L168" s="16">
        <v>8.272829999999999</v>
      </c>
      <c r="M168" s="16">
        <v>73</v>
      </c>
      <c r="N168" s="17">
        <v>3.723</v>
      </c>
      <c r="O168" s="16">
        <v>66.67</v>
      </c>
      <c r="P168" s="17">
        <v>3.40017</v>
      </c>
      <c r="Q168" s="20">
        <v>160</v>
      </c>
      <c r="R168" s="20">
        <v>176.66666666666666</v>
      </c>
      <c r="S168" s="20">
        <v>183.84066666666664</v>
      </c>
      <c r="T168" s="16">
        <v>1.0728299999999988</v>
      </c>
      <c r="U168" s="16">
        <v>0.32282999999999973</v>
      </c>
      <c r="V168" s="107">
        <v>-6.33</v>
      </c>
    </row>
    <row r="169" spans="1:22" ht="12.75">
      <c r="A169" s="176"/>
      <c r="B169" s="119">
        <v>29</v>
      </c>
      <c r="C169" s="76" t="s">
        <v>423</v>
      </c>
      <c r="D169" s="4">
        <v>23</v>
      </c>
      <c r="E169" s="4" t="s">
        <v>38</v>
      </c>
      <c r="F169" s="4">
        <v>1114.4</v>
      </c>
      <c r="G169" s="4">
        <v>1114.42</v>
      </c>
      <c r="H169" s="20">
        <v>6.21</v>
      </c>
      <c r="I169" s="16">
        <v>6.21</v>
      </c>
      <c r="J169" s="20">
        <v>3.44</v>
      </c>
      <c r="K169" s="16">
        <v>3.66</v>
      </c>
      <c r="L169" s="16">
        <v>4.221</v>
      </c>
      <c r="M169" s="20">
        <v>50</v>
      </c>
      <c r="N169" s="20">
        <v>2.55</v>
      </c>
      <c r="O169" s="20">
        <v>39</v>
      </c>
      <c r="P169" s="20">
        <v>1.989</v>
      </c>
      <c r="Q169" s="20">
        <v>149.56521739130434</v>
      </c>
      <c r="R169" s="20">
        <v>159.1304347826087</v>
      </c>
      <c r="S169" s="20">
        <v>183.52173913043478</v>
      </c>
      <c r="T169" s="16">
        <v>0.7810000000000001</v>
      </c>
      <c r="U169" s="16">
        <v>0.5609999999999997</v>
      </c>
      <c r="V169" s="107">
        <v>-11</v>
      </c>
    </row>
    <row r="170" spans="1:22" ht="12.75">
      <c r="A170" s="176"/>
      <c r="B170" s="119">
        <v>30</v>
      </c>
      <c r="C170" s="76" t="s">
        <v>425</v>
      </c>
      <c r="D170" s="4">
        <v>23</v>
      </c>
      <c r="E170" s="4" t="s">
        <v>38</v>
      </c>
      <c r="F170" s="4">
        <v>1220.6</v>
      </c>
      <c r="G170" s="4">
        <v>1220.59</v>
      </c>
      <c r="H170" s="20">
        <v>6.373</v>
      </c>
      <c r="I170" s="16">
        <v>6.373</v>
      </c>
      <c r="J170" s="20">
        <v>3.52</v>
      </c>
      <c r="K170" s="16">
        <v>3.619</v>
      </c>
      <c r="L170" s="16">
        <v>4.69</v>
      </c>
      <c r="M170" s="20">
        <v>54</v>
      </c>
      <c r="N170" s="20">
        <v>2.754</v>
      </c>
      <c r="O170" s="20">
        <v>33</v>
      </c>
      <c r="P170" s="20">
        <v>1.683</v>
      </c>
      <c r="Q170" s="20">
        <v>153.04347826086956</v>
      </c>
      <c r="R170" s="20">
        <v>157.34782608695653</v>
      </c>
      <c r="S170" s="20">
        <v>203.91304347826087</v>
      </c>
      <c r="T170" s="16">
        <v>1.17</v>
      </c>
      <c r="U170" s="16">
        <v>1.071</v>
      </c>
      <c r="V170" s="107">
        <v>-21</v>
      </c>
    </row>
    <row r="171" spans="1:22" ht="12.75">
      <c r="A171" s="176"/>
      <c r="B171" s="119">
        <v>31</v>
      </c>
      <c r="C171" s="76" t="s">
        <v>279</v>
      </c>
      <c r="D171" s="4">
        <v>56</v>
      </c>
      <c r="E171" s="4" t="s">
        <v>274</v>
      </c>
      <c r="F171" s="4">
        <v>2428.16</v>
      </c>
      <c r="G171" s="4">
        <v>2428.16</v>
      </c>
      <c r="H171" s="20">
        <v>3.9</v>
      </c>
      <c r="I171" s="102">
        <v>3.9</v>
      </c>
      <c r="J171" s="83">
        <v>0.48</v>
      </c>
      <c r="K171" s="102">
        <v>1.2633</v>
      </c>
      <c r="L171" s="102">
        <v>2.522969</v>
      </c>
      <c r="M171" s="141">
        <v>47</v>
      </c>
      <c r="N171" s="141">
        <v>2.6367</v>
      </c>
      <c r="O171" s="141">
        <v>23.61</v>
      </c>
      <c r="P171" s="141">
        <v>1.377031</v>
      </c>
      <c r="Q171" s="83">
        <v>8.571428571428571</v>
      </c>
      <c r="R171" s="83">
        <v>22.558928571428574</v>
      </c>
      <c r="S171" s="83">
        <v>45.05301785714285</v>
      </c>
      <c r="T171" s="102">
        <v>2.042969</v>
      </c>
      <c r="U171" s="102">
        <v>1.259669</v>
      </c>
      <c r="V171" s="142">
        <v>-23.39</v>
      </c>
    </row>
    <row r="172" spans="1:22" ht="12.75">
      <c r="A172" s="176"/>
      <c r="B172" s="119">
        <v>32</v>
      </c>
      <c r="C172" s="76" t="s">
        <v>284</v>
      </c>
      <c r="D172" s="4">
        <v>39</v>
      </c>
      <c r="E172" s="4" t="s">
        <v>274</v>
      </c>
      <c r="F172" s="4">
        <v>2183.66</v>
      </c>
      <c r="G172" s="4">
        <v>157.07</v>
      </c>
      <c r="H172" s="20">
        <v>10.57</v>
      </c>
      <c r="I172" s="16">
        <v>10.57</v>
      </c>
      <c r="J172" s="20">
        <v>5.53</v>
      </c>
      <c r="K172" s="16">
        <v>5.7454</v>
      </c>
      <c r="L172" s="16">
        <v>7.933300000000001</v>
      </c>
      <c r="M172" s="20">
        <v>86</v>
      </c>
      <c r="N172" s="20">
        <v>4.8246</v>
      </c>
      <c r="O172" s="20">
        <v>47</v>
      </c>
      <c r="P172" s="20">
        <v>2.6367</v>
      </c>
      <c r="Q172" s="20">
        <v>141.7948717948718</v>
      </c>
      <c r="R172" s="20">
        <v>147.3179487179487</v>
      </c>
      <c r="S172" s="20">
        <v>203.41794871794875</v>
      </c>
      <c r="T172" s="16">
        <v>2.4033000000000007</v>
      </c>
      <c r="U172" s="16">
        <v>2.1879000000000004</v>
      </c>
      <c r="V172" s="107">
        <v>-39</v>
      </c>
    </row>
    <row r="173" spans="1:22" ht="12.75">
      <c r="A173" s="176"/>
      <c r="B173" s="119">
        <v>33</v>
      </c>
      <c r="C173" s="76" t="s">
        <v>302</v>
      </c>
      <c r="D173" s="4">
        <v>55</v>
      </c>
      <c r="E173" s="4" t="s">
        <v>37</v>
      </c>
      <c r="F173" s="16">
        <v>2540.19</v>
      </c>
      <c r="G173" s="16">
        <v>2540.19</v>
      </c>
      <c r="H173" s="16">
        <v>14.577</v>
      </c>
      <c r="I173" s="16">
        <v>14.577</v>
      </c>
      <c r="J173" s="16">
        <v>8.8</v>
      </c>
      <c r="K173" s="16">
        <v>9.171</v>
      </c>
      <c r="L173" s="16">
        <v>10.4205</v>
      </c>
      <c r="M173" s="16">
        <v>106</v>
      </c>
      <c r="N173" s="16">
        <v>5.406</v>
      </c>
      <c r="O173" s="16">
        <v>81.5</v>
      </c>
      <c r="P173" s="16">
        <v>4.1565</v>
      </c>
      <c r="Q173" s="20">
        <v>160</v>
      </c>
      <c r="R173" s="20">
        <v>166.74545454545455</v>
      </c>
      <c r="S173" s="20">
        <v>189.46363636363637</v>
      </c>
      <c r="T173" s="16">
        <v>1.6204999999999998</v>
      </c>
      <c r="U173" s="16">
        <v>1.2494999999999994</v>
      </c>
      <c r="V173" s="107">
        <v>-24.5</v>
      </c>
    </row>
    <row r="174" spans="1:22" ht="12.75">
      <c r="A174" s="176"/>
      <c r="B174" s="119">
        <v>34</v>
      </c>
      <c r="C174" s="76" t="s">
        <v>54</v>
      </c>
      <c r="D174" s="4">
        <v>35</v>
      </c>
      <c r="E174" s="4" t="s">
        <v>37</v>
      </c>
      <c r="F174" s="16">
        <v>2125.33</v>
      </c>
      <c r="G174" s="16">
        <v>2125.33</v>
      </c>
      <c r="H174" s="16">
        <v>10.847</v>
      </c>
      <c r="I174" s="16">
        <v>10.847</v>
      </c>
      <c r="J174" s="16">
        <v>5.6</v>
      </c>
      <c r="K174" s="16">
        <v>5.848999999999999</v>
      </c>
      <c r="L174" s="16">
        <v>6.721099999999999</v>
      </c>
      <c r="M174" s="16">
        <v>98</v>
      </c>
      <c r="N174" s="16">
        <v>4.998</v>
      </c>
      <c r="O174" s="16">
        <v>80.9</v>
      </c>
      <c r="P174" s="16">
        <v>4.125900000000001</v>
      </c>
      <c r="Q174" s="20">
        <v>160</v>
      </c>
      <c r="R174" s="20">
        <v>167.1142857142857</v>
      </c>
      <c r="S174" s="20">
        <v>192.03142857142853</v>
      </c>
      <c r="T174" s="16">
        <v>1.1210999999999993</v>
      </c>
      <c r="U174" s="16">
        <v>0.8720999999999997</v>
      </c>
      <c r="V174" s="107">
        <v>-17.1</v>
      </c>
    </row>
    <row r="175" spans="1:22" ht="12.75">
      <c r="A175" s="176"/>
      <c r="B175" s="119">
        <v>35</v>
      </c>
      <c r="C175" s="76" t="s">
        <v>320</v>
      </c>
      <c r="D175" s="4">
        <v>46</v>
      </c>
      <c r="E175" s="4" t="s">
        <v>28</v>
      </c>
      <c r="F175" s="4">
        <v>1954.03</v>
      </c>
      <c r="G175" s="4">
        <v>1954.03</v>
      </c>
      <c r="H175" s="20">
        <v>11.362</v>
      </c>
      <c r="I175" s="16">
        <v>11.362</v>
      </c>
      <c r="J175" s="20">
        <v>7.21</v>
      </c>
      <c r="K175" s="16">
        <v>7.62244</v>
      </c>
      <c r="L175" s="16">
        <v>8.18904</v>
      </c>
      <c r="M175" s="20">
        <v>66</v>
      </c>
      <c r="N175" s="20">
        <v>3.73956</v>
      </c>
      <c r="O175" s="20">
        <v>56</v>
      </c>
      <c r="P175" s="20">
        <v>3.17296</v>
      </c>
      <c r="Q175" s="20">
        <v>156.7391304347826</v>
      </c>
      <c r="R175" s="20">
        <v>165.70521739130436</v>
      </c>
      <c r="S175" s="20">
        <v>178.02260869565217</v>
      </c>
      <c r="T175" s="16">
        <v>0.9790400000000004</v>
      </c>
      <c r="U175" s="16">
        <v>0.5666000000000002</v>
      </c>
      <c r="V175" s="107">
        <v>-10</v>
      </c>
    </row>
    <row r="176" spans="1:22" ht="12.75">
      <c r="A176" s="176"/>
      <c r="B176" s="119">
        <v>36</v>
      </c>
      <c r="C176" s="76" t="s">
        <v>136</v>
      </c>
      <c r="D176" s="4">
        <v>90</v>
      </c>
      <c r="E176" s="4" t="s">
        <v>28</v>
      </c>
      <c r="F176" s="4">
        <v>3699.48</v>
      </c>
      <c r="G176" s="4">
        <v>3699.48</v>
      </c>
      <c r="H176" s="20">
        <v>10.55</v>
      </c>
      <c r="I176" s="16">
        <v>10.55</v>
      </c>
      <c r="J176" s="20">
        <v>2.68</v>
      </c>
      <c r="K176" s="16">
        <v>3.3541800000000004</v>
      </c>
      <c r="L176" s="16">
        <v>4.7412160000000005</v>
      </c>
      <c r="M176" s="20">
        <v>127</v>
      </c>
      <c r="N176" s="20">
        <v>7.19582</v>
      </c>
      <c r="O176" s="20">
        <v>102.52</v>
      </c>
      <c r="P176" s="20">
        <v>5.808784</v>
      </c>
      <c r="Q176" s="20">
        <v>29.77777777777778</v>
      </c>
      <c r="R176" s="20">
        <v>37.26866666666667</v>
      </c>
      <c r="S176" s="20">
        <v>52.68017777777778</v>
      </c>
      <c r="T176" s="16">
        <v>2.0612160000000004</v>
      </c>
      <c r="U176" s="16">
        <v>1.3870360000000002</v>
      </c>
      <c r="V176" s="107">
        <v>-24.48</v>
      </c>
    </row>
    <row r="177" spans="1:22" ht="12.75">
      <c r="A177" s="176"/>
      <c r="B177" s="119">
        <v>37</v>
      </c>
      <c r="C177" s="76" t="s">
        <v>139</v>
      </c>
      <c r="D177" s="4">
        <v>82</v>
      </c>
      <c r="E177" s="4" t="s">
        <v>28</v>
      </c>
      <c r="F177" s="4">
        <v>2967.25</v>
      </c>
      <c r="G177" s="4">
        <v>2967.25</v>
      </c>
      <c r="H177" s="20">
        <v>18.006</v>
      </c>
      <c r="I177" s="16">
        <v>18.006</v>
      </c>
      <c r="J177" s="20">
        <v>11.73</v>
      </c>
      <c r="K177" s="16">
        <v>12.56664</v>
      </c>
      <c r="L177" s="16">
        <v>14.94636</v>
      </c>
      <c r="M177" s="20">
        <v>96</v>
      </c>
      <c r="N177" s="20">
        <v>5.43936</v>
      </c>
      <c r="O177" s="20">
        <v>54</v>
      </c>
      <c r="P177" s="20">
        <v>3.05964</v>
      </c>
      <c r="Q177" s="20">
        <v>143.0487804878049</v>
      </c>
      <c r="R177" s="20">
        <v>153.25170731707317</v>
      </c>
      <c r="S177" s="20">
        <v>182.27268292682928</v>
      </c>
      <c r="T177" s="16">
        <v>3.21636</v>
      </c>
      <c r="U177" s="16">
        <v>2.37972</v>
      </c>
      <c r="V177" s="107">
        <v>-42</v>
      </c>
    </row>
    <row r="178" spans="1:22" ht="12.75">
      <c r="A178" s="176"/>
      <c r="B178" s="119">
        <v>38</v>
      </c>
      <c r="C178" s="57" t="s">
        <v>163</v>
      </c>
      <c r="D178" s="37">
        <v>12</v>
      </c>
      <c r="E178" s="37" t="s">
        <v>28</v>
      </c>
      <c r="F178" s="37">
        <v>548.16</v>
      </c>
      <c r="G178" s="37">
        <v>548.16</v>
      </c>
      <c r="H178" s="143">
        <v>2.65</v>
      </c>
      <c r="I178" s="16">
        <v>2.65</v>
      </c>
      <c r="J178" s="143">
        <v>1.92</v>
      </c>
      <c r="K178" s="16">
        <v>2.038</v>
      </c>
      <c r="L178" s="16">
        <v>2.14</v>
      </c>
      <c r="M178" s="143">
        <v>12</v>
      </c>
      <c r="N178" s="143">
        <v>0.612</v>
      </c>
      <c r="O178" s="143">
        <v>10</v>
      </c>
      <c r="P178" s="143">
        <v>0.51</v>
      </c>
      <c r="Q178" s="20">
        <v>160</v>
      </c>
      <c r="R178" s="20">
        <v>169.83333333333331</v>
      </c>
      <c r="S178" s="20">
        <v>178.3333333333333</v>
      </c>
      <c r="T178" s="16">
        <v>0.22</v>
      </c>
      <c r="U178" s="16">
        <v>0.10199999999999998</v>
      </c>
      <c r="V178" s="107">
        <v>-2</v>
      </c>
    </row>
    <row r="179" spans="1:22" ht="12.75">
      <c r="A179" s="176"/>
      <c r="B179" s="119">
        <v>39</v>
      </c>
      <c r="C179" s="57" t="s">
        <v>170</v>
      </c>
      <c r="D179" s="37">
        <v>17</v>
      </c>
      <c r="E179" s="37" t="s">
        <v>28</v>
      </c>
      <c r="F179" s="37">
        <v>939.96</v>
      </c>
      <c r="G179" s="37">
        <v>939.96</v>
      </c>
      <c r="H179" s="37">
        <v>4.64</v>
      </c>
      <c r="I179" s="16">
        <v>4.64</v>
      </c>
      <c r="J179" s="37">
        <v>2.3</v>
      </c>
      <c r="K179" s="16">
        <v>2.4469999999999996</v>
      </c>
      <c r="L179" s="16">
        <v>2.0389999999999997</v>
      </c>
      <c r="M179" s="37">
        <v>43</v>
      </c>
      <c r="N179" s="143">
        <v>2.193</v>
      </c>
      <c r="O179" s="37">
        <v>51</v>
      </c>
      <c r="P179" s="143">
        <v>2.601</v>
      </c>
      <c r="Q179" s="20">
        <v>135.2941176470588</v>
      </c>
      <c r="R179" s="20">
        <v>143.9411764705882</v>
      </c>
      <c r="S179" s="20">
        <v>119.94117647058822</v>
      </c>
      <c r="T179" s="16">
        <v>-0.2610000000000001</v>
      </c>
      <c r="U179" s="16">
        <v>-0.4079999999999999</v>
      </c>
      <c r="V179" s="107">
        <v>8</v>
      </c>
    </row>
    <row r="180" spans="1:22" ht="12.75">
      <c r="A180" s="176"/>
      <c r="B180" s="119">
        <v>40</v>
      </c>
      <c r="C180" s="76" t="s">
        <v>352</v>
      </c>
      <c r="D180" s="4">
        <v>37</v>
      </c>
      <c r="E180" s="4">
        <v>1986</v>
      </c>
      <c r="F180" s="4">
        <v>2297.1</v>
      </c>
      <c r="G180" s="4">
        <v>2297.1</v>
      </c>
      <c r="H180" s="4">
        <v>8.498</v>
      </c>
      <c r="I180" s="16">
        <v>8.498</v>
      </c>
      <c r="J180" s="4">
        <v>5.92</v>
      </c>
      <c r="K180" s="16">
        <v>6.305</v>
      </c>
      <c r="L180" s="16">
        <v>6.457999999999999</v>
      </c>
      <c r="M180" s="4">
        <v>43</v>
      </c>
      <c r="N180" s="4">
        <v>2.193</v>
      </c>
      <c r="O180" s="4">
        <v>40</v>
      </c>
      <c r="P180" s="4">
        <v>2.04</v>
      </c>
      <c r="Q180" s="20">
        <v>160</v>
      </c>
      <c r="R180" s="20">
        <v>170.40540540540542</v>
      </c>
      <c r="S180" s="20">
        <v>174.54054054054052</v>
      </c>
      <c r="T180" s="16">
        <v>0.5379999999999994</v>
      </c>
      <c r="U180" s="16">
        <v>0.15300000000000002</v>
      </c>
      <c r="V180" s="107">
        <v>-3</v>
      </c>
    </row>
    <row r="181" spans="1:22" ht="13.5" thickBot="1">
      <c r="A181" s="177"/>
      <c r="B181" s="120">
        <v>41</v>
      </c>
      <c r="C181" s="95" t="s">
        <v>271</v>
      </c>
      <c r="D181" s="96">
        <v>4</v>
      </c>
      <c r="E181" s="96">
        <v>1963</v>
      </c>
      <c r="F181" s="114">
        <v>150.99</v>
      </c>
      <c r="G181" s="114">
        <v>150.99</v>
      </c>
      <c r="H181" s="89">
        <v>0.511</v>
      </c>
      <c r="I181" s="103">
        <f>H181</f>
        <v>0.511</v>
      </c>
      <c r="J181" s="166">
        <v>0.04</v>
      </c>
      <c r="K181" s="103">
        <f>I181-N181</f>
        <v>0.10300000000000004</v>
      </c>
      <c r="L181" s="103">
        <f>I181-P181</f>
        <v>0.40364</v>
      </c>
      <c r="M181" s="89">
        <v>8</v>
      </c>
      <c r="N181" s="89">
        <v>0.408</v>
      </c>
      <c r="O181" s="89">
        <v>2</v>
      </c>
      <c r="P181" s="89">
        <v>0.10736</v>
      </c>
      <c r="Q181" s="89">
        <f>J181*1000/D181</f>
        <v>10</v>
      </c>
      <c r="R181" s="89">
        <f>K181*1000/D181</f>
        <v>25.75000000000001</v>
      </c>
      <c r="S181" s="89">
        <f>L181*1000/D181</f>
        <v>100.91</v>
      </c>
      <c r="T181" s="103">
        <f>L181-J181</f>
        <v>0.36364</v>
      </c>
      <c r="U181" s="103">
        <f>N181-P181</f>
        <v>0.30063999999999996</v>
      </c>
      <c r="V181" s="108">
        <f>O181-M181</f>
        <v>-6</v>
      </c>
    </row>
    <row r="182" spans="1:22" ht="12.75">
      <c r="A182" s="178" t="s">
        <v>434</v>
      </c>
      <c r="B182" s="119">
        <v>1</v>
      </c>
      <c r="C182" s="161" t="s">
        <v>105</v>
      </c>
      <c r="D182" s="162">
        <v>8</v>
      </c>
      <c r="E182" s="162"/>
      <c r="F182" s="162">
        <v>371.23</v>
      </c>
      <c r="G182" s="162">
        <v>371.23</v>
      </c>
      <c r="H182" s="104">
        <v>1.34</v>
      </c>
      <c r="I182" s="104">
        <v>1.34</v>
      </c>
      <c r="J182" s="163">
        <v>0.8533333333333333</v>
      </c>
      <c r="K182" s="104">
        <v>0.779</v>
      </c>
      <c r="L182" s="104">
        <v>0.9448000000000001</v>
      </c>
      <c r="M182" s="164">
        <v>11</v>
      </c>
      <c r="N182" s="165">
        <v>0.561</v>
      </c>
      <c r="O182" s="88">
        <v>6.5</v>
      </c>
      <c r="P182" s="88">
        <v>0.3952</v>
      </c>
      <c r="Q182" s="88">
        <v>106.66666666666666</v>
      </c>
      <c r="R182" s="88">
        <v>97.375</v>
      </c>
      <c r="S182" s="88">
        <v>118.1</v>
      </c>
      <c r="T182" s="104">
        <v>0.09146666666666681</v>
      </c>
      <c r="U182" s="104">
        <v>0.16580000000000006</v>
      </c>
      <c r="V182" s="106">
        <v>-4.5</v>
      </c>
    </row>
    <row r="183" spans="1:22" ht="12.75">
      <c r="A183" s="179"/>
      <c r="B183" s="119">
        <v>2</v>
      </c>
      <c r="C183" s="77" t="s">
        <v>143</v>
      </c>
      <c r="D183" s="5">
        <v>20</v>
      </c>
      <c r="E183" s="5" t="s">
        <v>140</v>
      </c>
      <c r="F183" s="5">
        <v>1189.16</v>
      </c>
      <c r="G183" s="5">
        <v>1189.2</v>
      </c>
      <c r="H183" s="21">
        <v>4.75</v>
      </c>
      <c r="I183" s="19">
        <v>4.75</v>
      </c>
      <c r="J183" s="21">
        <v>3.2</v>
      </c>
      <c r="K183" s="19">
        <v>2.6590000000000003</v>
      </c>
      <c r="L183" s="19">
        <v>3.526</v>
      </c>
      <c r="M183" s="21">
        <v>41</v>
      </c>
      <c r="N183" s="21">
        <v>2.0909999999999997</v>
      </c>
      <c r="O183" s="38">
        <v>24</v>
      </c>
      <c r="P183" s="21">
        <v>1.224</v>
      </c>
      <c r="Q183" s="21">
        <v>160</v>
      </c>
      <c r="R183" s="21">
        <v>132.95</v>
      </c>
      <c r="S183" s="21">
        <v>176.3</v>
      </c>
      <c r="T183" s="19">
        <v>0.3259999999999996</v>
      </c>
      <c r="U183" s="19">
        <v>0.8669999999999998</v>
      </c>
      <c r="V183" s="29">
        <v>-17</v>
      </c>
    </row>
    <row r="184" spans="1:22" ht="12.75">
      <c r="A184" s="179"/>
      <c r="B184" s="119">
        <v>3</v>
      </c>
      <c r="C184" s="77" t="s">
        <v>172</v>
      </c>
      <c r="D184" s="5">
        <v>60</v>
      </c>
      <c r="E184" s="5">
        <v>1968</v>
      </c>
      <c r="F184" s="19">
        <v>2731.74</v>
      </c>
      <c r="G184" s="19">
        <v>2731.74</v>
      </c>
      <c r="H184" s="21">
        <v>15.5</v>
      </c>
      <c r="I184" s="19">
        <v>15.5</v>
      </c>
      <c r="J184" s="21">
        <v>9.6</v>
      </c>
      <c r="K184" s="19">
        <v>9.277999999999999</v>
      </c>
      <c r="L184" s="19">
        <v>10.451</v>
      </c>
      <c r="M184" s="21">
        <v>122</v>
      </c>
      <c r="N184" s="18">
        <v>6.222</v>
      </c>
      <c r="O184" s="18">
        <v>99</v>
      </c>
      <c r="P184" s="18">
        <v>5.049</v>
      </c>
      <c r="Q184" s="21">
        <v>160</v>
      </c>
      <c r="R184" s="21">
        <v>154.6333333333333</v>
      </c>
      <c r="S184" s="21">
        <v>174.18333333333334</v>
      </c>
      <c r="T184" s="19">
        <v>0.8510000000000009</v>
      </c>
      <c r="U184" s="19">
        <v>1.173</v>
      </c>
      <c r="V184" s="29">
        <v>-23</v>
      </c>
    </row>
    <row r="185" spans="1:22" ht="12.75">
      <c r="A185" s="179"/>
      <c r="B185" s="119">
        <v>4</v>
      </c>
      <c r="C185" s="77" t="s">
        <v>382</v>
      </c>
      <c r="D185" s="5">
        <v>22</v>
      </c>
      <c r="E185" s="5">
        <v>1982</v>
      </c>
      <c r="F185" s="5">
        <v>1233.38</v>
      </c>
      <c r="G185" s="5">
        <v>1233.38</v>
      </c>
      <c r="H185" s="18">
        <v>6.83</v>
      </c>
      <c r="I185" s="19">
        <v>6.83</v>
      </c>
      <c r="J185" s="18">
        <v>3.289</v>
      </c>
      <c r="K185" s="19">
        <v>2.495</v>
      </c>
      <c r="L185" s="19">
        <v>3.64301</v>
      </c>
      <c r="M185" s="19">
        <v>85</v>
      </c>
      <c r="N185" s="18">
        <v>4.335</v>
      </c>
      <c r="O185" s="19">
        <v>62.49</v>
      </c>
      <c r="P185" s="18">
        <v>3.18699</v>
      </c>
      <c r="Q185" s="21">
        <v>149.5</v>
      </c>
      <c r="R185" s="21">
        <v>113.4090909090909</v>
      </c>
      <c r="S185" s="21">
        <v>165.59136363636364</v>
      </c>
      <c r="T185" s="19">
        <v>0.3540099999999997</v>
      </c>
      <c r="U185" s="19">
        <v>1.1480099999999998</v>
      </c>
      <c r="V185" s="29">
        <v>-22.51</v>
      </c>
    </row>
    <row r="186" spans="1:22" ht="12.75">
      <c r="A186" s="179"/>
      <c r="B186" s="119">
        <v>5</v>
      </c>
      <c r="C186" s="77" t="s">
        <v>241</v>
      </c>
      <c r="D186" s="5">
        <v>63</v>
      </c>
      <c r="E186" s="5">
        <v>2002</v>
      </c>
      <c r="F186" s="28">
        <v>3320.9</v>
      </c>
      <c r="G186" s="28">
        <v>3229.73</v>
      </c>
      <c r="H186" s="21">
        <v>16.834</v>
      </c>
      <c r="I186" s="19">
        <v>16.834</v>
      </c>
      <c r="J186" s="21">
        <v>9.389019</v>
      </c>
      <c r="K186" s="19">
        <v>7.093</v>
      </c>
      <c r="L186" s="19">
        <v>10.82184</v>
      </c>
      <c r="M186" s="21">
        <v>191</v>
      </c>
      <c r="N186" s="21">
        <v>9.741</v>
      </c>
      <c r="O186" s="21">
        <v>112</v>
      </c>
      <c r="P186" s="21">
        <v>6.01216</v>
      </c>
      <c r="Q186" s="21">
        <v>149.03204761904763</v>
      </c>
      <c r="R186" s="21">
        <v>112.58730158730158</v>
      </c>
      <c r="S186" s="21">
        <v>171.7752380952381</v>
      </c>
      <c r="T186" s="19">
        <v>1.4328210000000006</v>
      </c>
      <c r="U186" s="19">
        <v>3.72884</v>
      </c>
      <c r="V186" s="29">
        <v>-79</v>
      </c>
    </row>
    <row r="187" spans="1:22" ht="12.75">
      <c r="A187" s="179"/>
      <c r="B187" s="119">
        <v>6</v>
      </c>
      <c r="C187" s="77" t="s">
        <v>72</v>
      </c>
      <c r="D187" s="5">
        <v>54</v>
      </c>
      <c r="E187" s="5"/>
      <c r="F187" s="5">
        <v>3543</v>
      </c>
      <c r="G187" s="144">
        <v>3543</v>
      </c>
      <c r="H187" s="19">
        <v>14</v>
      </c>
      <c r="I187" s="19">
        <v>14</v>
      </c>
      <c r="J187" s="19">
        <v>8.64</v>
      </c>
      <c r="K187" s="19">
        <v>7.727</v>
      </c>
      <c r="L187" s="19">
        <v>8.747</v>
      </c>
      <c r="M187" s="21">
        <v>123</v>
      </c>
      <c r="N187" s="18">
        <v>6.273</v>
      </c>
      <c r="O187" s="21">
        <v>103</v>
      </c>
      <c r="P187" s="19">
        <v>5.252999999999999</v>
      </c>
      <c r="Q187" s="21">
        <v>160</v>
      </c>
      <c r="R187" s="21">
        <v>143.09259259259258</v>
      </c>
      <c r="S187" s="21">
        <v>161.9814814814815</v>
      </c>
      <c r="T187" s="19">
        <v>0.10699999999999932</v>
      </c>
      <c r="U187" s="19">
        <v>1.02</v>
      </c>
      <c r="V187" s="29">
        <v>-20</v>
      </c>
    </row>
    <row r="188" spans="1:22" ht="12.75">
      <c r="A188" s="179"/>
      <c r="B188" s="119">
        <v>7</v>
      </c>
      <c r="C188" s="77" t="s">
        <v>75</v>
      </c>
      <c r="D188" s="5">
        <v>71</v>
      </c>
      <c r="E188" s="5"/>
      <c r="F188" s="5">
        <v>2194</v>
      </c>
      <c r="G188" s="144">
        <v>2194</v>
      </c>
      <c r="H188" s="19">
        <v>12.91</v>
      </c>
      <c r="I188" s="19">
        <v>12.91</v>
      </c>
      <c r="J188" s="19">
        <v>8.27</v>
      </c>
      <c r="K188" s="19">
        <v>8.116</v>
      </c>
      <c r="L188" s="19">
        <v>8.575</v>
      </c>
      <c r="M188" s="21">
        <v>94</v>
      </c>
      <c r="N188" s="18">
        <v>4.794</v>
      </c>
      <c r="O188" s="21">
        <v>85</v>
      </c>
      <c r="P188" s="19">
        <v>4.335</v>
      </c>
      <c r="Q188" s="21">
        <v>116.47887323943662</v>
      </c>
      <c r="R188" s="21">
        <v>114.30985915492958</v>
      </c>
      <c r="S188" s="21">
        <v>120.77464788732394</v>
      </c>
      <c r="T188" s="19">
        <v>0.305</v>
      </c>
      <c r="U188" s="19">
        <v>0.45899999999999963</v>
      </c>
      <c r="V188" s="29">
        <v>-9</v>
      </c>
    </row>
    <row r="189" spans="1:22" ht="12.75">
      <c r="A189" s="179"/>
      <c r="B189" s="119">
        <v>8</v>
      </c>
      <c r="C189" s="77" t="s">
        <v>76</v>
      </c>
      <c r="D189" s="5">
        <v>55</v>
      </c>
      <c r="E189" s="5"/>
      <c r="F189" s="5">
        <v>2694</v>
      </c>
      <c r="G189" s="144">
        <v>2694</v>
      </c>
      <c r="H189" s="19">
        <v>14.07</v>
      </c>
      <c r="I189" s="19">
        <v>14.07</v>
      </c>
      <c r="J189" s="19">
        <v>8.8</v>
      </c>
      <c r="K189" s="19">
        <v>8.46</v>
      </c>
      <c r="L189" s="19">
        <v>8.868</v>
      </c>
      <c r="M189" s="21">
        <v>110</v>
      </c>
      <c r="N189" s="18">
        <v>5.61</v>
      </c>
      <c r="O189" s="21">
        <v>102</v>
      </c>
      <c r="P189" s="19">
        <v>5.202</v>
      </c>
      <c r="Q189" s="21">
        <v>160</v>
      </c>
      <c r="R189" s="21">
        <v>153.8181818181818</v>
      </c>
      <c r="S189" s="21">
        <v>161.23636363636365</v>
      </c>
      <c r="T189" s="19">
        <v>0.06799999999999962</v>
      </c>
      <c r="U189" s="19">
        <v>0.4079999999999995</v>
      </c>
      <c r="V189" s="29">
        <v>-8</v>
      </c>
    </row>
    <row r="190" spans="1:22" ht="12.75">
      <c r="A190" s="179"/>
      <c r="B190" s="119">
        <v>9</v>
      </c>
      <c r="C190" s="77" t="s">
        <v>77</v>
      </c>
      <c r="D190" s="5">
        <v>45</v>
      </c>
      <c r="E190" s="5"/>
      <c r="F190" s="5">
        <v>2329</v>
      </c>
      <c r="G190" s="144">
        <v>2329</v>
      </c>
      <c r="H190" s="19">
        <v>13.53</v>
      </c>
      <c r="I190" s="19">
        <v>13.53</v>
      </c>
      <c r="J190" s="19">
        <v>7.12</v>
      </c>
      <c r="K190" s="19">
        <v>6.39</v>
      </c>
      <c r="L190" s="19">
        <v>8.1852</v>
      </c>
      <c r="M190" s="21">
        <v>140</v>
      </c>
      <c r="N190" s="18">
        <v>7.14</v>
      </c>
      <c r="O190" s="21">
        <v>104.8</v>
      </c>
      <c r="P190" s="19">
        <v>5.344799999999999</v>
      </c>
      <c r="Q190" s="21">
        <v>158.22222222222223</v>
      </c>
      <c r="R190" s="21">
        <v>142</v>
      </c>
      <c r="S190" s="21">
        <v>181.89333333333332</v>
      </c>
      <c r="T190" s="19">
        <v>1.0652</v>
      </c>
      <c r="U190" s="19">
        <v>1.7952000000000004</v>
      </c>
      <c r="V190" s="29">
        <v>-35.2</v>
      </c>
    </row>
    <row r="191" spans="1:22" ht="12.75">
      <c r="A191" s="179"/>
      <c r="B191" s="119">
        <v>10</v>
      </c>
      <c r="C191" s="77" t="s">
        <v>80</v>
      </c>
      <c r="D191" s="5">
        <v>75</v>
      </c>
      <c r="E191" s="5"/>
      <c r="F191" s="5">
        <v>3654</v>
      </c>
      <c r="G191" s="144">
        <v>3654</v>
      </c>
      <c r="H191" s="19">
        <v>22.08</v>
      </c>
      <c r="I191" s="19">
        <v>22.08</v>
      </c>
      <c r="J191" s="19">
        <v>11.68</v>
      </c>
      <c r="K191" s="19">
        <v>10.5438</v>
      </c>
      <c r="L191" s="19">
        <v>12.9459</v>
      </c>
      <c r="M191" s="21">
        <v>226.2</v>
      </c>
      <c r="N191" s="18">
        <v>11.5362</v>
      </c>
      <c r="O191" s="21">
        <v>179.1</v>
      </c>
      <c r="P191" s="19">
        <v>9.134099999999998</v>
      </c>
      <c r="Q191" s="21">
        <v>155.73333333333332</v>
      </c>
      <c r="R191" s="21">
        <v>140.584</v>
      </c>
      <c r="S191" s="21">
        <v>172.612</v>
      </c>
      <c r="T191" s="19">
        <v>1.2659000000000002</v>
      </c>
      <c r="U191" s="19">
        <v>2.402100000000001</v>
      </c>
      <c r="V191" s="29">
        <v>-47.1</v>
      </c>
    </row>
    <row r="192" spans="1:22" ht="12.75">
      <c r="A192" s="179"/>
      <c r="B192" s="119">
        <v>11</v>
      </c>
      <c r="C192" s="77" t="s">
        <v>178</v>
      </c>
      <c r="D192" s="5">
        <v>40</v>
      </c>
      <c r="E192" s="5">
        <v>1973</v>
      </c>
      <c r="F192" s="5">
        <v>2567.4</v>
      </c>
      <c r="G192" s="144">
        <v>2567.4</v>
      </c>
      <c r="H192" s="21">
        <v>10</v>
      </c>
      <c r="I192" s="19">
        <f>H192</f>
        <v>10</v>
      </c>
      <c r="J192" s="21">
        <v>6.4</v>
      </c>
      <c r="K192" s="19">
        <f>I192-N192</f>
        <v>6.1240000000000006</v>
      </c>
      <c r="L192" s="19">
        <f>I192-P192</f>
        <v>7.195</v>
      </c>
      <c r="M192" s="21">
        <v>76</v>
      </c>
      <c r="N192" s="18">
        <v>3.876</v>
      </c>
      <c r="O192" s="21">
        <v>55</v>
      </c>
      <c r="P192" s="18">
        <v>2.805</v>
      </c>
      <c r="Q192" s="21">
        <f>J192*1000/D192</f>
        <v>160</v>
      </c>
      <c r="R192" s="21">
        <f>K192*1000/D192</f>
        <v>153.10000000000002</v>
      </c>
      <c r="S192" s="21">
        <f>L192*1000/D192</f>
        <v>179.875</v>
      </c>
      <c r="T192" s="19">
        <f>L192-J192</f>
        <v>0.7949999999999999</v>
      </c>
      <c r="U192" s="19">
        <f>N192-P192</f>
        <v>1.0709999999999997</v>
      </c>
      <c r="V192" s="29">
        <f>O192-M192</f>
        <v>-21</v>
      </c>
    </row>
    <row r="193" spans="1:22" ht="12.75">
      <c r="A193" s="179"/>
      <c r="B193" s="119">
        <v>12</v>
      </c>
      <c r="C193" s="77" t="s">
        <v>386</v>
      </c>
      <c r="D193" s="5">
        <v>30</v>
      </c>
      <c r="E193" s="5">
        <v>1984</v>
      </c>
      <c r="F193" s="19">
        <v>1501.27</v>
      </c>
      <c r="G193" s="145">
        <v>1501.27</v>
      </c>
      <c r="H193" s="18">
        <v>6.746</v>
      </c>
      <c r="I193" s="19">
        <v>6.746</v>
      </c>
      <c r="J193" s="18">
        <v>4.68</v>
      </c>
      <c r="K193" s="19">
        <v>3.635</v>
      </c>
      <c r="L193" s="19">
        <v>4.98854</v>
      </c>
      <c r="M193" s="19">
        <v>61</v>
      </c>
      <c r="N193" s="18">
        <v>3.111</v>
      </c>
      <c r="O193" s="19">
        <v>34.46</v>
      </c>
      <c r="P193" s="18">
        <v>1.75746</v>
      </c>
      <c r="Q193" s="21">
        <v>156</v>
      </c>
      <c r="R193" s="21">
        <v>121.16666666666669</v>
      </c>
      <c r="S193" s="21">
        <v>166.2846666666667</v>
      </c>
      <c r="T193" s="19">
        <v>0.3085400000000007</v>
      </c>
      <c r="U193" s="19">
        <v>1.3535400000000002</v>
      </c>
      <c r="V193" s="29">
        <v>-26.54</v>
      </c>
    </row>
    <row r="194" spans="1:22" ht="12.75">
      <c r="A194" s="179"/>
      <c r="B194" s="119">
        <v>13</v>
      </c>
      <c r="C194" s="77" t="s">
        <v>412</v>
      </c>
      <c r="D194" s="5">
        <v>8</v>
      </c>
      <c r="E194" s="5" t="s">
        <v>38</v>
      </c>
      <c r="F194" s="5">
        <v>530.1</v>
      </c>
      <c r="G194" s="144">
        <v>530.1</v>
      </c>
      <c r="H194" s="21">
        <v>2</v>
      </c>
      <c r="I194" s="19">
        <v>2</v>
      </c>
      <c r="J194" s="21">
        <v>1.28</v>
      </c>
      <c r="K194" s="19">
        <v>1.133</v>
      </c>
      <c r="L194" s="19">
        <v>1.286</v>
      </c>
      <c r="M194" s="21">
        <v>17</v>
      </c>
      <c r="N194" s="21">
        <v>0.867</v>
      </c>
      <c r="O194" s="21">
        <v>14</v>
      </c>
      <c r="P194" s="21">
        <v>0.714</v>
      </c>
      <c r="Q194" s="21">
        <v>160</v>
      </c>
      <c r="R194" s="21">
        <v>141.625</v>
      </c>
      <c r="S194" s="21">
        <v>160.75</v>
      </c>
      <c r="T194" s="19">
        <v>0.006000000000000005</v>
      </c>
      <c r="U194" s="19">
        <v>0.15300000000000002</v>
      </c>
      <c r="V194" s="29">
        <v>-3</v>
      </c>
    </row>
    <row r="195" spans="1:22" ht="12.75">
      <c r="A195" s="179"/>
      <c r="B195" s="119">
        <v>14</v>
      </c>
      <c r="C195" s="77" t="s">
        <v>250</v>
      </c>
      <c r="D195" s="5">
        <v>60</v>
      </c>
      <c r="E195" s="5">
        <v>1991</v>
      </c>
      <c r="F195" s="28">
        <v>3320.57</v>
      </c>
      <c r="G195" s="146">
        <v>3320.57</v>
      </c>
      <c r="H195" s="21">
        <v>17.727</v>
      </c>
      <c r="I195" s="19">
        <v>17.727</v>
      </c>
      <c r="J195" s="21">
        <v>9.37332</v>
      </c>
      <c r="K195" s="19">
        <v>8.394</v>
      </c>
      <c r="L195" s="19">
        <v>10.350697</v>
      </c>
      <c r="M195" s="21">
        <v>183</v>
      </c>
      <c r="N195" s="21">
        <v>9.333</v>
      </c>
      <c r="O195" s="21">
        <v>137.412499</v>
      </c>
      <c r="P195" s="21">
        <v>7.376303</v>
      </c>
      <c r="Q195" s="21">
        <v>156.222</v>
      </c>
      <c r="R195" s="21">
        <v>139.9</v>
      </c>
      <c r="S195" s="21">
        <v>172.51161666666667</v>
      </c>
      <c r="T195" s="19">
        <v>0.9773770000000006</v>
      </c>
      <c r="U195" s="19">
        <v>1.9566970000000001</v>
      </c>
      <c r="V195" s="29">
        <v>-45.587501</v>
      </c>
    </row>
    <row r="196" spans="1:22" ht="12.75">
      <c r="A196" s="179"/>
      <c r="B196" s="119">
        <v>15</v>
      </c>
      <c r="C196" s="77" t="s">
        <v>253</v>
      </c>
      <c r="D196" s="5">
        <v>119</v>
      </c>
      <c r="E196" s="5">
        <v>1997</v>
      </c>
      <c r="F196" s="28">
        <v>4625.26</v>
      </c>
      <c r="G196" s="28">
        <v>4625.26</v>
      </c>
      <c r="H196" s="21">
        <v>29.51</v>
      </c>
      <c r="I196" s="19">
        <v>29.51</v>
      </c>
      <c r="J196" s="21">
        <v>19.13456</v>
      </c>
      <c r="K196" s="19">
        <v>19.055</v>
      </c>
      <c r="L196" s="19">
        <v>19.296306</v>
      </c>
      <c r="M196" s="21">
        <v>205</v>
      </c>
      <c r="N196" s="21">
        <v>10.455</v>
      </c>
      <c r="O196" s="21">
        <v>190.27</v>
      </c>
      <c r="P196" s="21">
        <v>10.213694</v>
      </c>
      <c r="Q196" s="21">
        <v>160.7946218487395</v>
      </c>
      <c r="R196" s="21">
        <v>160.12605042016807</v>
      </c>
      <c r="S196" s="21">
        <v>162.1538319327731</v>
      </c>
      <c r="T196" s="19">
        <v>0.16174600000000083</v>
      </c>
      <c r="U196" s="19">
        <v>0.2413059999999998</v>
      </c>
      <c r="V196" s="29">
        <v>-14.73</v>
      </c>
    </row>
    <row r="197" spans="1:22" ht="12.75">
      <c r="A197" s="179"/>
      <c r="B197" s="119">
        <v>16</v>
      </c>
      <c r="C197" s="77" t="s">
        <v>293</v>
      </c>
      <c r="D197" s="5">
        <v>48</v>
      </c>
      <c r="E197" s="5" t="s">
        <v>37</v>
      </c>
      <c r="F197" s="19">
        <v>1860.33</v>
      </c>
      <c r="G197" s="19">
        <v>1774.35</v>
      </c>
      <c r="H197" s="19">
        <v>11.536</v>
      </c>
      <c r="I197" s="19">
        <v>11.536</v>
      </c>
      <c r="J197" s="19">
        <v>7.68</v>
      </c>
      <c r="K197" s="19">
        <v>6.334</v>
      </c>
      <c r="L197" s="19">
        <v>8.233239999999999</v>
      </c>
      <c r="M197" s="19">
        <v>102</v>
      </c>
      <c r="N197" s="19">
        <v>5.202</v>
      </c>
      <c r="O197" s="19">
        <v>64.76</v>
      </c>
      <c r="P197" s="19">
        <v>3.30276</v>
      </c>
      <c r="Q197" s="21">
        <v>160</v>
      </c>
      <c r="R197" s="21">
        <v>131.95833333333334</v>
      </c>
      <c r="S197" s="21">
        <v>171.52583333333328</v>
      </c>
      <c r="T197" s="19">
        <v>0.5532399999999988</v>
      </c>
      <c r="U197" s="19">
        <v>1.8992399999999998</v>
      </c>
      <c r="V197" s="29">
        <v>-37.24</v>
      </c>
    </row>
    <row r="198" spans="1:22" ht="12.75">
      <c r="A198" s="179"/>
      <c r="B198" s="119">
        <v>17</v>
      </c>
      <c r="C198" s="77" t="s">
        <v>295</v>
      </c>
      <c r="D198" s="5">
        <v>55</v>
      </c>
      <c r="E198" s="5" t="s">
        <v>37</v>
      </c>
      <c r="F198" s="19">
        <v>2575.91</v>
      </c>
      <c r="G198" s="19">
        <v>2575.91</v>
      </c>
      <c r="H198" s="19">
        <v>13.76</v>
      </c>
      <c r="I198" s="19">
        <v>13.76</v>
      </c>
      <c r="J198" s="19">
        <v>8.8</v>
      </c>
      <c r="K198" s="19">
        <v>8.762</v>
      </c>
      <c r="L198" s="19">
        <v>9.629</v>
      </c>
      <c r="M198" s="19">
        <v>98</v>
      </c>
      <c r="N198" s="19">
        <v>4.998</v>
      </c>
      <c r="O198" s="19">
        <v>81</v>
      </c>
      <c r="P198" s="19">
        <v>4.131</v>
      </c>
      <c r="Q198" s="21">
        <v>160</v>
      </c>
      <c r="R198" s="21">
        <v>159.3090909090909</v>
      </c>
      <c r="S198" s="21">
        <v>175.07272727272726</v>
      </c>
      <c r="T198" s="19">
        <v>0.8289999999999988</v>
      </c>
      <c r="U198" s="19">
        <v>0.867</v>
      </c>
      <c r="V198" s="29">
        <v>-17</v>
      </c>
    </row>
    <row r="199" spans="1:22" ht="12.75">
      <c r="A199" s="179"/>
      <c r="B199" s="119">
        <v>18</v>
      </c>
      <c r="C199" s="77" t="s">
        <v>56</v>
      </c>
      <c r="D199" s="5">
        <v>60</v>
      </c>
      <c r="E199" s="5" t="s">
        <v>37</v>
      </c>
      <c r="F199" s="19">
        <v>2501.31</v>
      </c>
      <c r="G199" s="19">
        <v>2501.31</v>
      </c>
      <c r="H199" s="19">
        <v>15.2</v>
      </c>
      <c r="I199" s="19">
        <v>15.2</v>
      </c>
      <c r="J199" s="19">
        <v>9.6</v>
      </c>
      <c r="K199" s="19">
        <v>8.722999999999999</v>
      </c>
      <c r="L199" s="19">
        <v>10.253</v>
      </c>
      <c r="M199" s="19">
        <v>127</v>
      </c>
      <c r="N199" s="19">
        <v>6.477</v>
      </c>
      <c r="O199" s="19">
        <v>97</v>
      </c>
      <c r="P199" s="19">
        <v>4.947</v>
      </c>
      <c r="Q199" s="21">
        <v>160</v>
      </c>
      <c r="R199" s="21">
        <v>145.3833333333333</v>
      </c>
      <c r="S199" s="21">
        <v>170.88333333333333</v>
      </c>
      <c r="T199" s="19">
        <v>0.6530000000000005</v>
      </c>
      <c r="U199" s="19">
        <v>1.53</v>
      </c>
      <c r="V199" s="29">
        <v>-30</v>
      </c>
    </row>
    <row r="200" spans="1:22" ht="12.75">
      <c r="A200" s="179"/>
      <c r="B200" s="119">
        <v>19</v>
      </c>
      <c r="C200" s="77" t="s">
        <v>298</v>
      </c>
      <c r="D200" s="5">
        <v>40</v>
      </c>
      <c r="E200" s="5" t="s">
        <v>37</v>
      </c>
      <c r="F200" s="19">
        <v>2272.52</v>
      </c>
      <c r="G200" s="19">
        <v>2272.52</v>
      </c>
      <c r="H200" s="19">
        <v>10.337</v>
      </c>
      <c r="I200" s="19">
        <v>10.337</v>
      </c>
      <c r="J200" s="19">
        <v>6.4</v>
      </c>
      <c r="K200" s="19">
        <v>5.543</v>
      </c>
      <c r="L200" s="19">
        <v>7.022</v>
      </c>
      <c r="M200" s="19">
        <v>94</v>
      </c>
      <c r="N200" s="19">
        <v>4.794</v>
      </c>
      <c r="O200" s="19">
        <v>65</v>
      </c>
      <c r="P200" s="19">
        <v>3.315</v>
      </c>
      <c r="Q200" s="21">
        <v>160</v>
      </c>
      <c r="R200" s="21">
        <v>138.575</v>
      </c>
      <c r="S200" s="21">
        <v>175.55</v>
      </c>
      <c r="T200" s="19">
        <v>0.6219999999999999</v>
      </c>
      <c r="U200" s="19">
        <v>1.4789999999999996</v>
      </c>
      <c r="V200" s="29">
        <v>-29</v>
      </c>
    </row>
    <row r="201" spans="1:22" ht="12.75">
      <c r="A201" s="179"/>
      <c r="B201" s="119">
        <v>20</v>
      </c>
      <c r="C201" s="77" t="s">
        <v>134</v>
      </c>
      <c r="D201" s="5">
        <v>40</v>
      </c>
      <c r="E201" s="5" t="s">
        <v>28</v>
      </c>
      <c r="F201" s="5">
        <v>2230.51</v>
      </c>
      <c r="G201" s="5">
        <v>2230.51</v>
      </c>
      <c r="H201" s="21">
        <v>10.21</v>
      </c>
      <c r="I201" s="19">
        <v>10.21</v>
      </c>
      <c r="J201" s="21">
        <v>6.4</v>
      </c>
      <c r="K201" s="19">
        <v>6.300460000000001</v>
      </c>
      <c r="L201" s="19">
        <v>6.6970800000000015</v>
      </c>
      <c r="M201" s="21">
        <v>69</v>
      </c>
      <c r="N201" s="21">
        <v>3.90954</v>
      </c>
      <c r="O201" s="21">
        <v>62</v>
      </c>
      <c r="P201" s="21">
        <v>3.51292</v>
      </c>
      <c r="Q201" s="21">
        <v>160</v>
      </c>
      <c r="R201" s="21">
        <v>157.5115</v>
      </c>
      <c r="S201" s="21">
        <v>167.42700000000005</v>
      </c>
      <c r="T201" s="19">
        <v>0.2970800000000011</v>
      </c>
      <c r="U201" s="19">
        <v>0.39662</v>
      </c>
      <c r="V201" s="29">
        <v>-7</v>
      </c>
    </row>
    <row r="202" spans="1:22" ht="12.75">
      <c r="A202" s="179"/>
      <c r="B202" s="119">
        <v>21</v>
      </c>
      <c r="C202" s="77" t="s">
        <v>312</v>
      </c>
      <c r="D202" s="5">
        <v>50</v>
      </c>
      <c r="E202" s="5" t="s">
        <v>28</v>
      </c>
      <c r="F202" s="5">
        <v>1827.15</v>
      </c>
      <c r="G202" s="5">
        <v>1827.15</v>
      </c>
      <c r="H202" s="21">
        <v>10.949</v>
      </c>
      <c r="I202" s="19">
        <v>10.949</v>
      </c>
      <c r="J202" s="21">
        <v>8</v>
      </c>
      <c r="K202" s="19">
        <v>7.66272</v>
      </c>
      <c r="L202" s="19">
        <v>8.356238</v>
      </c>
      <c r="M202" s="21">
        <v>58</v>
      </c>
      <c r="N202" s="21">
        <v>3.28628</v>
      </c>
      <c r="O202" s="21">
        <v>45.76</v>
      </c>
      <c r="P202" s="21">
        <v>2.592762</v>
      </c>
      <c r="Q202" s="21">
        <v>160</v>
      </c>
      <c r="R202" s="21">
        <v>153.2544</v>
      </c>
      <c r="S202" s="21">
        <v>167.12475999999998</v>
      </c>
      <c r="T202" s="19">
        <v>0.3562379999999994</v>
      </c>
      <c r="U202" s="19">
        <v>0.6935180000000001</v>
      </c>
      <c r="V202" s="29">
        <v>-12.24</v>
      </c>
    </row>
    <row r="203" spans="1:22" ht="12.75">
      <c r="A203" s="179"/>
      <c r="B203" s="119">
        <v>22</v>
      </c>
      <c r="C203" s="77" t="s">
        <v>313</v>
      </c>
      <c r="D203" s="5">
        <v>25</v>
      </c>
      <c r="E203" s="5" t="s">
        <v>28</v>
      </c>
      <c r="F203" s="5">
        <v>1305.87</v>
      </c>
      <c r="G203" s="5">
        <v>1305.87</v>
      </c>
      <c r="H203" s="21">
        <v>6</v>
      </c>
      <c r="I203" s="19">
        <v>6</v>
      </c>
      <c r="J203" s="21">
        <v>4</v>
      </c>
      <c r="K203" s="19">
        <v>3.96024</v>
      </c>
      <c r="L203" s="19">
        <v>4.35686</v>
      </c>
      <c r="M203" s="21">
        <v>36</v>
      </c>
      <c r="N203" s="21">
        <v>2.03976</v>
      </c>
      <c r="O203" s="21">
        <v>29</v>
      </c>
      <c r="P203" s="21">
        <v>1.64314</v>
      </c>
      <c r="Q203" s="21">
        <v>160</v>
      </c>
      <c r="R203" s="21">
        <v>158.4096</v>
      </c>
      <c r="S203" s="21">
        <v>174.2744</v>
      </c>
      <c r="T203" s="19">
        <v>0.3568600000000002</v>
      </c>
      <c r="U203" s="19">
        <v>0.39661999999999975</v>
      </c>
      <c r="V203" s="29">
        <v>-7</v>
      </c>
    </row>
    <row r="204" spans="1:22" ht="12.75">
      <c r="A204" s="179"/>
      <c r="B204" s="119">
        <v>23</v>
      </c>
      <c r="C204" s="77" t="s">
        <v>315</v>
      </c>
      <c r="D204" s="5">
        <v>32</v>
      </c>
      <c r="E204" s="5" t="s">
        <v>28</v>
      </c>
      <c r="F204" s="5">
        <v>1225.29</v>
      </c>
      <c r="G204" s="5">
        <v>1225.29</v>
      </c>
      <c r="H204" s="21">
        <v>3.141</v>
      </c>
      <c r="I204" s="19">
        <v>3.141</v>
      </c>
      <c r="J204" s="21">
        <v>0.32</v>
      </c>
      <c r="K204" s="19">
        <v>0.2513399999999999</v>
      </c>
      <c r="L204" s="19">
        <v>0.8746</v>
      </c>
      <c r="M204" s="21">
        <v>51</v>
      </c>
      <c r="N204" s="21">
        <v>2.88966</v>
      </c>
      <c r="O204" s="21">
        <v>40</v>
      </c>
      <c r="P204" s="21">
        <v>2.2664</v>
      </c>
      <c r="Q204" s="21">
        <v>10</v>
      </c>
      <c r="R204" s="21">
        <v>7.854375</v>
      </c>
      <c r="S204" s="21">
        <v>27.33125</v>
      </c>
      <c r="T204" s="19">
        <v>0.5546</v>
      </c>
      <c r="U204" s="19">
        <v>0.6232600000000001</v>
      </c>
      <c r="V204" s="29">
        <v>-11</v>
      </c>
    </row>
    <row r="205" spans="1:22" ht="12.75">
      <c r="A205" s="179"/>
      <c r="B205" s="119">
        <v>24</v>
      </c>
      <c r="C205" s="58" t="s">
        <v>158</v>
      </c>
      <c r="D205" s="28">
        <v>40</v>
      </c>
      <c r="E205" s="28" t="s">
        <v>28</v>
      </c>
      <c r="F205" s="28">
        <v>2231.59</v>
      </c>
      <c r="G205" s="28">
        <v>2231.59</v>
      </c>
      <c r="H205" s="21">
        <v>10.16</v>
      </c>
      <c r="I205" s="19">
        <v>10.16</v>
      </c>
      <c r="J205" s="21">
        <v>6.4</v>
      </c>
      <c r="K205" s="19">
        <v>5.621</v>
      </c>
      <c r="L205" s="19">
        <v>6.437</v>
      </c>
      <c r="M205" s="21">
        <v>89</v>
      </c>
      <c r="N205" s="21">
        <v>4.539</v>
      </c>
      <c r="O205" s="38">
        <v>73</v>
      </c>
      <c r="P205" s="21">
        <v>3.723</v>
      </c>
      <c r="Q205" s="21">
        <v>160</v>
      </c>
      <c r="R205" s="21">
        <v>140.525</v>
      </c>
      <c r="S205" s="21">
        <v>160.925</v>
      </c>
      <c r="T205" s="19">
        <v>0.03699999999999992</v>
      </c>
      <c r="U205" s="19">
        <v>0.8159999999999998</v>
      </c>
      <c r="V205" s="29">
        <v>-16</v>
      </c>
    </row>
    <row r="206" spans="1:22" ht="12.75">
      <c r="A206" s="179"/>
      <c r="B206" s="119">
        <v>25</v>
      </c>
      <c r="C206" s="77" t="s">
        <v>336</v>
      </c>
      <c r="D206" s="5">
        <v>40</v>
      </c>
      <c r="E206" s="5" t="s">
        <v>28</v>
      </c>
      <c r="F206" s="19">
        <v>2192.15</v>
      </c>
      <c r="G206" s="19">
        <v>2192.15</v>
      </c>
      <c r="H206" s="18">
        <v>10</v>
      </c>
      <c r="I206" s="19">
        <v>10</v>
      </c>
      <c r="J206" s="18">
        <v>6.32</v>
      </c>
      <c r="K206" s="19">
        <v>6.316</v>
      </c>
      <c r="L206" s="19">
        <v>6.996</v>
      </c>
      <c r="M206" s="19">
        <v>65</v>
      </c>
      <c r="N206" s="18">
        <v>3.684</v>
      </c>
      <c r="O206" s="19">
        <v>53</v>
      </c>
      <c r="P206" s="18">
        <v>3.004</v>
      </c>
      <c r="Q206" s="21">
        <v>158</v>
      </c>
      <c r="R206" s="21">
        <v>157.9</v>
      </c>
      <c r="S206" s="21">
        <v>174.9</v>
      </c>
      <c r="T206" s="19">
        <v>0.6760000000000002</v>
      </c>
      <c r="U206" s="19">
        <v>0.68</v>
      </c>
      <c r="V206" s="29">
        <v>-12</v>
      </c>
    </row>
    <row r="207" spans="1:22" ht="12.75">
      <c r="A207" s="179"/>
      <c r="B207" s="119">
        <v>26</v>
      </c>
      <c r="C207" s="77" t="s">
        <v>341</v>
      </c>
      <c r="D207" s="5">
        <v>40</v>
      </c>
      <c r="E207" s="5" t="s">
        <v>28</v>
      </c>
      <c r="F207" s="19">
        <v>1937.06</v>
      </c>
      <c r="G207" s="19">
        <v>1937.06</v>
      </c>
      <c r="H207" s="18">
        <v>10.875</v>
      </c>
      <c r="I207" s="19">
        <v>10.875</v>
      </c>
      <c r="J207" s="18">
        <v>6.4</v>
      </c>
      <c r="K207" s="19">
        <v>6.398</v>
      </c>
      <c r="L207" s="19">
        <v>7.19</v>
      </c>
      <c r="M207" s="19">
        <v>79</v>
      </c>
      <c r="N207" s="18">
        <v>4.477</v>
      </c>
      <c r="O207" s="19">
        <v>65</v>
      </c>
      <c r="P207" s="18">
        <v>3.685</v>
      </c>
      <c r="Q207" s="21">
        <v>160</v>
      </c>
      <c r="R207" s="21">
        <v>159.95</v>
      </c>
      <c r="S207" s="21">
        <v>179.75</v>
      </c>
      <c r="T207" s="19">
        <v>0.7899999999999991</v>
      </c>
      <c r="U207" s="19">
        <v>0.7920000000000003</v>
      </c>
      <c r="V207" s="29">
        <v>-14</v>
      </c>
    </row>
    <row r="208" spans="1:22" ht="12.75">
      <c r="A208" s="179"/>
      <c r="B208" s="119">
        <v>27</v>
      </c>
      <c r="C208" s="77" t="s">
        <v>339</v>
      </c>
      <c r="D208" s="5">
        <v>24</v>
      </c>
      <c r="E208" s="5" t="s">
        <v>28</v>
      </c>
      <c r="F208" s="19">
        <v>1026.08</v>
      </c>
      <c r="G208" s="19">
        <v>1026.08</v>
      </c>
      <c r="H208" s="18">
        <v>2.956</v>
      </c>
      <c r="I208" s="19">
        <v>2.956</v>
      </c>
      <c r="J208" s="18">
        <v>0.24</v>
      </c>
      <c r="K208" s="19">
        <v>0.008999999999999897</v>
      </c>
      <c r="L208" s="19">
        <v>1.208</v>
      </c>
      <c r="M208" s="19">
        <v>52</v>
      </c>
      <c r="N208" s="18">
        <v>2.947</v>
      </c>
      <c r="O208" s="19">
        <v>30.85</v>
      </c>
      <c r="P208" s="18">
        <v>1.748</v>
      </c>
      <c r="Q208" s="21">
        <v>10</v>
      </c>
      <c r="R208" s="21">
        <v>0.3749999999999957</v>
      </c>
      <c r="S208" s="21">
        <v>50.333333333333336</v>
      </c>
      <c r="T208" s="19">
        <v>0.968</v>
      </c>
      <c r="U208" s="19">
        <v>1.199</v>
      </c>
      <c r="V208" s="29">
        <v>-21.15</v>
      </c>
    </row>
    <row r="209" spans="1:22" ht="12.75">
      <c r="A209" s="179"/>
      <c r="B209" s="119">
        <v>28</v>
      </c>
      <c r="C209" s="77" t="s">
        <v>198</v>
      </c>
      <c r="D209" s="5">
        <v>32</v>
      </c>
      <c r="E209" s="5">
        <v>1962</v>
      </c>
      <c r="F209" s="5">
        <v>1210</v>
      </c>
      <c r="G209" s="5">
        <v>1210</v>
      </c>
      <c r="H209" s="21">
        <v>6.501</v>
      </c>
      <c r="I209" s="19">
        <f>H209</f>
        <v>6.501</v>
      </c>
      <c r="J209" s="21">
        <v>5.12</v>
      </c>
      <c r="K209" s="19">
        <f>I209-N209</f>
        <v>5.022</v>
      </c>
      <c r="L209" s="19">
        <f>I209-P209</f>
        <v>5.175000000000001</v>
      </c>
      <c r="M209" s="21">
        <v>29</v>
      </c>
      <c r="N209" s="21">
        <v>1.479</v>
      </c>
      <c r="O209" s="21">
        <v>26</v>
      </c>
      <c r="P209" s="21">
        <v>1.326</v>
      </c>
      <c r="Q209" s="21">
        <f>J209*1000/D209</f>
        <v>160</v>
      </c>
      <c r="R209" s="21">
        <f>K209*1000/D209</f>
        <v>156.9375</v>
      </c>
      <c r="S209" s="21">
        <f>L209*1000/D209</f>
        <v>161.71875000000003</v>
      </c>
      <c r="T209" s="19">
        <f>L209-J209</f>
        <v>0.055000000000000604</v>
      </c>
      <c r="U209" s="19">
        <f>N209-P209</f>
        <v>0.15300000000000002</v>
      </c>
      <c r="V209" s="29">
        <f>O209-M209</f>
        <v>-3</v>
      </c>
    </row>
    <row r="210" spans="1:22" ht="12.75">
      <c r="A210" s="179"/>
      <c r="B210" s="119">
        <v>29</v>
      </c>
      <c r="C210" s="77" t="s">
        <v>394</v>
      </c>
      <c r="D210" s="5">
        <v>60</v>
      </c>
      <c r="E210" s="5">
        <v>1966</v>
      </c>
      <c r="F210" s="19">
        <v>2715.88</v>
      </c>
      <c r="G210" s="19">
        <v>2715.88</v>
      </c>
      <c r="H210" s="18">
        <v>14.22</v>
      </c>
      <c r="I210" s="19">
        <v>14.22</v>
      </c>
      <c r="J210" s="18">
        <v>9.322</v>
      </c>
      <c r="K210" s="19">
        <v>7.896000000000001</v>
      </c>
      <c r="L210" s="19">
        <v>9.81156</v>
      </c>
      <c r="M210" s="19">
        <v>124</v>
      </c>
      <c r="N210" s="18">
        <v>6.324</v>
      </c>
      <c r="O210" s="19">
        <v>86.44</v>
      </c>
      <c r="P210" s="18">
        <v>4.40844</v>
      </c>
      <c r="Q210" s="21">
        <v>155.36666666666667</v>
      </c>
      <c r="R210" s="21">
        <v>131.6</v>
      </c>
      <c r="S210" s="21">
        <v>163.52599999999998</v>
      </c>
      <c r="T210" s="19">
        <v>0.4895600000000009</v>
      </c>
      <c r="U210" s="19">
        <v>1.9155600000000002</v>
      </c>
      <c r="V210" s="29">
        <v>-37.56</v>
      </c>
    </row>
    <row r="211" spans="1:22" ht="12.75">
      <c r="A211" s="179"/>
      <c r="B211" s="119">
        <v>30</v>
      </c>
      <c r="C211" s="77" t="s">
        <v>396</v>
      </c>
      <c r="D211" s="5">
        <v>40</v>
      </c>
      <c r="E211" s="5">
        <v>1984</v>
      </c>
      <c r="F211" s="19">
        <v>2209.78</v>
      </c>
      <c r="G211" s="19">
        <v>2209.78</v>
      </c>
      <c r="H211" s="18">
        <v>13</v>
      </c>
      <c r="I211" s="19">
        <v>13</v>
      </c>
      <c r="J211" s="18">
        <v>6.1512</v>
      </c>
      <c r="K211" s="19">
        <v>4.993</v>
      </c>
      <c r="L211" s="19">
        <v>7.03453</v>
      </c>
      <c r="M211" s="19">
        <v>157</v>
      </c>
      <c r="N211" s="18">
        <v>8.007</v>
      </c>
      <c r="O211" s="19">
        <v>116.97</v>
      </c>
      <c r="P211" s="18">
        <v>5.96547</v>
      </c>
      <c r="Q211" s="21">
        <v>153.78</v>
      </c>
      <c r="R211" s="21">
        <v>124.825</v>
      </c>
      <c r="S211" s="21">
        <v>175.86325</v>
      </c>
      <c r="T211" s="19">
        <v>0.88333</v>
      </c>
      <c r="U211" s="19">
        <v>2.04153</v>
      </c>
      <c r="V211" s="29">
        <v>-40.03</v>
      </c>
    </row>
    <row r="212" spans="1:22" ht="12.75">
      <c r="A212" s="179"/>
      <c r="B212" s="119">
        <v>31</v>
      </c>
      <c r="C212" s="77" t="s">
        <v>397</v>
      </c>
      <c r="D212" s="5">
        <v>45</v>
      </c>
      <c r="E212" s="5">
        <v>1974</v>
      </c>
      <c r="F212" s="19">
        <v>2290.79</v>
      </c>
      <c r="G212" s="19">
        <v>2290.79</v>
      </c>
      <c r="H212" s="18">
        <v>11.605</v>
      </c>
      <c r="I212" s="19">
        <v>11.605</v>
      </c>
      <c r="J212" s="18">
        <v>7.2</v>
      </c>
      <c r="K212" s="19">
        <v>6.352</v>
      </c>
      <c r="L212" s="19">
        <v>7.90648</v>
      </c>
      <c r="M212" s="19">
        <v>103</v>
      </c>
      <c r="N212" s="18">
        <v>5.253</v>
      </c>
      <c r="O212" s="19">
        <v>72.52</v>
      </c>
      <c r="P212" s="18">
        <v>3.69852</v>
      </c>
      <c r="Q212" s="21">
        <v>160</v>
      </c>
      <c r="R212" s="21">
        <v>141.15555555555557</v>
      </c>
      <c r="S212" s="21">
        <v>175.69955555555558</v>
      </c>
      <c r="T212" s="19">
        <v>0.70648</v>
      </c>
      <c r="U212" s="19">
        <v>1.5544800000000003</v>
      </c>
      <c r="V212" s="29">
        <v>-30.48</v>
      </c>
    </row>
    <row r="213" spans="1:22" ht="12.75">
      <c r="A213" s="179"/>
      <c r="B213" s="119">
        <v>32</v>
      </c>
      <c r="C213" s="77" t="s">
        <v>401</v>
      </c>
      <c r="D213" s="5">
        <v>60</v>
      </c>
      <c r="E213" s="5">
        <v>1941</v>
      </c>
      <c r="F213" s="19">
        <v>3135.41</v>
      </c>
      <c r="G213" s="19">
        <v>3135.41</v>
      </c>
      <c r="H213" s="18">
        <v>16.518</v>
      </c>
      <c r="I213" s="19">
        <v>16.518</v>
      </c>
      <c r="J213" s="18">
        <v>9.6</v>
      </c>
      <c r="K213" s="19">
        <v>8.664000000000001</v>
      </c>
      <c r="L213" s="19">
        <v>10.207260000000002</v>
      </c>
      <c r="M213" s="19">
        <v>154</v>
      </c>
      <c r="N213" s="18">
        <v>7.854</v>
      </c>
      <c r="O213" s="19">
        <v>123.74</v>
      </c>
      <c r="P213" s="18">
        <v>6.31074</v>
      </c>
      <c r="Q213" s="21">
        <v>160</v>
      </c>
      <c r="R213" s="21">
        <v>144.4</v>
      </c>
      <c r="S213" s="21">
        <v>170.12100000000004</v>
      </c>
      <c r="T213" s="19">
        <v>0.6072600000000019</v>
      </c>
      <c r="U213" s="19">
        <v>1.54326</v>
      </c>
      <c r="V213" s="29">
        <v>-30.26</v>
      </c>
    </row>
    <row r="214" spans="1:22" ht="12.75">
      <c r="A214" s="179"/>
      <c r="B214" s="119">
        <v>33</v>
      </c>
      <c r="C214" s="77" t="s">
        <v>403</v>
      </c>
      <c r="D214" s="5">
        <v>40</v>
      </c>
      <c r="E214" s="5">
        <v>1972</v>
      </c>
      <c r="F214" s="19">
        <v>1939.11</v>
      </c>
      <c r="G214" s="19">
        <v>1939.11</v>
      </c>
      <c r="H214" s="18">
        <v>7.932</v>
      </c>
      <c r="I214" s="19">
        <v>7.932</v>
      </c>
      <c r="J214" s="18">
        <v>6.4</v>
      </c>
      <c r="K214" s="19">
        <v>4.821</v>
      </c>
      <c r="L214" s="19">
        <v>6.61467</v>
      </c>
      <c r="M214" s="19">
        <v>61</v>
      </c>
      <c r="N214" s="18">
        <v>3.111</v>
      </c>
      <c r="O214" s="19">
        <v>25.83</v>
      </c>
      <c r="P214" s="18">
        <v>1.31733</v>
      </c>
      <c r="Q214" s="21">
        <v>160</v>
      </c>
      <c r="R214" s="21">
        <v>120.525</v>
      </c>
      <c r="S214" s="21">
        <v>165.36675</v>
      </c>
      <c r="T214" s="19">
        <v>0.21466999999999992</v>
      </c>
      <c r="U214" s="19">
        <v>1.7936700000000003</v>
      </c>
      <c r="V214" s="29">
        <v>-35.17</v>
      </c>
    </row>
    <row r="215" spans="1:22" ht="12.75">
      <c r="A215" s="179"/>
      <c r="B215" s="119">
        <v>34</v>
      </c>
      <c r="C215" s="77" t="s">
        <v>426</v>
      </c>
      <c r="D215" s="5">
        <v>9</v>
      </c>
      <c r="E215" s="5" t="s">
        <v>38</v>
      </c>
      <c r="F215" s="5">
        <v>513.1</v>
      </c>
      <c r="G215" s="5">
        <v>513.1</v>
      </c>
      <c r="H215" s="21">
        <v>1.8</v>
      </c>
      <c r="I215" s="19">
        <f aca="true" t="shared" si="46" ref="I215:I222">H215</f>
        <v>1.8</v>
      </c>
      <c r="J215" s="21">
        <v>1.44</v>
      </c>
      <c r="K215" s="19">
        <f aca="true" t="shared" si="47" ref="K215:K222">I215-N215</f>
        <v>0.474</v>
      </c>
      <c r="L215" s="19">
        <f aca="true" t="shared" si="48" ref="L215:L222">I215-P215</f>
        <v>1.53</v>
      </c>
      <c r="M215" s="21">
        <v>26</v>
      </c>
      <c r="N215" s="21">
        <v>1.326</v>
      </c>
      <c r="O215" s="21">
        <v>5.3</v>
      </c>
      <c r="P215" s="21">
        <v>0.27</v>
      </c>
      <c r="Q215" s="21">
        <f aca="true" t="shared" si="49" ref="Q215:Q222">J215*1000/D215</f>
        <v>160</v>
      </c>
      <c r="R215" s="21">
        <f aca="true" t="shared" si="50" ref="R215:R222">K215*1000/D215</f>
        <v>52.666666666666664</v>
      </c>
      <c r="S215" s="21">
        <f aca="true" t="shared" si="51" ref="S215:S222">L215*1000/D215</f>
        <v>170</v>
      </c>
      <c r="T215" s="19">
        <f aca="true" t="shared" si="52" ref="T215:T222">L215-J215</f>
        <v>0.09000000000000008</v>
      </c>
      <c r="U215" s="19">
        <f aca="true" t="shared" si="53" ref="U215:U222">N215-P215</f>
        <v>1.056</v>
      </c>
      <c r="V215" s="29">
        <f aca="true" t="shared" si="54" ref="V215:V222">O215-M215</f>
        <v>-20.7</v>
      </c>
    </row>
    <row r="216" spans="1:22" ht="12.75">
      <c r="A216" s="179"/>
      <c r="B216" s="119">
        <v>35</v>
      </c>
      <c r="C216" s="77" t="s">
        <v>254</v>
      </c>
      <c r="D216" s="5">
        <v>133</v>
      </c>
      <c r="E216" s="5">
        <v>1976</v>
      </c>
      <c r="F216" s="28">
        <v>4237.97</v>
      </c>
      <c r="G216" s="28">
        <v>4237.97</v>
      </c>
      <c r="H216" s="21">
        <v>23.157</v>
      </c>
      <c r="I216" s="19">
        <f t="shared" si="46"/>
        <v>23.157</v>
      </c>
      <c r="J216" s="21">
        <v>1.3</v>
      </c>
      <c r="K216" s="19">
        <f t="shared" si="47"/>
        <v>-2.3939999999999984</v>
      </c>
      <c r="L216" s="19">
        <f t="shared" si="48"/>
        <v>6.019660000000002</v>
      </c>
      <c r="M216" s="21">
        <v>501</v>
      </c>
      <c r="N216" s="21">
        <v>25.551</v>
      </c>
      <c r="O216" s="21">
        <v>319.25</v>
      </c>
      <c r="P216" s="21">
        <v>17.13734</v>
      </c>
      <c r="Q216" s="21">
        <f t="shared" si="49"/>
        <v>9.774436090225564</v>
      </c>
      <c r="R216" s="21">
        <f t="shared" si="50"/>
        <v>-17.999999999999986</v>
      </c>
      <c r="S216" s="21">
        <f t="shared" si="51"/>
        <v>45.26060150375941</v>
      </c>
      <c r="T216" s="19">
        <f t="shared" si="52"/>
        <v>4.719660000000002</v>
      </c>
      <c r="U216" s="19">
        <f t="shared" si="53"/>
        <v>8.41366</v>
      </c>
      <c r="V216" s="29">
        <f t="shared" si="54"/>
        <v>-181.75</v>
      </c>
    </row>
    <row r="217" spans="1:22" ht="12.75">
      <c r="A217" s="179"/>
      <c r="B217" s="119">
        <v>36</v>
      </c>
      <c r="C217" s="77" t="s">
        <v>255</v>
      </c>
      <c r="D217" s="5">
        <v>22</v>
      </c>
      <c r="E217" s="5">
        <v>1989</v>
      </c>
      <c r="F217" s="28">
        <v>1179.64</v>
      </c>
      <c r="G217" s="28">
        <v>1179.64</v>
      </c>
      <c r="H217" s="21">
        <v>7.039</v>
      </c>
      <c r="I217" s="19">
        <f t="shared" si="46"/>
        <v>7.039</v>
      </c>
      <c r="J217" s="21">
        <v>3.52</v>
      </c>
      <c r="K217" s="19">
        <f t="shared" si="47"/>
        <v>3.418</v>
      </c>
      <c r="L217" s="19">
        <f t="shared" si="48"/>
        <v>3.7494899999999998</v>
      </c>
      <c r="M217" s="21">
        <v>71</v>
      </c>
      <c r="N217" s="21">
        <v>3.6209999999999996</v>
      </c>
      <c r="O217" s="21">
        <v>61.28</v>
      </c>
      <c r="P217" s="21">
        <v>3.28951</v>
      </c>
      <c r="Q217" s="21">
        <f t="shared" si="49"/>
        <v>160</v>
      </c>
      <c r="R217" s="21">
        <f t="shared" si="50"/>
        <v>155.36363636363637</v>
      </c>
      <c r="S217" s="21">
        <f t="shared" si="51"/>
        <v>170.4313636363636</v>
      </c>
      <c r="T217" s="19">
        <f t="shared" si="52"/>
        <v>0.22948999999999975</v>
      </c>
      <c r="U217" s="19">
        <f t="shared" si="53"/>
        <v>0.3314899999999996</v>
      </c>
      <c r="V217" s="29">
        <f t="shared" si="54"/>
        <v>-9.719999999999999</v>
      </c>
    </row>
    <row r="218" spans="1:22" ht="12.75">
      <c r="A218" s="179"/>
      <c r="B218" s="119">
        <v>37</v>
      </c>
      <c r="C218" s="77" t="s">
        <v>256</v>
      </c>
      <c r="D218" s="5">
        <v>32</v>
      </c>
      <c r="E218" s="5">
        <v>1969</v>
      </c>
      <c r="F218" s="28">
        <v>1720.89</v>
      </c>
      <c r="G218" s="28">
        <v>1720.89</v>
      </c>
      <c r="H218" s="21">
        <v>10.586</v>
      </c>
      <c r="I218" s="19">
        <f t="shared" si="46"/>
        <v>10.586</v>
      </c>
      <c r="J218" s="21">
        <v>4.8</v>
      </c>
      <c r="K218" s="19">
        <f t="shared" si="47"/>
        <v>3.4970000000000008</v>
      </c>
      <c r="L218" s="19">
        <f t="shared" si="48"/>
        <v>7.217043</v>
      </c>
      <c r="M218" s="21">
        <v>139</v>
      </c>
      <c r="N218" s="21">
        <v>7.0889999999999995</v>
      </c>
      <c r="O218" s="21">
        <v>62.76</v>
      </c>
      <c r="P218" s="21">
        <v>3.368957</v>
      </c>
      <c r="Q218" s="21">
        <f t="shared" si="49"/>
        <v>150</v>
      </c>
      <c r="R218" s="21">
        <f t="shared" si="50"/>
        <v>109.28125000000003</v>
      </c>
      <c r="S218" s="21">
        <f t="shared" si="51"/>
        <v>225.53259375000002</v>
      </c>
      <c r="T218" s="19">
        <f t="shared" si="52"/>
        <v>2.4170430000000005</v>
      </c>
      <c r="U218" s="19">
        <f t="shared" si="53"/>
        <v>3.7200429999999995</v>
      </c>
      <c r="V218" s="29">
        <f t="shared" si="54"/>
        <v>-76.24000000000001</v>
      </c>
    </row>
    <row r="219" spans="1:22" ht="12.75">
      <c r="A219" s="179"/>
      <c r="B219" s="169">
        <v>38</v>
      </c>
      <c r="C219" s="77" t="s">
        <v>257</v>
      </c>
      <c r="D219" s="5">
        <v>80</v>
      </c>
      <c r="E219" s="5">
        <v>1962</v>
      </c>
      <c r="F219" s="28">
        <v>3670.89</v>
      </c>
      <c r="G219" s="28">
        <v>3670.89</v>
      </c>
      <c r="H219" s="21">
        <v>20.99</v>
      </c>
      <c r="I219" s="19">
        <f t="shared" si="46"/>
        <v>20.99</v>
      </c>
      <c r="J219" s="21">
        <v>12.48</v>
      </c>
      <c r="K219" s="19">
        <f t="shared" si="47"/>
        <v>7.474999999999998</v>
      </c>
      <c r="L219" s="19">
        <f t="shared" si="48"/>
        <v>12.506412999999998</v>
      </c>
      <c r="M219" s="21">
        <v>265</v>
      </c>
      <c r="N219" s="21">
        <v>13.515</v>
      </c>
      <c r="O219" s="21">
        <v>158.04</v>
      </c>
      <c r="P219" s="21">
        <v>8.483587</v>
      </c>
      <c r="Q219" s="21">
        <f t="shared" si="49"/>
        <v>156</v>
      </c>
      <c r="R219" s="21">
        <f t="shared" si="50"/>
        <v>93.43749999999997</v>
      </c>
      <c r="S219" s="21">
        <f t="shared" si="51"/>
        <v>156.33016249999997</v>
      </c>
      <c r="T219" s="19">
        <f t="shared" si="52"/>
        <v>0.02641299999999802</v>
      </c>
      <c r="U219" s="19">
        <f t="shared" si="53"/>
        <v>5.031413000000001</v>
      </c>
      <c r="V219" s="29">
        <f t="shared" si="54"/>
        <v>-106.96000000000001</v>
      </c>
    </row>
    <row r="220" spans="1:22" ht="12.75">
      <c r="A220" s="179"/>
      <c r="B220" s="169">
        <v>39</v>
      </c>
      <c r="C220" s="77" t="s">
        <v>262</v>
      </c>
      <c r="D220" s="5">
        <v>30</v>
      </c>
      <c r="E220" s="5" t="s">
        <v>28</v>
      </c>
      <c r="F220" s="28">
        <v>1601.38</v>
      </c>
      <c r="G220" s="28">
        <v>1601.38</v>
      </c>
      <c r="H220" s="21">
        <v>8.967</v>
      </c>
      <c r="I220" s="19">
        <f t="shared" si="46"/>
        <v>8.967</v>
      </c>
      <c r="J220" s="21">
        <v>4.8</v>
      </c>
      <c r="K220" s="19">
        <f t="shared" si="47"/>
        <v>3.561000000000001</v>
      </c>
      <c r="L220" s="19">
        <f t="shared" si="48"/>
        <v>5.960920000000001</v>
      </c>
      <c r="M220" s="21">
        <v>106</v>
      </c>
      <c r="N220" s="21">
        <v>5.406</v>
      </c>
      <c r="O220" s="21">
        <v>56</v>
      </c>
      <c r="P220" s="21">
        <v>3.00608</v>
      </c>
      <c r="Q220" s="21">
        <f t="shared" si="49"/>
        <v>160</v>
      </c>
      <c r="R220" s="21">
        <f t="shared" si="50"/>
        <v>118.70000000000003</v>
      </c>
      <c r="S220" s="21">
        <f t="shared" si="51"/>
        <v>198.69733333333338</v>
      </c>
      <c r="T220" s="19">
        <f t="shared" si="52"/>
        <v>1.1609200000000008</v>
      </c>
      <c r="U220" s="19">
        <f t="shared" si="53"/>
        <v>2.39992</v>
      </c>
      <c r="V220" s="29">
        <f t="shared" si="54"/>
        <v>-50</v>
      </c>
    </row>
    <row r="221" spans="1:22" ht="12.75">
      <c r="A221" s="179"/>
      <c r="B221" s="169">
        <v>40</v>
      </c>
      <c r="C221" s="77" t="s">
        <v>263</v>
      </c>
      <c r="D221" s="5">
        <v>145</v>
      </c>
      <c r="E221" s="5">
        <v>1968</v>
      </c>
      <c r="F221" s="28">
        <v>7525.85</v>
      </c>
      <c r="G221" s="28">
        <v>7525.85</v>
      </c>
      <c r="H221" s="21">
        <v>39.995</v>
      </c>
      <c r="I221" s="19">
        <f t="shared" si="46"/>
        <v>39.995</v>
      </c>
      <c r="J221" s="21">
        <v>22.417857</v>
      </c>
      <c r="K221" s="19">
        <f t="shared" si="47"/>
        <v>19.339999999999996</v>
      </c>
      <c r="L221" s="19">
        <f t="shared" si="48"/>
        <v>22.562231999999998</v>
      </c>
      <c r="M221" s="21">
        <v>405</v>
      </c>
      <c r="N221" s="21">
        <v>20.655</v>
      </c>
      <c r="O221" s="21">
        <v>324.753499</v>
      </c>
      <c r="P221" s="21">
        <v>17.432768</v>
      </c>
      <c r="Q221" s="21">
        <f t="shared" si="49"/>
        <v>154.60591034482758</v>
      </c>
      <c r="R221" s="21">
        <f t="shared" si="50"/>
        <v>133.37931034482756</v>
      </c>
      <c r="S221" s="21">
        <f t="shared" si="51"/>
        <v>155.60159999999996</v>
      </c>
      <c r="T221" s="19">
        <f t="shared" si="52"/>
        <v>0.1443749999999966</v>
      </c>
      <c r="U221" s="19">
        <f t="shared" si="53"/>
        <v>3.2222320000000018</v>
      </c>
      <c r="V221" s="29">
        <f t="shared" si="54"/>
        <v>-80.24650100000002</v>
      </c>
    </row>
    <row r="222" spans="1:22" ht="12.75">
      <c r="A222" s="179"/>
      <c r="B222" s="169">
        <v>41</v>
      </c>
      <c r="C222" s="77" t="s">
        <v>264</v>
      </c>
      <c r="D222" s="5">
        <v>40</v>
      </c>
      <c r="E222" s="5">
        <v>1985</v>
      </c>
      <c r="F222" s="28">
        <v>2161.15</v>
      </c>
      <c r="G222" s="28">
        <v>2161.15</v>
      </c>
      <c r="H222" s="21">
        <v>13.066</v>
      </c>
      <c r="I222" s="19">
        <f t="shared" si="46"/>
        <v>13.066</v>
      </c>
      <c r="J222" s="21">
        <v>6.4</v>
      </c>
      <c r="K222" s="19">
        <f t="shared" si="47"/>
        <v>6.385000000000002</v>
      </c>
      <c r="L222" s="19">
        <f t="shared" si="48"/>
        <v>8.406576000000001</v>
      </c>
      <c r="M222" s="21">
        <v>131</v>
      </c>
      <c r="N222" s="21">
        <v>6.680999999999999</v>
      </c>
      <c r="O222" s="21">
        <v>86.8</v>
      </c>
      <c r="P222" s="21">
        <v>4.659424</v>
      </c>
      <c r="Q222" s="21">
        <f t="shared" si="49"/>
        <v>160</v>
      </c>
      <c r="R222" s="21">
        <f t="shared" si="50"/>
        <v>159.62500000000006</v>
      </c>
      <c r="S222" s="21">
        <f t="shared" si="51"/>
        <v>210.16440000000003</v>
      </c>
      <c r="T222" s="19">
        <f t="shared" si="52"/>
        <v>2.006576000000001</v>
      </c>
      <c r="U222" s="19">
        <f t="shared" si="53"/>
        <v>2.0215759999999996</v>
      </c>
      <c r="V222" s="29">
        <f t="shared" si="54"/>
        <v>-44.2</v>
      </c>
    </row>
    <row r="223" spans="1:22" ht="12.75">
      <c r="A223" s="179"/>
      <c r="B223" s="169">
        <v>42</v>
      </c>
      <c r="C223" s="77" t="s">
        <v>283</v>
      </c>
      <c r="D223" s="5">
        <v>20</v>
      </c>
      <c r="E223" s="5" t="s">
        <v>274</v>
      </c>
      <c r="F223" s="5">
        <v>1044.17</v>
      </c>
      <c r="G223" s="5">
        <v>1044.17</v>
      </c>
      <c r="H223" s="21">
        <v>9.62</v>
      </c>
      <c r="I223" s="19">
        <v>9.62</v>
      </c>
      <c r="J223" s="21">
        <v>3.04</v>
      </c>
      <c r="K223" s="19">
        <v>2.1586999999999996</v>
      </c>
      <c r="L223" s="19">
        <v>7.880899999999999</v>
      </c>
      <c r="M223" s="21">
        <v>133</v>
      </c>
      <c r="N223" s="21">
        <v>7.4613</v>
      </c>
      <c r="O223" s="21">
        <v>31</v>
      </c>
      <c r="P223" s="21">
        <v>1.7391</v>
      </c>
      <c r="Q223" s="21">
        <v>152</v>
      </c>
      <c r="R223" s="21">
        <v>107.935</v>
      </c>
      <c r="S223" s="21">
        <v>394.045</v>
      </c>
      <c r="T223" s="19">
        <v>4.840899999999999</v>
      </c>
      <c r="U223" s="19">
        <v>5.722199999999999</v>
      </c>
      <c r="V223" s="29">
        <v>-102</v>
      </c>
    </row>
    <row r="224" spans="1:22" ht="12.75">
      <c r="A224" s="179"/>
      <c r="B224" s="169">
        <v>43</v>
      </c>
      <c r="C224" s="77" t="s">
        <v>285</v>
      </c>
      <c r="D224" s="5">
        <v>45</v>
      </c>
      <c r="E224" s="5" t="s">
        <v>274</v>
      </c>
      <c r="F224" s="5">
        <v>2318.22</v>
      </c>
      <c r="G224" s="5">
        <v>2318.22</v>
      </c>
      <c r="H224" s="21">
        <v>11.71</v>
      </c>
      <c r="I224" s="19">
        <v>11.71</v>
      </c>
      <c r="J224" s="21">
        <v>7.12</v>
      </c>
      <c r="K224" s="19">
        <v>6.885400000000001</v>
      </c>
      <c r="L224" s="19">
        <v>8.31595</v>
      </c>
      <c r="M224" s="21">
        <v>86</v>
      </c>
      <c r="N224" s="21">
        <v>4.8246</v>
      </c>
      <c r="O224" s="21">
        <v>60.5</v>
      </c>
      <c r="P224" s="21">
        <v>3.39405</v>
      </c>
      <c r="Q224" s="21">
        <v>158.22222222222223</v>
      </c>
      <c r="R224" s="21">
        <v>153.0088888888889</v>
      </c>
      <c r="S224" s="21">
        <v>184.7988888888889</v>
      </c>
      <c r="T224" s="19">
        <v>1.1959500000000007</v>
      </c>
      <c r="U224" s="19">
        <v>1.4305500000000002</v>
      </c>
      <c r="V224" s="29">
        <v>-25.5</v>
      </c>
    </row>
    <row r="225" spans="1:22" ht="12.75">
      <c r="A225" s="179"/>
      <c r="B225" s="169">
        <v>44</v>
      </c>
      <c r="C225" s="77" t="s">
        <v>286</v>
      </c>
      <c r="D225" s="5">
        <v>100</v>
      </c>
      <c r="E225" s="5" t="s">
        <v>274</v>
      </c>
      <c r="F225" s="5">
        <v>4442.89</v>
      </c>
      <c r="G225" s="5">
        <v>4442.89</v>
      </c>
      <c r="H225" s="21">
        <v>22.17</v>
      </c>
      <c r="I225" s="19">
        <v>22.17</v>
      </c>
      <c r="J225" s="21">
        <v>13.84</v>
      </c>
      <c r="K225" s="19">
        <v>12.689100000000002</v>
      </c>
      <c r="L225" s="19">
        <v>16.782156</v>
      </c>
      <c r="M225" s="21">
        <v>169</v>
      </c>
      <c r="N225" s="21">
        <v>9.4809</v>
      </c>
      <c r="O225" s="21">
        <v>85.65</v>
      </c>
      <c r="P225" s="21">
        <v>5.387844</v>
      </c>
      <c r="Q225" s="21">
        <v>138.4</v>
      </c>
      <c r="R225" s="21">
        <v>126.89100000000002</v>
      </c>
      <c r="S225" s="21">
        <v>167.82155999999998</v>
      </c>
      <c r="T225" s="19">
        <v>2.9421560000000007</v>
      </c>
      <c r="U225" s="19">
        <v>4.093056</v>
      </c>
      <c r="V225" s="29">
        <v>-83.35</v>
      </c>
    </row>
    <row r="226" spans="1:22" ht="12.75">
      <c r="A226" s="179"/>
      <c r="B226" s="169">
        <v>45</v>
      </c>
      <c r="C226" s="77" t="s">
        <v>60</v>
      </c>
      <c r="D226" s="5">
        <v>30</v>
      </c>
      <c r="E226" s="5" t="s">
        <v>37</v>
      </c>
      <c r="F226" s="19">
        <v>1592</v>
      </c>
      <c r="G226" s="19">
        <v>1592</v>
      </c>
      <c r="H226" s="19">
        <v>7.999</v>
      </c>
      <c r="I226" s="19">
        <f>H226</f>
        <v>7.999</v>
      </c>
      <c r="J226" s="19">
        <v>4.8</v>
      </c>
      <c r="K226" s="19">
        <f>I226-N226</f>
        <v>4.786</v>
      </c>
      <c r="L226" s="19">
        <f>I226-P226</f>
        <v>6.2139999999999995</v>
      </c>
      <c r="M226" s="19">
        <v>63</v>
      </c>
      <c r="N226" s="19">
        <v>3.213</v>
      </c>
      <c r="O226" s="19">
        <v>35</v>
      </c>
      <c r="P226" s="19">
        <v>1.785</v>
      </c>
      <c r="Q226" s="21">
        <f>J226*1000/D226</f>
        <v>160</v>
      </c>
      <c r="R226" s="21">
        <f>K226*1000/D226</f>
        <v>159.53333333333333</v>
      </c>
      <c r="S226" s="21">
        <f>L226*1000/D226</f>
        <v>207.1333333333333</v>
      </c>
      <c r="T226" s="19">
        <f>L226-J226</f>
        <v>1.4139999999999997</v>
      </c>
      <c r="U226" s="19">
        <f>N226-P226</f>
        <v>1.4280000000000002</v>
      </c>
      <c r="V226" s="29">
        <f>O226-M226</f>
        <v>-28</v>
      </c>
    </row>
    <row r="227" spans="1:22" ht="12.75">
      <c r="A227" s="179"/>
      <c r="B227" s="169">
        <v>46</v>
      </c>
      <c r="C227" s="77" t="s">
        <v>317</v>
      </c>
      <c r="D227" s="5">
        <v>47</v>
      </c>
      <c r="E227" s="5" t="s">
        <v>28</v>
      </c>
      <c r="F227" s="5">
        <v>1933.1</v>
      </c>
      <c r="G227" s="5">
        <v>1933.1</v>
      </c>
      <c r="H227" s="21">
        <v>5.037</v>
      </c>
      <c r="I227" s="19">
        <v>5.037</v>
      </c>
      <c r="J227" s="21">
        <v>0.47</v>
      </c>
      <c r="K227" s="19">
        <v>0.1642399999999995</v>
      </c>
      <c r="L227" s="19">
        <v>1.8640400000000001</v>
      </c>
      <c r="M227" s="21">
        <v>86</v>
      </c>
      <c r="N227" s="21">
        <v>4.87276</v>
      </c>
      <c r="O227" s="21">
        <v>56</v>
      </c>
      <c r="P227" s="21">
        <v>3.17296</v>
      </c>
      <c r="Q227" s="21">
        <v>10</v>
      </c>
      <c r="R227" s="21">
        <v>3.494468085106372</v>
      </c>
      <c r="S227" s="21">
        <v>39.660425531914896</v>
      </c>
      <c r="T227" s="19">
        <v>1.3940400000000002</v>
      </c>
      <c r="U227" s="19">
        <v>1.6998000000000006</v>
      </c>
      <c r="V227" s="29">
        <v>-30</v>
      </c>
    </row>
    <row r="228" spans="1:22" ht="12.75">
      <c r="A228" s="179"/>
      <c r="B228" s="169">
        <v>47</v>
      </c>
      <c r="C228" s="77" t="s">
        <v>319</v>
      </c>
      <c r="D228" s="5">
        <v>43</v>
      </c>
      <c r="E228" s="5" t="s">
        <v>28</v>
      </c>
      <c r="F228" s="5">
        <v>1730.09</v>
      </c>
      <c r="G228" s="5">
        <v>1730.09</v>
      </c>
      <c r="H228" s="21">
        <v>4.27</v>
      </c>
      <c r="I228" s="19">
        <v>4.27</v>
      </c>
      <c r="J228" s="21">
        <v>0.43</v>
      </c>
      <c r="K228" s="19">
        <v>0.3604599999999998</v>
      </c>
      <c r="L228" s="19">
        <v>2.0035999999999996</v>
      </c>
      <c r="M228" s="21">
        <v>69</v>
      </c>
      <c r="N228" s="21">
        <v>3.90954</v>
      </c>
      <c r="O228" s="21">
        <v>40</v>
      </c>
      <c r="P228" s="21">
        <v>2.2664</v>
      </c>
      <c r="Q228" s="21">
        <v>10</v>
      </c>
      <c r="R228" s="21">
        <v>8.382790697674414</v>
      </c>
      <c r="S228" s="21">
        <v>46.59534883720929</v>
      </c>
      <c r="T228" s="19">
        <v>1.5735999999999997</v>
      </c>
      <c r="U228" s="19">
        <v>1.6431399999999998</v>
      </c>
      <c r="V228" s="29">
        <v>-29</v>
      </c>
    </row>
    <row r="229" spans="1:22" ht="12.75">
      <c r="A229" s="179"/>
      <c r="B229" s="169">
        <v>48</v>
      </c>
      <c r="C229" s="58" t="s">
        <v>166</v>
      </c>
      <c r="D229" s="28">
        <v>30</v>
      </c>
      <c r="E229" s="28" t="s">
        <v>28</v>
      </c>
      <c r="F229" s="28">
        <v>2532.72</v>
      </c>
      <c r="G229" s="28">
        <v>2532.72</v>
      </c>
      <c r="H229" s="148">
        <v>9.1</v>
      </c>
      <c r="I229" s="19">
        <v>9.1</v>
      </c>
      <c r="J229" s="148">
        <v>5</v>
      </c>
      <c r="K229" s="19">
        <v>4.765</v>
      </c>
      <c r="L229" s="19">
        <v>5.479</v>
      </c>
      <c r="M229" s="148">
        <v>85</v>
      </c>
      <c r="N229" s="148">
        <v>4.335</v>
      </c>
      <c r="O229" s="148">
        <v>71</v>
      </c>
      <c r="P229" s="148">
        <v>3.6209999999999996</v>
      </c>
      <c r="Q229" s="21">
        <v>166.66666666666666</v>
      </c>
      <c r="R229" s="21">
        <v>158.83333333333334</v>
      </c>
      <c r="S229" s="21">
        <v>182.63333333333333</v>
      </c>
      <c r="T229" s="19">
        <v>0.4790000000000001</v>
      </c>
      <c r="U229" s="19">
        <v>0.7140000000000004</v>
      </c>
      <c r="V229" s="29">
        <v>-14</v>
      </c>
    </row>
    <row r="230" spans="1:22" ht="12.75">
      <c r="A230" s="179"/>
      <c r="B230" s="169">
        <v>49</v>
      </c>
      <c r="C230" s="77" t="s">
        <v>188</v>
      </c>
      <c r="D230" s="5">
        <v>30</v>
      </c>
      <c r="E230" s="5">
        <v>1985</v>
      </c>
      <c r="F230" s="5">
        <v>1566.6</v>
      </c>
      <c r="G230" s="5">
        <v>1566.6</v>
      </c>
      <c r="H230" s="21">
        <v>9</v>
      </c>
      <c r="I230" s="19">
        <f>H230</f>
        <v>9</v>
      </c>
      <c r="J230" s="21">
        <v>4.8</v>
      </c>
      <c r="K230" s="19">
        <f>I230-N230</f>
        <v>4.563</v>
      </c>
      <c r="L230" s="19">
        <f>I230-P230</f>
        <v>7.011</v>
      </c>
      <c r="M230" s="21">
        <v>87</v>
      </c>
      <c r="N230" s="18">
        <v>4.437</v>
      </c>
      <c r="O230" s="21">
        <v>39</v>
      </c>
      <c r="P230" s="18">
        <v>1.989</v>
      </c>
      <c r="Q230" s="21">
        <f>J230*1000/D230</f>
        <v>160</v>
      </c>
      <c r="R230" s="21">
        <f>K230*1000/D230</f>
        <v>152.1</v>
      </c>
      <c r="S230" s="21">
        <f>L230*1000/D230</f>
        <v>233.7</v>
      </c>
      <c r="T230" s="19">
        <f>L230-J230</f>
        <v>2.2110000000000003</v>
      </c>
      <c r="U230" s="19">
        <f>N230-P230</f>
        <v>2.4480000000000004</v>
      </c>
      <c r="V230" s="29">
        <f>O230-M230</f>
        <v>-48</v>
      </c>
    </row>
    <row r="231" spans="1:22" ht="12.75">
      <c r="A231" s="179"/>
      <c r="B231" s="119">
        <v>50</v>
      </c>
      <c r="C231" s="77" t="s">
        <v>189</v>
      </c>
      <c r="D231" s="5">
        <v>30</v>
      </c>
      <c r="E231" s="5">
        <v>1992</v>
      </c>
      <c r="F231" s="5">
        <v>1576.7</v>
      </c>
      <c r="G231" s="5">
        <v>1576.7</v>
      </c>
      <c r="H231" s="21">
        <v>8.7</v>
      </c>
      <c r="I231" s="19">
        <f>H231</f>
        <v>8.7</v>
      </c>
      <c r="J231" s="18">
        <v>4.8</v>
      </c>
      <c r="K231" s="19">
        <f>I231-N231</f>
        <v>4.4159999999999995</v>
      </c>
      <c r="L231" s="19">
        <f>I231-P231</f>
        <v>5.690999999999999</v>
      </c>
      <c r="M231" s="21">
        <v>84</v>
      </c>
      <c r="N231" s="18">
        <v>4.284</v>
      </c>
      <c r="O231" s="21">
        <v>59</v>
      </c>
      <c r="P231" s="18">
        <v>3.009</v>
      </c>
      <c r="Q231" s="21">
        <f>J231*1000/D231</f>
        <v>160</v>
      </c>
      <c r="R231" s="21">
        <f>K231*1000/D231</f>
        <v>147.19999999999996</v>
      </c>
      <c r="S231" s="21">
        <f>L231*1000/D231</f>
        <v>189.69999999999996</v>
      </c>
      <c r="T231" s="19">
        <f>L231-J231</f>
        <v>0.8909999999999991</v>
      </c>
      <c r="U231" s="19">
        <f>N231-P231</f>
        <v>1.275</v>
      </c>
      <c r="V231" s="29">
        <f>O231-M231</f>
        <v>-25</v>
      </c>
    </row>
    <row r="232" spans="1:22" ht="12.75">
      <c r="A232" s="179"/>
      <c r="B232" s="119">
        <v>51</v>
      </c>
      <c r="C232" s="77" t="s">
        <v>43</v>
      </c>
      <c r="D232" s="5">
        <v>136</v>
      </c>
      <c r="E232" s="5" t="s">
        <v>38</v>
      </c>
      <c r="F232" s="5">
        <v>4289</v>
      </c>
      <c r="G232" s="5">
        <v>4289</v>
      </c>
      <c r="H232" s="21">
        <v>10.9</v>
      </c>
      <c r="I232" s="19">
        <v>10.9</v>
      </c>
      <c r="J232" s="21">
        <v>1.21</v>
      </c>
      <c r="K232" s="19">
        <v>0.2919999999999998</v>
      </c>
      <c r="L232" s="19">
        <v>7.382000000000001</v>
      </c>
      <c r="M232" s="21">
        <v>208</v>
      </c>
      <c r="N232" s="21">
        <v>10.608</v>
      </c>
      <c r="O232" s="21">
        <v>108.5</v>
      </c>
      <c r="P232" s="21">
        <v>3.518</v>
      </c>
      <c r="Q232" s="21">
        <v>8.897058823529411</v>
      </c>
      <c r="R232" s="21">
        <v>2.1470588235294104</v>
      </c>
      <c r="S232" s="21">
        <v>54.27941176470589</v>
      </c>
      <c r="T232" s="19">
        <v>6.172000000000001</v>
      </c>
      <c r="U232" s="19">
        <v>7.09</v>
      </c>
      <c r="V232" s="29">
        <v>-99.5</v>
      </c>
    </row>
    <row r="233" spans="1:22" ht="12.75">
      <c r="A233" s="179"/>
      <c r="B233" s="119">
        <v>52</v>
      </c>
      <c r="C233" s="77" t="s">
        <v>428</v>
      </c>
      <c r="D233" s="5">
        <v>70</v>
      </c>
      <c r="E233" s="5" t="s">
        <v>38</v>
      </c>
      <c r="F233" s="5">
        <v>3363.6</v>
      </c>
      <c r="G233" s="5">
        <v>3363.64</v>
      </c>
      <c r="H233" s="21">
        <v>16</v>
      </c>
      <c r="I233" s="19">
        <v>16</v>
      </c>
      <c r="J233" s="21">
        <v>11.2</v>
      </c>
      <c r="K233" s="19">
        <v>8.962</v>
      </c>
      <c r="L233" s="19">
        <v>12.392</v>
      </c>
      <c r="M233" s="21">
        <v>138</v>
      </c>
      <c r="N233" s="21">
        <v>7.038</v>
      </c>
      <c r="O233" s="21">
        <v>70.76</v>
      </c>
      <c r="P233" s="21">
        <v>3.608</v>
      </c>
      <c r="Q233" s="21">
        <v>160</v>
      </c>
      <c r="R233" s="21">
        <v>128.02857142857144</v>
      </c>
      <c r="S233" s="21">
        <v>177.02857142857144</v>
      </c>
      <c r="T233" s="19">
        <v>1.1920000000000002</v>
      </c>
      <c r="U233" s="19">
        <v>3.43</v>
      </c>
      <c r="V233" s="29">
        <v>-67.24</v>
      </c>
    </row>
    <row r="234" spans="1:22" ht="12.75">
      <c r="A234" s="179"/>
      <c r="B234" s="119">
        <v>53</v>
      </c>
      <c r="C234" s="77" t="s">
        <v>429</v>
      </c>
      <c r="D234" s="5">
        <v>70</v>
      </c>
      <c r="E234" s="5" t="s">
        <v>38</v>
      </c>
      <c r="F234" s="5">
        <v>3237.9</v>
      </c>
      <c r="G234" s="5">
        <v>3237.91</v>
      </c>
      <c r="H234" s="21">
        <v>16</v>
      </c>
      <c r="I234" s="19">
        <v>16</v>
      </c>
      <c r="J234" s="21">
        <v>10.37</v>
      </c>
      <c r="K234" s="19">
        <v>9.625</v>
      </c>
      <c r="L234" s="19">
        <v>12.028</v>
      </c>
      <c r="M234" s="21">
        <v>125</v>
      </c>
      <c r="N234" s="21">
        <v>6.375</v>
      </c>
      <c r="O234" s="21">
        <v>77.9</v>
      </c>
      <c r="P234" s="21">
        <v>3.972</v>
      </c>
      <c r="Q234" s="21">
        <v>148.14285714285714</v>
      </c>
      <c r="R234" s="21">
        <v>137.5</v>
      </c>
      <c r="S234" s="21">
        <v>171.82857142857142</v>
      </c>
      <c r="T234" s="19">
        <v>1.6580000000000013</v>
      </c>
      <c r="U234" s="19">
        <v>2.403</v>
      </c>
      <c r="V234" s="29">
        <v>-47.1</v>
      </c>
    </row>
    <row r="235" spans="1:22" ht="12.75">
      <c r="A235" s="179"/>
      <c r="B235" s="119">
        <v>54</v>
      </c>
      <c r="C235" s="77" t="s">
        <v>232</v>
      </c>
      <c r="D235" s="5">
        <v>52</v>
      </c>
      <c r="E235" s="5" t="s">
        <v>38</v>
      </c>
      <c r="F235" s="5">
        <v>1584.7</v>
      </c>
      <c r="G235" s="5">
        <v>1584.67</v>
      </c>
      <c r="H235" s="21">
        <v>5.73</v>
      </c>
      <c r="I235" s="19">
        <v>5.73</v>
      </c>
      <c r="J235" s="18">
        <v>0.52</v>
      </c>
      <c r="K235" s="19">
        <v>-1.359</v>
      </c>
      <c r="L235" s="19">
        <v>3.2290000000000005</v>
      </c>
      <c r="M235" s="21">
        <v>139</v>
      </c>
      <c r="N235" s="21">
        <v>7.089</v>
      </c>
      <c r="O235" s="21">
        <v>49.046</v>
      </c>
      <c r="P235" s="21">
        <v>2.501</v>
      </c>
      <c r="Q235" s="21">
        <v>10</v>
      </c>
      <c r="R235" s="21">
        <v>-26.134615384615383</v>
      </c>
      <c r="S235" s="21">
        <v>62.096153846153854</v>
      </c>
      <c r="T235" s="19">
        <v>2.7090000000000005</v>
      </c>
      <c r="U235" s="19">
        <v>4.588000000000001</v>
      </c>
      <c r="V235" s="29">
        <v>-89.95400000000001</v>
      </c>
    </row>
    <row r="236" spans="1:22" ht="12.75">
      <c r="A236" s="179"/>
      <c r="B236" s="119">
        <v>55</v>
      </c>
      <c r="C236" s="77" t="s">
        <v>233</v>
      </c>
      <c r="D236" s="5">
        <v>118</v>
      </c>
      <c r="E236" s="5" t="s">
        <v>38</v>
      </c>
      <c r="F236" s="5">
        <v>4410.8</v>
      </c>
      <c r="G236" s="5">
        <v>4410.75</v>
      </c>
      <c r="H236" s="5">
        <v>10.5</v>
      </c>
      <c r="I236" s="19">
        <v>10.5</v>
      </c>
      <c r="J236" s="5">
        <v>0.96</v>
      </c>
      <c r="K236" s="19">
        <v>-0.7200000000000006</v>
      </c>
      <c r="L236" s="19">
        <v>7.2620000000000005</v>
      </c>
      <c r="M236" s="5">
        <v>220</v>
      </c>
      <c r="N236" s="5">
        <v>11.22</v>
      </c>
      <c r="O236" s="5">
        <v>63.5</v>
      </c>
      <c r="P236" s="5">
        <v>3.238</v>
      </c>
      <c r="Q236" s="21">
        <v>8.135593220338983</v>
      </c>
      <c r="R236" s="21">
        <v>-6.101694915254243</v>
      </c>
      <c r="S236" s="21">
        <v>61.54237288135593</v>
      </c>
      <c r="T236" s="19">
        <v>6.3020000000000005</v>
      </c>
      <c r="U236" s="19">
        <v>7.982000000000001</v>
      </c>
      <c r="V236" s="29">
        <v>-156.5</v>
      </c>
    </row>
    <row r="237" spans="1:22" ht="12.75">
      <c r="A237" s="179"/>
      <c r="B237" s="119">
        <v>56</v>
      </c>
      <c r="C237" s="77" t="s">
        <v>265</v>
      </c>
      <c r="D237" s="5">
        <v>19</v>
      </c>
      <c r="E237" s="5" t="s">
        <v>28</v>
      </c>
      <c r="F237" s="28">
        <v>1010.34</v>
      </c>
      <c r="G237" s="28">
        <v>1010.34</v>
      </c>
      <c r="H237" s="21">
        <v>3.04</v>
      </c>
      <c r="I237" s="19">
        <v>3.04</v>
      </c>
      <c r="J237" s="21">
        <v>0.18</v>
      </c>
      <c r="K237" s="19">
        <v>-0.12199999999999989</v>
      </c>
      <c r="L237" s="19">
        <v>0.9464800000000002</v>
      </c>
      <c r="M237" s="21">
        <v>62</v>
      </c>
      <c r="N237" s="21">
        <v>3.162</v>
      </c>
      <c r="O237" s="21">
        <v>39</v>
      </c>
      <c r="P237" s="21">
        <v>2.09352</v>
      </c>
      <c r="Q237" s="21">
        <v>9.473684210526315</v>
      </c>
      <c r="R237" s="21">
        <v>-6.421052631578942</v>
      </c>
      <c r="S237" s="21">
        <v>49.814736842105276</v>
      </c>
      <c r="T237" s="19">
        <v>0.7664800000000003</v>
      </c>
      <c r="U237" s="19">
        <v>1.06848</v>
      </c>
      <c r="V237" s="29">
        <v>-23</v>
      </c>
    </row>
    <row r="238" spans="1:22" ht="12.75">
      <c r="A238" s="179"/>
      <c r="B238" s="119">
        <v>57</v>
      </c>
      <c r="C238" s="77" t="s">
        <v>266</v>
      </c>
      <c r="D238" s="5">
        <v>31</v>
      </c>
      <c r="E238" s="5">
        <v>1914</v>
      </c>
      <c r="F238" s="28">
        <v>1142.95</v>
      </c>
      <c r="G238" s="28">
        <v>1142.95</v>
      </c>
      <c r="H238" s="21">
        <v>5.72</v>
      </c>
      <c r="I238" s="19">
        <v>5.72</v>
      </c>
      <c r="J238" s="21">
        <v>0</v>
      </c>
      <c r="K238" s="19">
        <v>-1.0629999999999997</v>
      </c>
      <c r="L238" s="19">
        <v>3.381699</v>
      </c>
      <c r="M238" s="21">
        <v>133</v>
      </c>
      <c r="N238" s="21">
        <v>6.7829999999999995</v>
      </c>
      <c r="O238" s="21">
        <v>43.56</v>
      </c>
      <c r="P238" s="21">
        <v>2.338301</v>
      </c>
      <c r="Q238" s="21">
        <v>0</v>
      </c>
      <c r="R238" s="21">
        <v>-34.29032258064515</v>
      </c>
      <c r="S238" s="21">
        <v>109.08706451612902</v>
      </c>
      <c r="T238" s="19">
        <v>3.381699</v>
      </c>
      <c r="U238" s="19">
        <v>4.444699</v>
      </c>
      <c r="V238" s="29">
        <v>-89.44</v>
      </c>
    </row>
    <row r="239" spans="1:22" ht="13.5" thickBot="1">
      <c r="A239" s="180"/>
      <c r="B239" s="120">
        <v>58</v>
      </c>
      <c r="C239" s="160" t="s">
        <v>270</v>
      </c>
      <c r="D239" s="121">
        <v>40</v>
      </c>
      <c r="E239" s="121" t="s">
        <v>28</v>
      </c>
      <c r="F239" s="147">
        <v>1500.19</v>
      </c>
      <c r="G239" s="147">
        <v>1500.19</v>
      </c>
      <c r="H239" s="33">
        <v>6.331</v>
      </c>
      <c r="I239" s="105">
        <f aca="true" t="shared" si="55" ref="I239:I245">H239</f>
        <v>6.331</v>
      </c>
      <c r="J239" s="33">
        <v>0.37612</v>
      </c>
      <c r="K239" s="105">
        <f aca="true" t="shared" si="56" ref="K239:K245">I239-N239</f>
        <v>-0.2989999999999995</v>
      </c>
      <c r="L239" s="105">
        <f aca="true" t="shared" si="57" ref="L239:L245">I239-P239</f>
        <v>2.7555270000000003</v>
      </c>
      <c r="M239" s="33">
        <v>130</v>
      </c>
      <c r="N239" s="33">
        <v>6.63</v>
      </c>
      <c r="O239" s="33">
        <v>66.607167</v>
      </c>
      <c r="P239" s="33">
        <v>3.575473</v>
      </c>
      <c r="Q239" s="33">
        <f aca="true" t="shared" si="58" ref="Q239:Q245">J239*1000/D239</f>
        <v>9.403</v>
      </c>
      <c r="R239" s="33">
        <f aca="true" t="shared" si="59" ref="R239:R245">K239*1000/D239</f>
        <v>-7.474999999999987</v>
      </c>
      <c r="S239" s="33">
        <f aca="true" t="shared" si="60" ref="S239:S245">L239*1000/D239</f>
        <v>68.88817500000002</v>
      </c>
      <c r="T239" s="105">
        <f aca="true" t="shared" si="61" ref="T239:T245">L239-J239</f>
        <v>2.3794070000000005</v>
      </c>
      <c r="U239" s="105">
        <f aca="true" t="shared" si="62" ref="U239:U245">N239-P239</f>
        <v>3.0545269999999998</v>
      </c>
      <c r="V239" s="30">
        <f aca="true" t="shared" si="63" ref="V239:V245">O239-M239</f>
        <v>-63.392832999999996</v>
      </c>
    </row>
    <row r="240" spans="1:22" ht="12.75">
      <c r="A240" s="181" t="s">
        <v>435</v>
      </c>
      <c r="B240" s="118">
        <v>1</v>
      </c>
      <c r="C240" s="154" t="s">
        <v>106</v>
      </c>
      <c r="D240" s="155">
        <v>36</v>
      </c>
      <c r="E240" s="155"/>
      <c r="F240" s="156">
        <v>1431.02</v>
      </c>
      <c r="G240" s="156">
        <v>1431.02</v>
      </c>
      <c r="H240" s="109">
        <v>7.31</v>
      </c>
      <c r="I240" s="109">
        <f t="shared" si="55"/>
        <v>7.31</v>
      </c>
      <c r="J240" s="157">
        <f>D240*160/1000/30*23</f>
        <v>4.416</v>
      </c>
      <c r="K240" s="109">
        <f t="shared" si="56"/>
        <v>6.085999999999999</v>
      </c>
      <c r="L240" s="109">
        <f t="shared" si="57"/>
        <v>5.7596</v>
      </c>
      <c r="M240" s="158">
        <v>24</v>
      </c>
      <c r="N240" s="159">
        <f>M240*51/1000</f>
        <v>1.224</v>
      </c>
      <c r="O240" s="39">
        <v>25.5</v>
      </c>
      <c r="P240" s="39">
        <f>O240*60.8/1000</f>
        <v>1.5503999999999998</v>
      </c>
      <c r="Q240" s="39">
        <f t="shared" si="58"/>
        <v>122.66666666666667</v>
      </c>
      <c r="R240" s="39">
        <f t="shared" si="59"/>
        <v>169.05555555555554</v>
      </c>
      <c r="S240" s="39">
        <f t="shared" si="60"/>
        <v>159.98888888888888</v>
      </c>
      <c r="T240" s="109">
        <f t="shared" si="61"/>
        <v>1.3435999999999995</v>
      </c>
      <c r="U240" s="109">
        <f t="shared" si="62"/>
        <v>-0.3263999999999998</v>
      </c>
      <c r="V240" s="70">
        <f t="shared" si="63"/>
        <v>1.5</v>
      </c>
    </row>
    <row r="241" spans="1:22" ht="12.75">
      <c r="A241" s="182"/>
      <c r="B241" s="119">
        <v>2</v>
      </c>
      <c r="C241" s="78" t="s">
        <v>237</v>
      </c>
      <c r="D241" s="6">
        <v>45</v>
      </c>
      <c r="E241" s="6">
        <v>2001</v>
      </c>
      <c r="F241" s="31">
        <v>3132.69</v>
      </c>
      <c r="G241" s="31">
        <v>3132.69</v>
      </c>
      <c r="H241" s="22">
        <v>15.875</v>
      </c>
      <c r="I241" s="26">
        <f t="shared" si="55"/>
        <v>15.875</v>
      </c>
      <c r="J241" s="22">
        <v>6.951879</v>
      </c>
      <c r="K241" s="26">
        <f t="shared" si="56"/>
        <v>9.347000000000001</v>
      </c>
      <c r="L241" s="26">
        <f t="shared" si="57"/>
        <v>9.9702</v>
      </c>
      <c r="M241" s="22">
        <v>128</v>
      </c>
      <c r="N241" s="22">
        <v>6.528</v>
      </c>
      <c r="O241" s="22">
        <v>110</v>
      </c>
      <c r="P241" s="22">
        <v>5.9048</v>
      </c>
      <c r="Q241" s="22">
        <f t="shared" si="58"/>
        <v>154.4862</v>
      </c>
      <c r="R241" s="22">
        <f t="shared" si="59"/>
        <v>207.71111111111117</v>
      </c>
      <c r="S241" s="22">
        <f t="shared" si="60"/>
        <v>221.56</v>
      </c>
      <c r="T241" s="26">
        <f t="shared" si="61"/>
        <v>3.0183210000000003</v>
      </c>
      <c r="U241" s="26">
        <f t="shared" si="62"/>
        <v>0.6231999999999998</v>
      </c>
      <c r="V241" s="27">
        <f t="shared" si="63"/>
        <v>-18</v>
      </c>
    </row>
    <row r="242" spans="1:22" ht="12.75">
      <c r="A242" s="182"/>
      <c r="B242" s="119">
        <v>3</v>
      </c>
      <c r="C242" s="78" t="s">
        <v>48</v>
      </c>
      <c r="D242" s="6">
        <v>102</v>
      </c>
      <c r="E242" s="6" t="s">
        <v>274</v>
      </c>
      <c r="F242" s="6">
        <v>4342.65</v>
      </c>
      <c r="G242" s="149">
        <v>4342.65</v>
      </c>
      <c r="H242" s="22">
        <v>28.13</v>
      </c>
      <c r="I242" s="26">
        <f t="shared" si="55"/>
        <v>28.13</v>
      </c>
      <c r="J242" s="22">
        <v>14.44</v>
      </c>
      <c r="K242" s="26">
        <f t="shared" si="56"/>
        <v>22.688299999999998</v>
      </c>
      <c r="L242" s="26">
        <f t="shared" si="57"/>
        <v>14.439917</v>
      </c>
      <c r="M242" s="22">
        <v>97</v>
      </c>
      <c r="N242" s="22">
        <v>5.4417</v>
      </c>
      <c r="O242" s="22">
        <v>244.03</v>
      </c>
      <c r="P242" s="22">
        <v>13.690083</v>
      </c>
      <c r="Q242" s="22">
        <f t="shared" si="58"/>
        <v>141.5686274509804</v>
      </c>
      <c r="R242" s="22">
        <f t="shared" si="59"/>
        <v>222.4343137254902</v>
      </c>
      <c r="S242" s="22">
        <f t="shared" si="60"/>
        <v>141.5678137254902</v>
      </c>
      <c r="T242" s="26">
        <f t="shared" si="61"/>
        <v>-8.300000000005525E-05</v>
      </c>
      <c r="U242" s="26">
        <f t="shared" si="62"/>
        <v>-8.248383</v>
      </c>
      <c r="V242" s="27">
        <f t="shared" si="63"/>
        <v>147.03</v>
      </c>
    </row>
    <row r="243" spans="1:22" ht="12.75">
      <c r="A243" s="182"/>
      <c r="B243" s="119">
        <v>4</v>
      </c>
      <c r="C243" s="123" t="s">
        <v>112</v>
      </c>
      <c r="D243" s="124">
        <v>12</v>
      </c>
      <c r="E243" s="124"/>
      <c r="F243" s="124">
        <v>704.64</v>
      </c>
      <c r="G243" s="150">
        <v>704.64</v>
      </c>
      <c r="H243" s="26">
        <v>2.66</v>
      </c>
      <c r="I243" s="26">
        <f t="shared" si="55"/>
        <v>2.66</v>
      </c>
      <c r="J243" s="48">
        <f>D243*160/1000/30*20</f>
        <v>1.28</v>
      </c>
      <c r="K243" s="26">
        <f t="shared" si="56"/>
        <v>1.8440000000000003</v>
      </c>
      <c r="L243" s="26">
        <f t="shared" si="57"/>
        <v>2.08544</v>
      </c>
      <c r="M243" s="49">
        <v>16</v>
      </c>
      <c r="N243" s="23">
        <f>M243*51/1000</f>
        <v>0.816</v>
      </c>
      <c r="O243" s="22">
        <v>9.45</v>
      </c>
      <c r="P243" s="22">
        <f>O243*60.8/1000</f>
        <v>0.57456</v>
      </c>
      <c r="Q243" s="22">
        <f t="shared" si="58"/>
        <v>106.66666666666667</v>
      </c>
      <c r="R243" s="22">
        <f t="shared" si="59"/>
        <v>153.66666666666669</v>
      </c>
      <c r="S243" s="22">
        <f t="shared" si="60"/>
        <v>173.78666666666666</v>
      </c>
      <c r="T243" s="26">
        <f t="shared" si="61"/>
        <v>0.8054400000000002</v>
      </c>
      <c r="U243" s="26">
        <f t="shared" si="62"/>
        <v>0.24144</v>
      </c>
      <c r="V243" s="27">
        <f t="shared" si="63"/>
        <v>-6.550000000000001</v>
      </c>
    </row>
    <row r="244" spans="1:22" ht="12.75">
      <c r="A244" s="182"/>
      <c r="B244" s="119">
        <v>5</v>
      </c>
      <c r="C244" s="123" t="s">
        <v>303</v>
      </c>
      <c r="D244" s="124">
        <v>40</v>
      </c>
      <c r="E244" s="124"/>
      <c r="F244" s="125">
        <v>2269.75</v>
      </c>
      <c r="G244" s="150">
        <v>2190.15</v>
      </c>
      <c r="H244" s="26">
        <v>7.34</v>
      </c>
      <c r="I244" s="26">
        <f t="shared" si="55"/>
        <v>7.34</v>
      </c>
      <c r="J244" s="48">
        <f>D244*160/1000/30*20</f>
        <v>4.266666666666667</v>
      </c>
      <c r="K244" s="26">
        <f t="shared" si="56"/>
        <v>5.504</v>
      </c>
      <c r="L244" s="26">
        <f t="shared" si="57"/>
        <v>4.417952</v>
      </c>
      <c r="M244" s="49">
        <v>36</v>
      </c>
      <c r="N244" s="23">
        <f>M244*51/1000</f>
        <v>1.836</v>
      </c>
      <c r="O244" s="22">
        <v>48.06</v>
      </c>
      <c r="P244" s="22">
        <f>O244*60.8/1000</f>
        <v>2.9220479999999998</v>
      </c>
      <c r="Q244" s="22">
        <f t="shared" si="58"/>
        <v>106.66666666666667</v>
      </c>
      <c r="R244" s="22">
        <f t="shared" si="59"/>
        <v>137.6</v>
      </c>
      <c r="S244" s="22">
        <f t="shared" si="60"/>
        <v>110.44879999999998</v>
      </c>
      <c r="T244" s="26">
        <f t="shared" si="61"/>
        <v>0.15128533333333305</v>
      </c>
      <c r="U244" s="26">
        <f t="shared" si="62"/>
        <v>-1.0860479999999997</v>
      </c>
      <c r="V244" s="27">
        <f t="shared" si="63"/>
        <v>12.060000000000002</v>
      </c>
    </row>
    <row r="245" spans="1:22" ht="12.75">
      <c r="A245" s="182"/>
      <c r="B245" s="119">
        <v>6</v>
      </c>
      <c r="C245" s="123" t="s">
        <v>113</v>
      </c>
      <c r="D245" s="124">
        <v>6</v>
      </c>
      <c r="E245" s="124"/>
      <c r="F245" s="124">
        <v>311.56</v>
      </c>
      <c r="G245" s="150">
        <v>311.56</v>
      </c>
      <c r="H245" s="26">
        <v>1.61</v>
      </c>
      <c r="I245" s="26">
        <f t="shared" si="55"/>
        <v>1.61</v>
      </c>
      <c r="J245" s="48">
        <f>D245*160/1000/30*23</f>
        <v>0.736</v>
      </c>
      <c r="K245" s="26">
        <f t="shared" si="56"/>
        <v>1.4060000000000001</v>
      </c>
      <c r="L245" s="26">
        <f t="shared" si="57"/>
        <v>1.2452</v>
      </c>
      <c r="M245" s="49">
        <v>4</v>
      </c>
      <c r="N245" s="23">
        <f>M245*51/1000</f>
        <v>0.204</v>
      </c>
      <c r="O245" s="22">
        <v>6</v>
      </c>
      <c r="P245" s="22">
        <f>O245*60.8/1000</f>
        <v>0.36479999999999996</v>
      </c>
      <c r="Q245" s="22">
        <f t="shared" si="58"/>
        <v>122.66666666666667</v>
      </c>
      <c r="R245" s="22">
        <f t="shared" si="59"/>
        <v>234.33333333333337</v>
      </c>
      <c r="S245" s="22">
        <f t="shared" si="60"/>
        <v>207.53333333333333</v>
      </c>
      <c r="T245" s="26">
        <f t="shared" si="61"/>
        <v>0.5092000000000001</v>
      </c>
      <c r="U245" s="26">
        <f t="shared" si="62"/>
        <v>-0.16079999999999997</v>
      </c>
      <c r="V245" s="27">
        <f t="shared" si="63"/>
        <v>2</v>
      </c>
    </row>
    <row r="246" spans="1:22" ht="12.75">
      <c r="A246" s="182"/>
      <c r="B246" s="119">
        <v>7</v>
      </c>
      <c r="C246" s="78" t="s">
        <v>176</v>
      </c>
      <c r="D246" s="6">
        <v>30</v>
      </c>
      <c r="E246" s="6">
        <v>1985</v>
      </c>
      <c r="F246" s="6">
        <v>1555.7</v>
      </c>
      <c r="G246" s="149">
        <v>1555.7</v>
      </c>
      <c r="H246" s="22">
        <v>8.5</v>
      </c>
      <c r="I246" s="26">
        <v>8.5</v>
      </c>
      <c r="J246" s="22">
        <v>4.8</v>
      </c>
      <c r="K246" s="26">
        <v>5.542</v>
      </c>
      <c r="L246" s="26">
        <v>5.95</v>
      </c>
      <c r="M246" s="22">
        <v>58</v>
      </c>
      <c r="N246" s="23">
        <v>2.958</v>
      </c>
      <c r="O246" s="22">
        <v>50</v>
      </c>
      <c r="P246" s="23">
        <v>2.55</v>
      </c>
      <c r="Q246" s="22">
        <v>160</v>
      </c>
      <c r="R246" s="22">
        <v>184.73333333333332</v>
      </c>
      <c r="S246" s="22">
        <v>198.33333333333334</v>
      </c>
      <c r="T246" s="26">
        <v>1.15</v>
      </c>
      <c r="U246" s="26">
        <v>0.40800000000000036</v>
      </c>
      <c r="V246" s="27">
        <v>-8</v>
      </c>
    </row>
    <row r="247" spans="1:22" ht="12.75">
      <c r="A247" s="182"/>
      <c r="B247" s="119">
        <v>8</v>
      </c>
      <c r="C247" s="78" t="s">
        <v>177</v>
      </c>
      <c r="D247" s="6">
        <v>50</v>
      </c>
      <c r="E247" s="6">
        <v>1988</v>
      </c>
      <c r="F247" s="6">
        <v>2419.6</v>
      </c>
      <c r="G247" s="149">
        <v>2419.6</v>
      </c>
      <c r="H247" s="22">
        <v>14</v>
      </c>
      <c r="I247" s="26">
        <v>14</v>
      </c>
      <c r="J247" s="26">
        <v>8</v>
      </c>
      <c r="K247" s="26">
        <v>10.073</v>
      </c>
      <c r="L247" s="26">
        <v>9.665</v>
      </c>
      <c r="M247" s="22">
        <v>77</v>
      </c>
      <c r="N247" s="23">
        <v>3.927</v>
      </c>
      <c r="O247" s="22">
        <v>85</v>
      </c>
      <c r="P247" s="23">
        <v>4.335</v>
      </c>
      <c r="Q247" s="22">
        <v>160</v>
      </c>
      <c r="R247" s="22">
        <v>201.46</v>
      </c>
      <c r="S247" s="22">
        <v>193.3</v>
      </c>
      <c r="T247" s="26">
        <v>1.665</v>
      </c>
      <c r="U247" s="26">
        <v>-0.4079999999999999</v>
      </c>
      <c r="V247" s="27">
        <v>8</v>
      </c>
    </row>
    <row r="248" spans="1:22" ht="12.75">
      <c r="A248" s="182"/>
      <c r="B248" s="119">
        <v>9</v>
      </c>
      <c r="C248" s="78" t="s">
        <v>179</v>
      </c>
      <c r="D248" s="6">
        <v>60</v>
      </c>
      <c r="E248" s="6">
        <v>1968</v>
      </c>
      <c r="F248" s="6">
        <v>2726.22</v>
      </c>
      <c r="G248" s="149">
        <v>2726.22</v>
      </c>
      <c r="H248" s="22">
        <v>16.5</v>
      </c>
      <c r="I248" s="26">
        <v>16.5</v>
      </c>
      <c r="J248" s="22">
        <v>9.6</v>
      </c>
      <c r="K248" s="26">
        <v>11.553</v>
      </c>
      <c r="L248" s="26">
        <v>10.686</v>
      </c>
      <c r="M248" s="22">
        <v>97</v>
      </c>
      <c r="N248" s="23">
        <v>4.947</v>
      </c>
      <c r="O248" s="22">
        <v>114</v>
      </c>
      <c r="P248" s="23">
        <v>5.814</v>
      </c>
      <c r="Q248" s="22">
        <v>160</v>
      </c>
      <c r="R248" s="22">
        <v>192.55</v>
      </c>
      <c r="S248" s="22">
        <v>178.1</v>
      </c>
      <c r="T248" s="26">
        <v>1.0860000000000003</v>
      </c>
      <c r="U248" s="26">
        <v>-0.867</v>
      </c>
      <c r="V248" s="27">
        <v>17</v>
      </c>
    </row>
    <row r="249" spans="1:22" ht="12.75">
      <c r="A249" s="182"/>
      <c r="B249" s="119">
        <v>10</v>
      </c>
      <c r="C249" s="78" t="s">
        <v>195</v>
      </c>
      <c r="D249" s="6">
        <v>22</v>
      </c>
      <c r="E249" s="6" t="s">
        <v>28</v>
      </c>
      <c r="F249" s="26">
        <v>1157.42</v>
      </c>
      <c r="G249" s="151">
        <v>1157.42</v>
      </c>
      <c r="H249" s="23">
        <v>6.06</v>
      </c>
      <c r="I249" s="26">
        <v>6.06</v>
      </c>
      <c r="J249" s="23">
        <v>3.52</v>
      </c>
      <c r="K249" s="26">
        <v>4.077</v>
      </c>
      <c r="L249" s="26">
        <v>4.105</v>
      </c>
      <c r="M249" s="26">
        <v>35</v>
      </c>
      <c r="N249" s="23">
        <v>1.983</v>
      </c>
      <c r="O249" s="26">
        <v>34.5</v>
      </c>
      <c r="P249" s="23">
        <v>1.955</v>
      </c>
      <c r="Q249" s="22">
        <v>160</v>
      </c>
      <c r="R249" s="22">
        <v>185.3181818181818</v>
      </c>
      <c r="S249" s="22">
        <v>186.59090909090904</v>
      </c>
      <c r="T249" s="26">
        <v>0.585</v>
      </c>
      <c r="U249" s="26">
        <v>0.028000000000000025</v>
      </c>
      <c r="V249" s="27">
        <v>-0.5</v>
      </c>
    </row>
    <row r="250" spans="1:22" ht="12.75">
      <c r="A250" s="182"/>
      <c r="B250" s="119">
        <v>11</v>
      </c>
      <c r="C250" s="78" t="s">
        <v>335</v>
      </c>
      <c r="D250" s="6">
        <v>22</v>
      </c>
      <c r="E250" s="6" t="s">
        <v>28</v>
      </c>
      <c r="F250" s="26">
        <v>1209.73</v>
      </c>
      <c r="G250" s="151">
        <v>1209.73</v>
      </c>
      <c r="H250" s="23">
        <v>5.456</v>
      </c>
      <c r="I250" s="26">
        <v>5.456</v>
      </c>
      <c r="J250" s="23">
        <v>3.52</v>
      </c>
      <c r="K250" s="26">
        <v>4.096</v>
      </c>
      <c r="L250" s="26">
        <v>4.1530000000000005</v>
      </c>
      <c r="M250" s="26">
        <v>24</v>
      </c>
      <c r="N250" s="23">
        <v>1.36</v>
      </c>
      <c r="O250" s="26">
        <v>23</v>
      </c>
      <c r="P250" s="23">
        <v>1.303</v>
      </c>
      <c r="Q250" s="22">
        <v>160</v>
      </c>
      <c r="R250" s="22">
        <v>186.1818181818182</v>
      </c>
      <c r="S250" s="22">
        <v>188.7727272727273</v>
      </c>
      <c r="T250" s="26">
        <v>0.6330000000000005</v>
      </c>
      <c r="U250" s="26">
        <v>0.05700000000000016</v>
      </c>
      <c r="V250" s="27">
        <v>-1</v>
      </c>
    </row>
    <row r="251" spans="1:22" ht="12.75">
      <c r="A251" s="182"/>
      <c r="B251" s="119">
        <v>12</v>
      </c>
      <c r="C251" s="78" t="s">
        <v>334</v>
      </c>
      <c r="D251" s="6">
        <v>8</v>
      </c>
      <c r="E251" s="6" t="s">
        <v>28</v>
      </c>
      <c r="F251" s="26">
        <v>362.86</v>
      </c>
      <c r="G251" s="151">
        <v>314.87</v>
      </c>
      <c r="H251" s="23">
        <v>2</v>
      </c>
      <c r="I251" s="26">
        <v>2</v>
      </c>
      <c r="J251" s="23">
        <v>1.2</v>
      </c>
      <c r="K251" s="26">
        <v>1.49</v>
      </c>
      <c r="L251" s="26">
        <v>1.547</v>
      </c>
      <c r="M251" s="26">
        <v>9</v>
      </c>
      <c r="N251" s="23">
        <v>0.51</v>
      </c>
      <c r="O251" s="26">
        <v>8</v>
      </c>
      <c r="P251" s="23">
        <v>0.453</v>
      </c>
      <c r="Q251" s="22">
        <v>150</v>
      </c>
      <c r="R251" s="22">
        <v>186.25</v>
      </c>
      <c r="S251" s="22">
        <v>193.375</v>
      </c>
      <c r="T251" s="26">
        <v>0.347</v>
      </c>
      <c r="U251" s="26">
        <v>0.056999999999999995</v>
      </c>
      <c r="V251" s="27">
        <v>-1</v>
      </c>
    </row>
    <row r="252" spans="1:22" ht="12.75">
      <c r="A252" s="182"/>
      <c r="B252" s="119">
        <v>13</v>
      </c>
      <c r="C252" s="78" t="s">
        <v>200</v>
      </c>
      <c r="D252" s="6">
        <v>39</v>
      </c>
      <c r="E252" s="6">
        <v>1992</v>
      </c>
      <c r="F252" s="6">
        <v>2279.72</v>
      </c>
      <c r="G252" s="149">
        <v>2279.72</v>
      </c>
      <c r="H252" s="23">
        <v>11.29</v>
      </c>
      <c r="I252" s="26">
        <v>11.29</v>
      </c>
      <c r="J252" s="26">
        <v>6.24</v>
      </c>
      <c r="K252" s="26">
        <v>7.158999999999999</v>
      </c>
      <c r="L252" s="26">
        <v>6.7</v>
      </c>
      <c r="M252" s="22">
        <v>81</v>
      </c>
      <c r="N252" s="23">
        <v>4.131</v>
      </c>
      <c r="O252" s="22">
        <v>90</v>
      </c>
      <c r="P252" s="23">
        <v>4.59</v>
      </c>
      <c r="Q252" s="22">
        <v>160</v>
      </c>
      <c r="R252" s="22">
        <v>183.56410256410254</v>
      </c>
      <c r="S252" s="22">
        <v>171.79487179487177</v>
      </c>
      <c r="T252" s="26">
        <v>0.4599999999999991</v>
      </c>
      <c r="U252" s="26">
        <v>-0.45899999999999963</v>
      </c>
      <c r="V252" s="27">
        <v>9</v>
      </c>
    </row>
    <row r="253" spans="1:22" ht="12.75">
      <c r="A253" s="182"/>
      <c r="B253" s="119">
        <v>14</v>
      </c>
      <c r="C253" s="78" t="s">
        <v>201</v>
      </c>
      <c r="D253" s="6">
        <v>35</v>
      </c>
      <c r="E253" s="6">
        <v>1993</v>
      </c>
      <c r="F253" s="6">
        <v>2275.22</v>
      </c>
      <c r="G253" s="149">
        <v>2275.22</v>
      </c>
      <c r="H253" s="23">
        <v>11.43</v>
      </c>
      <c r="I253" s="26">
        <v>11.43</v>
      </c>
      <c r="J253" s="26">
        <v>5.6</v>
      </c>
      <c r="K253" s="26">
        <v>7.605</v>
      </c>
      <c r="L253" s="26">
        <v>8.8035</v>
      </c>
      <c r="M253" s="22">
        <v>75</v>
      </c>
      <c r="N253" s="23">
        <v>3.825</v>
      </c>
      <c r="O253" s="22">
        <v>51.5</v>
      </c>
      <c r="P253" s="23">
        <v>2.6265</v>
      </c>
      <c r="Q253" s="22">
        <v>160</v>
      </c>
      <c r="R253" s="22">
        <v>217.28571428571425</v>
      </c>
      <c r="S253" s="22">
        <v>251.52857142857144</v>
      </c>
      <c r="T253" s="26">
        <v>3.2035</v>
      </c>
      <c r="U253" s="26">
        <v>1.1985000000000001</v>
      </c>
      <c r="V253" s="27">
        <v>-23.5</v>
      </c>
    </row>
    <row r="254" spans="1:22" ht="12.75">
      <c r="A254" s="182"/>
      <c r="B254" s="119">
        <v>15</v>
      </c>
      <c r="C254" s="78" t="s">
        <v>202</v>
      </c>
      <c r="D254" s="6">
        <v>28</v>
      </c>
      <c r="E254" s="6">
        <v>1998</v>
      </c>
      <c r="F254" s="6">
        <v>1228.24</v>
      </c>
      <c r="G254" s="149">
        <v>1228.24</v>
      </c>
      <c r="H254" s="23">
        <v>7.7</v>
      </c>
      <c r="I254" s="26">
        <v>7.7</v>
      </c>
      <c r="J254" s="26">
        <v>4.48</v>
      </c>
      <c r="K254" s="26">
        <v>6.221</v>
      </c>
      <c r="L254" s="26">
        <v>6.119</v>
      </c>
      <c r="M254" s="22">
        <v>29</v>
      </c>
      <c r="N254" s="23">
        <v>1.479</v>
      </c>
      <c r="O254" s="22">
        <v>31</v>
      </c>
      <c r="P254" s="23">
        <v>1.581</v>
      </c>
      <c r="Q254" s="22">
        <v>160</v>
      </c>
      <c r="R254" s="22">
        <v>222.17857142857142</v>
      </c>
      <c r="S254" s="22">
        <v>218.53571428571428</v>
      </c>
      <c r="T254" s="26">
        <v>1.6389999999999993</v>
      </c>
      <c r="U254" s="26">
        <v>-0.10199999999999987</v>
      </c>
      <c r="V254" s="27">
        <v>2</v>
      </c>
    </row>
    <row r="255" spans="1:22" ht="12.75">
      <c r="A255" s="182"/>
      <c r="B255" s="119">
        <v>16</v>
      </c>
      <c r="C255" s="78" t="s">
        <v>203</v>
      </c>
      <c r="D255" s="6">
        <v>20</v>
      </c>
      <c r="E255" s="6">
        <v>1997</v>
      </c>
      <c r="F255" s="6">
        <v>1186.38</v>
      </c>
      <c r="G255" s="149">
        <v>1186.38</v>
      </c>
      <c r="H255" s="23">
        <v>5.49</v>
      </c>
      <c r="I255" s="26">
        <v>5.49</v>
      </c>
      <c r="J255" s="26">
        <v>3.2</v>
      </c>
      <c r="K255" s="26">
        <v>3.705</v>
      </c>
      <c r="L255" s="26">
        <v>3.144</v>
      </c>
      <c r="M255" s="22">
        <v>35</v>
      </c>
      <c r="N255" s="23">
        <v>1.785</v>
      </c>
      <c r="O255" s="22">
        <v>46</v>
      </c>
      <c r="P255" s="23">
        <v>2.346</v>
      </c>
      <c r="Q255" s="22">
        <v>160</v>
      </c>
      <c r="R255" s="22">
        <v>185.25</v>
      </c>
      <c r="S255" s="22">
        <v>157.2</v>
      </c>
      <c r="T255" s="26">
        <v>-0.05600000000000005</v>
      </c>
      <c r="U255" s="26">
        <v>-0.5610000000000002</v>
      </c>
      <c r="V255" s="27">
        <v>11</v>
      </c>
    </row>
    <row r="256" spans="1:22" ht="12.75">
      <c r="A256" s="182"/>
      <c r="B256" s="119">
        <v>17</v>
      </c>
      <c r="C256" s="78" t="s">
        <v>361</v>
      </c>
      <c r="D256" s="6">
        <v>8</v>
      </c>
      <c r="E256" s="6" t="s">
        <v>44</v>
      </c>
      <c r="F256" s="6">
        <v>378.35</v>
      </c>
      <c r="G256" s="151">
        <v>322.84</v>
      </c>
      <c r="H256" s="23">
        <v>2.139</v>
      </c>
      <c r="I256" s="26">
        <v>2.139</v>
      </c>
      <c r="J256" s="23">
        <v>1.28</v>
      </c>
      <c r="K256" s="26">
        <v>1.4689999999999999</v>
      </c>
      <c r="L256" s="26">
        <v>0.655</v>
      </c>
      <c r="M256" s="26">
        <v>12</v>
      </c>
      <c r="N256" s="23">
        <v>0.67</v>
      </c>
      <c r="O256" s="23">
        <v>26.56</v>
      </c>
      <c r="P256" s="23">
        <v>1.484</v>
      </c>
      <c r="Q256" s="22">
        <v>160</v>
      </c>
      <c r="R256" s="22">
        <v>183.625</v>
      </c>
      <c r="S256" s="22">
        <v>81.875</v>
      </c>
      <c r="T256" s="26">
        <v>-0.625</v>
      </c>
      <c r="U256" s="26">
        <v>-0.814</v>
      </c>
      <c r="V256" s="27">
        <v>14.56</v>
      </c>
    </row>
    <row r="257" spans="1:22" ht="12.75">
      <c r="A257" s="182"/>
      <c r="B257" s="119">
        <v>18</v>
      </c>
      <c r="C257" s="78" t="s">
        <v>363</v>
      </c>
      <c r="D257" s="6">
        <v>36</v>
      </c>
      <c r="E257" s="6" t="s">
        <v>44</v>
      </c>
      <c r="F257" s="26">
        <v>1828.95</v>
      </c>
      <c r="G257" s="151">
        <v>1828.95</v>
      </c>
      <c r="H257" s="23">
        <v>9.971</v>
      </c>
      <c r="I257" s="26">
        <v>9.971</v>
      </c>
      <c r="J257" s="23">
        <v>5.76</v>
      </c>
      <c r="K257" s="26">
        <v>6.703</v>
      </c>
      <c r="L257" s="26">
        <v>5.072</v>
      </c>
      <c r="M257" s="23">
        <v>58.506</v>
      </c>
      <c r="N257" s="23">
        <v>3.268</v>
      </c>
      <c r="O257" s="23">
        <v>87.699</v>
      </c>
      <c r="P257" s="23">
        <v>4.899</v>
      </c>
      <c r="Q257" s="22">
        <v>160</v>
      </c>
      <c r="R257" s="22">
        <v>186.19444444444446</v>
      </c>
      <c r="S257" s="22">
        <v>140.88888888888889</v>
      </c>
      <c r="T257" s="26">
        <v>-0.6879999999999997</v>
      </c>
      <c r="U257" s="26">
        <v>-1.6310000000000002</v>
      </c>
      <c r="V257" s="27">
        <v>29.192999999999998</v>
      </c>
    </row>
    <row r="258" spans="1:22" ht="12.75">
      <c r="A258" s="182"/>
      <c r="B258" s="119">
        <v>19</v>
      </c>
      <c r="C258" s="78" t="s">
        <v>40</v>
      </c>
      <c r="D258" s="6">
        <v>27</v>
      </c>
      <c r="E258" s="6" t="s">
        <v>38</v>
      </c>
      <c r="F258" s="6">
        <v>1110.1</v>
      </c>
      <c r="G258" s="149">
        <v>1110.13</v>
      </c>
      <c r="H258" s="22">
        <v>4</v>
      </c>
      <c r="I258" s="26">
        <v>4</v>
      </c>
      <c r="J258" s="22">
        <v>1.74</v>
      </c>
      <c r="K258" s="26">
        <v>2.3680000000000003</v>
      </c>
      <c r="L258" s="26">
        <v>1.629</v>
      </c>
      <c r="M258" s="22">
        <v>32</v>
      </c>
      <c r="N258" s="22">
        <v>1.632</v>
      </c>
      <c r="O258" s="22">
        <v>46.5</v>
      </c>
      <c r="P258" s="22">
        <v>2.371</v>
      </c>
      <c r="Q258" s="22">
        <v>64.44444444444444</v>
      </c>
      <c r="R258" s="22">
        <v>87.70370370370372</v>
      </c>
      <c r="S258" s="22">
        <v>60.333333333333336</v>
      </c>
      <c r="T258" s="26">
        <v>-0.11099999999999999</v>
      </c>
      <c r="U258" s="26">
        <v>-0.7390000000000001</v>
      </c>
      <c r="V258" s="27">
        <v>14.5</v>
      </c>
    </row>
    <row r="259" spans="1:22" ht="12.75">
      <c r="A259" s="182"/>
      <c r="B259" s="119">
        <v>20</v>
      </c>
      <c r="C259" s="78" t="s">
        <v>248</v>
      </c>
      <c r="D259" s="6">
        <v>108</v>
      </c>
      <c r="E259" s="6">
        <v>1990</v>
      </c>
      <c r="F259" s="31">
        <v>2642.04</v>
      </c>
      <c r="G259" s="152">
        <v>2621.84</v>
      </c>
      <c r="H259" s="22">
        <v>35.004</v>
      </c>
      <c r="I259" s="26">
        <v>35.004</v>
      </c>
      <c r="J259" s="22">
        <v>16.626702</v>
      </c>
      <c r="K259" s="26">
        <v>23.784</v>
      </c>
      <c r="L259" s="26">
        <v>27.345366999999996</v>
      </c>
      <c r="M259" s="22">
        <v>220</v>
      </c>
      <c r="N259" s="22">
        <v>11.22</v>
      </c>
      <c r="O259" s="22">
        <v>142.672</v>
      </c>
      <c r="P259" s="22">
        <v>7.658633</v>
      </c>
      <c r="Q259" s="22">
        <v>153.95094444444445</v>
      </c>
      <c r="R259" s="22">
        <v>220.22222222222223</v>
      </c>
      <c r="S259" s="22">
        <v>253.19784259259254</v>
      </c>
      <c r="T259" s="26">
        <v>10.718664999999994</v>
      </c>
      <c r="U259" s="26">
        <v>3.5613670000000006</v>
      </c>
      <c r="V259" s="27">
        <v>-77.328</v>
      </c>
    </row>
    <row r="260" spans="1:22" ht="12.75">
      <c r="A260" s="182"/>
      <c r="B260" s="119">
        <v>21</v>
      </c>
      <c r="C260" s="78" t="s">
        <v>251</v>
      </c>
      <c r="D260" s="6">
        <v>50</v>
      </c>
      <c r="E260" s="6">
        <v>2000</v>
      </c>
      <c r="F260" s="31">
        <v>2639.32</v>
      </c>
      <c r="G260" s="152">
        <v>2599.7</v>
      </c>
      <c r="H260" s="22">
        <v>15.994</v>
      </c>
      <c r="I260" s="26">
        <v>15.994</v>
      </c>
      <c r="J260" s="22">
        <v>7.8111</v>
      </c>
      <c r="K260" s="26">
        <v>9.058</v>
      </c>
      <c r="L260" s="26">
        <v>10.65284</v>
      </c>
      <c r="M260" s="22">
        <v>136</v>
      </c>
      <c r="N260" s="22">
        <v>6.936</v>
      </c>
      <c r="O260" s="22">
        <v>99.5</v>
      </c>
      <c r="P260" s="22">
        <v>5.34116</v>
      </c>
      <c r="Q260" s="22">
        <v>156.22199999999998</v>
      </c>
      <c r="R260" s="22">
        <v>181.16</v>
      </c>
      <c r="S260" s="22">
        <v>213.0568</v>
      </c>
      <c r="T260" s="26">
        <v>2.8417399999999997</v>
      </c>
      <c r="U260" s="26">
        <v>1.5948399999999996</v>
      </c>
      <c r="V260" s="27">
        <v>-36.5</v>
      </c>
    </row>
    <row r="261" spans="1:22" ht="12.75">
      <c r="A261" s="182"/>
      <c r="B261" s="119">
        <v>22</v>
      </c>
      <c r="C261" s="78" t="s">
        <v>252</v>
      </c>
      <c r="D261" s="6">
        <v>40</v>
      </c>
      <c r="E261" s="6">
        <v>1995</v>
      </c>
      <c r="F261" s="31">
        <v>2730.33</v>
      </c>
      <c r="G261" s="152">
        <v>2730.33</v>
      </c>
      <c r="H261" s="22">
        <v>14.872</v>
      </c>
      <c r="I261" s="26">
        <v>14.872</v>
      </c>
      <c r="J261" s="22">
        <v>6.4</v>
      </c>
      <c r="K261" s="26">
        <v>9.415</v>
      </c>
      <c r="L261" s="26">
        <v>7.98593</v>
      </c>
      <c r="M261" s="22">
        <v>107</v>
      </c>
      <c r="N261" s="22">
        <v>5.457</v>
      </c>
      <c r="O261" s="22">
        <v>128.28</v>
      </c>
      <c r="P261" s="22">
        <v>6.88607</v>
      </c>
      <c r="Q261" s="22">
        <v>160</v>
      </c>
      <c r="R261" s="22">
        <v>235.375</v>
      </c>
      <c r="S261" s="22">
        <v>199.64825</v>
      </c>
      <c r="T261" s="26">
        <v>1.5859299999999994</v>
      </c>
      <c r="U261" s="26">
        <v>-1.4290700000000003</v>
      </c>
      <c r="V261" s="27">
        <v>21.28</v>
      </c>
    </row>
    <row r="262" spans="1:22" ht="12.75">
      <c r="A262" s="182"/>
      <c r="B262" s="119">
        <v>23</v>
      </c>
      <c r="C262" s="153" t="s">
        <v>288</v>
      </c>
      <c r="D262" s="122">
        <v>12</v>
      </c>
      <c r="E262" s="122">
        <v>1992</v>
      </c>
      <c r="F262" s="122">
        <v>695.18</v>
      </c>
      <c r="G262" s="122">
        <v>695.18</v>
      </c>
      <c r="H262" s="39">
        <v>3.716</v>
      </c>
      <c r="I262" s="109">
        <v>3.716</v>
      </c>
      <c r="J262" s="39">
        <v>1.92</v>
      </c>
      <c r="K262" s="109">
        <v>2.5380000000000003</v>
      </c>
      <c r="L262" s="109">
        <v>2.987</v>
      </c>
      <c r="M262" s="39">
        <v>21</v>
      </c>
      <c r="N262" s="39">
        <v>1.178</v>
      </c>
      <c r="O262" s="39">
        <v>13</v>
      </c>
      <c r="P262" s="39">
        <v>0.729</v>
      </c>
      <c r="Q262" s="39">
        <v>160</v>
      </c>
      <c r="R262" s="39">
        <v>211.5</v>
      </c>
      <c r="S262" s="39">
        <v>248.91666666666666</v>
      </c>
      <c r="T262" s="109">
        <v>1.0670000000000002</v>
      </c>
      <c r="U262" s="109">
        <v>0.44899999999999995</v>
      </c>
      <c r="V262" s="70">
        <v>-8</v>
      </c>
    </row>
    <row r="263" spans="1:22" ht="12.75">
      <c r="A263" s="182"/>
      <c r="B263" s="119">
        <v>24</v>
      </c>
      <c r="C263" s="78" t="s">
        <v>294</v>
      </c>
      <c r="D263" s="6">
        <v>45</v>
      </c>
      <c r="E263" s="6" t="s">
        <v>37</v>
      </c>
      <c r="F263" s="26">
        <v>2224.3</v>
      </c>
      <c r="G263" s="26">
        <v>2224.3</v>
      </c>
      <c r="H263" s="26">
        <v>12.713</v>
      </c>
      <c r="I263" s="26">
        <v>12.713</v>
      </c>
      <c r="J263" s="26">
        <v>7.2</v>
      </c>
      <c r="K263" s="26">
        <v>8.072</v>
      </c>
      <c r="L263" s="26">
        <v>8.063839999999999</v>
      </c>
      <c r="M263" s="26">
        <v>91</v>
      </c>
      <c r="N263" s="26">
        <v>4.641</v>
      </c>
      <c r="O263" s="26">
        <v>91.16</v>
      </c>
      <c r="P263" s="26">
        <v>4.64916</v>
      </c>
      <c r="Q263" s="22">
        <v>160</v>
      </c>
      <c r="R263" s="22">
        <v>179.37777777777777</v>
      </c>
      <c r="S263" s="22">
        <v>179.19644444444444</v>
      </c>
      <c r="T263" s="26">
        <v>0.8638399999999988</v>
      </c>
      <c r="U263" s="26">
        <v>-0.008160000000000167</v>
      </c>
      <c r="V263" s="27">
        <v>0.1599999999999966</v>
      </c>
    </row>
    <row r="264" spans="1:22" ht="12.75">
      <c r="A264" s="182"/>
      <c r="B264" s="119">
        <v>25</v>
      </c>
      <c r="C264" s="78" t="s">
        <v>296</v>
      </c>
      <c r="D264" s="6">
        <v>14</v>
      </c>
      <c r="E264" s="6" t="s">
        <v>37</v>
      </c>
      <c r="F264" s="26">
        <v>701.98</v>
      </c>
      <c r="G264" s="26">
        <v>701.98</v>
      </c>
      <c r="H264" s="26">
        <v>4.312</v>
      </c>
      <c r="I264" s="26">
        <v>4.312</v>
      </c>
      <c r="J264" s="26">
        <v>2.24</v>
      </c>
      <c r="K264" s="26">
        <v>2.782</v>
      </c>
      <c r="L264" s="26">
        <v>3.0931000000000006</v>
      </c>
      <c r="M264" s="26">
        <v>30</v>
      </c>
      <c r="N264" s="26">
        <v>1.53</v>
      </c>
      <c r="O264" s="26">
        <v>23.9</v>
      </c>
      <c r="P264" s="26">
        <v>1.2188999999999999</v>
      </c>
      <c r="Q264" s="22">
        <v>160</v>
      </c>
      <c r="R264" s="22">
        <v>198.71428571428572</v>
      </c>
      <c r="S264" s="22">
        <v>220.93571428571434</v>
      </c>
      <c r="T264" s="26">
        <v>0.8531000000000004</v>
      </c>
      <c r="U264" s="26">
        <v>0.31110000000000015</v>
      </c>
      <c r="V264" s="27">
        <v>-6.1</v>
      </c>
    </row>
    <row r="265" spans="1:22" ht="12.75">
      <c r="A265" s="182"/>
      <c r="B265" s="119">
        <v>26</v>
      </c>
      <c r="C265" s="78" t="s">
        <v>297</v>
      </c>
      <c r="D265" s="6">
        <v>20</v>
      </c>
      <c r="E265" s="6" t="s">
        <v>37</v>
      </c>
      <c r="F265" s="26">
        <v>1064.2</v>
      </c>
      <c r="G265" s="26">
        <v>1064.2</v>
      </c>
      <c r="H265" s="26">
        <v>6.06</v>
      </c>
      <c r="I265" s="26">
        <v>6.06</v>
      </c>
      <c r="J265" s="26">
        <v>3.2</v>
      </c>
      <c r="K265" s="26">
        <v>3.663</v>
      </c>
      <c r="L265" s="26">
        <v>3.77724</v>
      </c>
      <c r="M265" s="26">
        <v>47</v>
      </c>
      <c r="N265" s="26">
        <v>2.397</v>
      </c>
      <c r="O265" s="26">
        <v>44.76</v>
      </c>
      <c r="P265" s="26">
        <v>2.2827599999999997</v>
      </c>
      <c r="Q265" s="22">
        <v>160</v>
      </c>
      <c r="R265" s="22">
        <v>183.15</v>
      </c>
      <c r="S265" s="22">
        <v>188.862</v>
      </c>
      <c r="T265" s="26">
        <v>0.5772399999999998</v>
      </c>
      <c r="U265" s="26">
        <v>0.11424000000000012</v>
      </c>
      <c r="V265" s="27">
        <v>-2.24</v>
      </c>
    </row>
    <row r="266" spans="1:22" ht="12.75">
      <c r="A266" s="182"/>
      <c r="B266" s="119">
        <v>27</v>
      </c>
      <c r="C266" s="78" t="s">
        <v>82</v>
      </c>
      <c r="D266" s="6">
        <v>52</v>
      </c>
      <c r="E266" s="6"/>
      <c r="F266" s="6">
        <v>3523</v>
      </c>
      <c r="G266" s="6">
        <v>3523</v>
      </c>
      <c r="H266" s="26">
        <v>17.57</v>
      </c>
      <c r="I266" s="26">
        <f aca="true" t="shared" si="64" ref="I266:I272">H266</f>
        <v>17.57</v>
      </c>
      <c r="J266" s="26">
        <v>8.32</v>
      </c>
      <c r="K266" s="26">
        <f aca="true" t="shared" si="65" ref="K266:K272">I266-N266</f>
        <v>9.512</v>
      </c>
      <c r="L266" s="26">
        <f aca="true" t="shared" si="66" ref="L266:L272">I266-P266</f>
        <v>10.8125</v>
      </c>
      <c r="M266" s="22">
        <v>158</v>
      </c>
      <c r="N266" s="23">
        <f aca="true" t="shared" si="67" ref="N266:N272">M266*0.051</f>
        <v>8.058</v>
      </c>
      <c r="O266" s="22">
        <v>132.5</v>
      </c>
      <c r="P266" s="26">
        <f aca="true" t="shared" si="68" ref="P266:P272">O266*0.051</f>
        <v>6.757499999999999</v>
      </c>
      <c r="Q266" s="22">
        <f aca="true" t="shared" si="69" ref="Q266:Q272">J266*1000/D266</f>
        <v>160</v>
      </c>
      <c r="R266" s="22">
        <f aca="true" t="shared" si="70" ref="R266:R272">K266*1000/D266</f>
        <v>182.92307692307693</v>
      </c>
      <c r="S266" s="22">
        <f aca="true" t="shared" si="71" ref="S266:S272">L266*1000/D266</f>
        <v>207.93269230769232</v>
      </c>
      <c r="T266" s="26">
        <f aca="true" t="shared" si="72" ref="T266:T272">L266-J266</f>
        <v>2.4924999999999997</v>
      </c>
      <c r="U266" s="26">
        <f aca="true" t="shared" si="73" ref="U266:U272">N266-P266</f>
        <v>1.3005000000000004</v>
      </c>
      <c r="V266" s="27">
        <f aca="true" t="shared" si="74" ref="V266:V272">O266-M266</f>
        <v>-25.5</v>
      </c>
    </row>
    <row r="267" spans="1:22" ht="12.75">
      <c r="A267" s="182"/>
      <c r="B267" s="119">
        <v>28</v>
      </c>
      <c r="C267" s="78" t="s">
        <v>83</v>
      </c>
      <c r="D267" s="6">
        <v>55</v>
      </c>
      <c r="E267" s="6"/>
      <c r="F267" s="6">
        <v>2706</v>
      </c>
      <c r="G267" s="6">
        <v>2706</v>
      </c>
      <c r="H267" s="26">
        <v>18.84</v>
      </c>
      <c r="I267" s="26">
        <f t="shared" si="64"/>
        <v>18.84</v>
      </c>
      <c r="J267" s="26">
        <v>8.8</v>
      </c>
      <c r="K267" s="26">
        <f t="shared" si="65"/>
        <v>10.374</v>
      </c>
      <c r="L267" s="26">
        <f t="shared" si="66"/>
        <v>10.8177</v>
      </c>
      <c r="M267" s="22">
        <v>166</v>
      </c>
      <c r="N267" s="23">
        <f t="shared" si="67"/>
        <v>8.466</v>
      </c>
      <c r="O267" s="22">
        <v>157.3</v>
      </c>
      <c r="P267" s="26">
        <f t="shared" si="68"/>
        <v>8.0223</v>
      </c>
      <c r="Q267" s="22">
        <f t="shared" si="69"/>
        <v>160</v>
      </c>
      <c r="R267" s="22">
        <f t="shared" si="70"/>
        <v>188.61818181818182</v>
      </c>
      <c r="S267" s="22">
        <f t="shared" si="71"/>
        <v>196.68545454545455</v>
      </c>
      <c r="T267" s="26">
        <f t="shared" si="72"/>
        <v>2.0176999999999996</v>
      </c>
      <c r="U267" s="26">
        <f t="shared" si="73"/>
        <v>0.44369999999999976</v>
      </c>
      <c r="V267" s="27">
        <f t="shared" si="74"/>
        <v>-8.699999999999989</v>
      </c>
    </row>
    <row r="268" spans="1:22" ht="12.75">
      <c r="A268" s="182"/>
      <c r="B268" s="119">
        <v>29</v>
      </c>
      <c r="C268" s="78" t="s">
        <v>84</v>
      </c>
      <c r="D268" s="6">
        <v>53</v>
      </c>
      <c r="E268" s="6"/>
      <c r="F268" s="6">
        <v>3402</v>
      </c>
      <c r="G268" s="6">
        <v>3402</v>
      </c>
      <c r="H268" s="26">
        <v>17.45</v>
      </c>
      <c r="I268" s="26">
        <f t="shared" si="64"/>
        <v>17.45</v>
      </c>
      <c r="J268" s="26">
        <v>8.48</v>
      </c>
      <c r="K268" s="26">
        <f t="shared" si="65"/>
        <v>9.545</v>
      </c>
      <c r="L268" s="26">
        <f t="shared" si="66"/>
        <v>12.2327</v>
      </c>
      <c r="M268" s="22">
        <v>155</v>
      </c>
      <c r="N268" s="23">
        <f t="shared" si="67"/>
        <v>7.904999999999999</v>
      </c>
      <c r="O268" s="22">
        <v>102.3</v>
      </c>
      <c r="P268" s="26">
        <f t="shared" si="68"/>
        <v>5.2173</v>
      </c>
      <c r="Q268" s="22">
        <f t="shared" si="69"/>
        <v>160</v>
      </c>
      <c r="R268" s="22">
        <f t="shared" si="70"/>
        <v>180.0943396226415</v>
      </c>
      <c r="S268" s="22">
        <f t="shared" si="71"/>
        <v>230.80566037735846</v>
      </c>
      <c r="T268" s="26">
        <f t="shared" si="72"/>
        <v>3.752699999999999</v>
      </c>
      <c r="U268" s="26">
        <f t="shared" si="73"/>
        <v>2.6876999999999995</v>
      </c>
      <c r="V268" s="27">
        <f t="shared" si="74"/>
        <v>-52.7</v>
      </c>
    </row>
    <row r="269" spans="1:22" ht="12.75">
      <c r="A269" s="182"/>
      <c r="B269" s="119">
        <v>30</v>
      </c>
      <c r="C269" s="78" t="s">
        <v>85</v>
      </c>
      <c r="D269" s="6">
        <v>52</v>
      </c>
      <c r="E269" s="6"/>
      <c r="F269" s="6">
        <v>2598</v>
      </c>
      <c r="G269" s="6">
        <v>2598</v>
      </c>
      <c r="H269" s="26">
        <v>16.02</v>
      </c>
      <c r="I269" s="26">
        <f t="shared" si="64"/>
        <v>16.02</v>
      </c>
      <c r="J269" s="26">
        <v>8</v>
      </c>
      <c r="K269" s="26">
        <f t="shared" si="65"/>
        <v>10.104</v>
      </c>
      <c r="L269" s="26">
        <f t="shared" si="66"/>
        <v>11.634</v>
      </c>
      <c r="M269" s="22">
        <v>116</v>
      </c>
      <c r="N269" s="23">
        <f t="shared" si="67"/>
        <v>5.9159999999999995</v>
      </c>
      <c r="O269" s="22">
        <v>86</v>
      </c>
      <c r="P269" s="26">
        <f t="shared" si="68"/>
        <v>4.386</v>
      </c>
      <c r="Q269" s="22">
        <f t="shared" si="69"/>
        <v>153.84615384615384</v>
      </c>
      <c r="R269" s="22">
        <f t="shared" si="70"/>
        <v>194.30769230769232</v>
      </c>
      <c r="S269" s="22">
        <f t="shared" si="71"/>
        <v>223.73076923076923</v>
      </c>
      <c r="T269" s="26">
        <f t="shared" si="72"/>
        <v>3.6340000000000003</v>
      </c>
      <c r="U269" s="26">
        <f t="shared" si="73"/>
        <v>1.5299999999999994</v>
      </c>
      <c r="V269" s="27">
        <f t="shared" si="74"/>
        <v>-30</v>
      </c>
    </row>
    <row r="270" spans="1:22" ht="12.75">
      <c r="A270" s="182"/>
      <c r="B270" s="119">
        <v>31</v>
      </c>
      <c r="C270" s="78" t="s">
        <v>86</v>
      </c>
      <c r="D270" s="6">
        <v>41</v>
      </c>
      <c r="E270" s="6"/>
      <c r="F270" s="6">
        <v>2024</v>
      </c>
      <c r="G270" s="6">
        <v>2024</v>
      </c>
      <c r="H270" s="26">
        <v>13.99</v>
      </c>
      <c r="I270" s="26">
        <f t="shared" si="64"/>
        <v>13.99</v>
      </c>
      <c r="J270" s="26">
        <v>6.8</v>
      </c>
      <c r="K270" s="26">
        <f t="shared" si="65"/>
        <v>9.145</v>
      </c>
      <c r="L270" s="26">
        <f t="shared" si="66"/>
        <v>10.165000000000001</v>
      </c>
      <c r="M270" s="22">
        <v>95</v>
      </c>
      <c r="N270" s="23">
        <f t="shared" si="67"/>
        <v>4.845</v>
      </c>
      <c r="O270" s="22">
        <v>75</v>
      </c>
      <c r="P270" s="26">
        <f t="shared" si="68"/>
        <v>3.8249999999999997</v>
      </c>
      <c r="Q270" s="22">
        <f t="shared" si="69"/>
        <v>165.85365853658536</v>
      </c>
      <c r="R270" s="22">
        <f t="shared" si="70"/>
        <v>223.0487804878049</v>
      </c>
      <c r="S270" s="22">
        <f t="shared" si="71"/>
        <v>247.92682926829272</v>
      </c>
      <c r="T270" s="26">
        <f t="shared" si="72"/>
        <v>3.365000000000001</v>
      </c>
      <c r="U270" s="26">
        <f t="shared" si="73"/>
        <v>1.02</v>
      </c>
      <c r="V270" s="27">
        <f t="shared" si="74"/>
        <v>-20</v>
      </c>
    </row>
    <row r="271" spans="1:22" ht="12.75">
      <c r="A271" s="182"/>
      <c r="B271" s="119">
        <v>32</v>
      </c>
      <c r="C271" s="78" t="s">
        <v>87</v>
      </c>
      <c r="D271" s="6">
        <v>46</v>
      </c>
      <c r="E271" s="6"/>
      <c r="F271" s="6">
        <v>2185</v>
      </c>
      <c r="G271" s="6">
        <v>2185</v>
      </c>
      <c r="H271" s="26">
        <v>13.34</v>
      </c>
      <c r="I271" s="26">
        <f t="shared" si="64"/>
        <v>13.34</v>
      </c>
      <c r="J271" s="26">
        <v>7.2</v>
      </c>
      <c r="K271" s="26">
        <f t="shared" si="65"/>
        <v>7.985</v>
      </c>
      <c r="L271" s="26">
        <f t="shared" si="66"/>
        <v>8.9744</v>
      </c>
      <c r="M271" s="22">
        <v>105</v>
      </c>
      <c r="N271" s="23">
        <f t="shared" si="67"/>
        <v>5.3549999999999995</v>
      </c>
      <c r="O271" s="22">
        <v>85.6</v>
      </c>
      <c r="P271" s="26">
        <f t="shared" si="68"/>
        <v>4.3656</v>
      </c>
      <c r="Q271" s="22">
        <f t="shared" si="69"/>
        <v>156.52173913043478</v>
      </c>
      <c r="R271" s="22">
        <f t="shared" si="70"/>
        <v>173.58695652173913</v>
      </c>
      <c r="S271" s="22">
        <f t="shared" si="71"/>
        <v>195.09565217391304</v>
      </c>
      <c r="T271" s="26">
        <f t="shared" si="72"/>
        <v>1.774399999999999</v>
      </c>
      <c r="U271" s="26">
        <f t="shared" si="73"/>
        <v>0.9893999999999998</v>
      </c>
      <c r="V271" s="27">
        <f t="shared" si="74"/>
        <v>-19.400000000000006</v>
      </c>
    </row>
    <row r="272" spans="1:22" ht="12.75">
      <c r="A272" s="182"/>
      <c r="B272" s="119">
        <v>33</v>
      </c>
      <c r="C272" s="78" t="s">
        <v>88</v>
      </c>
      <c r="D272" s="6">
        <v>36</v>
      </c>
      <c r="E272" s="6"/>
      <c r="F272" s="6">
        <v>2184</v>
      </c>
      <c r="G272" s="6">
        <v>2184</v>
      </c>
      <c r="H272" s="26">
        <v>11.91</v>
      </c>
      <c r="I272" s="26">
        <f t="shared" si="64"/>
        <v>11.91</v>
      </c>
      <c r="J272" s="26">
        <v>5.76</v>
      </c>
      <c r="K272" s="26">
        <f t="shared" si="65"/>
        <v>7.1160000000000005</v>
      </c>
      <c r="L272" s="26">
        <f t="shared" si="66"/>
        <v>7.1160000000000005</v>
      </c>
      <c r="M272" s="22">
        <v>94</v>
      </c>
      <c r="N272" s="23">
        <f t="shared" si="67"/>
        <v>4.794</v>
      </c>
      <c r="O272" s="22">
        <v>94</v>
      </c>
      <c r="P272" s="26">
        <f t="shared" si="68"/>
        <v>4.794</v>
      </c>
      <c r="Q272" s="22">
        <f t="shared" si="69"/>
        <v>160</v>
      </c>
      <c r="R272" s="22">
        <f t="shared" si="70"/>
        <v>197.66666666666669</v>
      </c>
      <c r="S272" s="22">
        <f t="shared" si="71"/>
        <v>197.66666666666669</v>
      </c>
      <c r="T272" s="26">
        <f t="shared" si="72"/>
        <v>1.3560000000000008</v>
      </c>
      <c r="U272" s="26">
        <f t="shared" si="73"/>
        <v>0</v>
      </c>
      <c r="V272" s="27">
        <f t="shared" si="74"/>
        <v>0</v>
      </c>
    </row>
    <row r="273" spans="1:22" ht="12.75">
      <c r="A273" s="182"/>
      <c r="B273" s="119">
        <v>34</v>
      </c>
      <c r="C273" s="78" t="s">
        <v>90</v>
      </c>
      <c r="D273" s="6">
        <v>54</v>
      </c>
      <c r="E273" s="6"/>
      <c r="F273" s="6">
        <v>3509</v>
      </c>
      <c r="G273" s="6">
        <v>3509</v>
      </c>
      <c r="H273" s="26">
        <v>18.06</v>
      </c>
      <c r="I273" s="26">
        <v>18.06</v>
      </c>
      <c r="J273" s="26">
        <v>8.64</v>
      </c>
      <c r="K273" s="26">
        <v>10.155</v>
      </c>
      <c r="L273" s="26">
        <v>12.3429</v>
      </c>
      <c r="M273" s="22">
        <v>155</v>
      </c>
      <c r="N273" s="23">
        <v>7.905</v>
      </c>
      <c r="O273" s="22">
        <v>112.1</v>
      </c>
      <c r="P273" s="26">
        <v>5.717099999999999</v>
      </c>
      <c r="Q273" s="22">
        <v>160</v>
      </c>
      <c r="R273" s="22">
        <v>188.05555555555554</v>
      </c>
      <c r="S273" s="22">
        <v>228.57222222222222</v>
      </c>
      <c r="T273" s="26">
        <v>3.7028999999999996</v>
      </c>
      <c r="U273" s="26">
        <v>2.1879</v>
      </c>
      <c r="V273" s="27">
        <v>-42.9</v>
      </c>
    </row>
    <row r="274" spans="1:22" ht="12.75">
      <c r="A274" s="182"/>
      <c r="B274" s="119">
        <v>35</v>
      </c>
      <c r="C274" s="126" t="s">
        <v>304</v>
      </c>
      <c r="D274" s="127">
        <v>34</v>
      </c>
      <c r="E274" s="127"/>
      <c r="F274" s="128">
        <v>1439.65</v>
      </c>
      <c r="G274" s="127">
        <v>1439.65</v>
      </c>
      <c r="H274" s="26">
        <v>6</v>
      </c>
      <c r="I274" s="26">
        <v>6</v>
      </c>
      <c r="J274" s="48">
        <v>3.626666666666667</v>
      </c>
      <c r="K274" s="26">
        <v>4.929</v>
      </c>
      <c r="L274" s="26">
        <v>4.86304</v>
      </c>
      <c r="M274" s="49">
        <v>21</v>
      </c>
      <c r="N274" s="23">
        <v>1.071</v>
      </c>
      <c r="O274" s="22">
        <v>18.7</v>
      </c>
      <c r="P274" s="22">
        <v>1.1369599999999997</v>
      </c>
      <c r="Q274" s="22">
        <v>106.66666666666667</v>
      </c>
      <c r="R274" s="22">
        <v>144.97058823529412</v>
      </c>
      <c r="S274" s="22">
        <v>143.03058823529412</v>
      </c>
      <c r="T274" s="26">
        <v>1.2363733333333329</v>
      </c>
      <c r="U274" s="26">
        <v>-0.0659599999999998</v>
      </c>
      <c r="V274" s="27">
        <v>-2.3</v>
      </c>
    </row>
    <row r="275" spans="1:22" ht="12.75">
      <c r="A275" s="182"/>
      <c r="B275" s="119">
        <v>36</v>
      </c>
      <c r="C275" s="126" t="s">
        <v>115</v>
      </c>
      <c r="D275" s="127">
        <v>8</v>
      </c>
      <c r="E275" s="127"/>
      <c r="F275" s="127">
        <v>366.95</v>
      </c>
      <c r="G275" s="127">
        <v>366.95</v>
      </c>
      <c r="H275" s="26">
        <v>1.34</v>
      </c>
      <c r="I275" s="26">
        <v>1.34</v>
      </c>
      <c r="J275" s="48">
        <v>0.8533333333333333</v>
      </c>
      <c r="K275" s="26">
        <v>1.187</v>
      </c>
      <c r="L275" s="26">
        <v>0.9144000000000001</v>
      </c>
      <c r="M275" s="49">
        <v>3</v>
      </c>
      <c r="N275" s="23">
        <v>0.153</v>
      </c>
      <c r="O275" s="22">
        <v>7</v>
      </c>
      <c r="P275" s="22">
        <v>0.4256</v>
      </c>
      <c r="Q275" s="22">
        <v>106.66666666666666</v>
      </c>
      <c r="R275" s="22">
        <v>148.375</v>
      </c>
      <c r="S275" s="22">
        <v>114.3</v>
      </c>
      <c r="T275" s="26">
        <v>0.061066666666666825</v>
      </c>
      <c r="U275" s="26">
        <v>-0.27259999999999995</v>
      </c>
      <c r="V275" s="27">
        <v>4</v>
      </c>
    </row>
    <row r="276" spans="1:22" ht="12.75">
      <c r="A276" s="182"/>
      <c r="B276" s="119">
        <v>37</v>
      </c>
      <c r="C276" s="126" t="s">
        <v>116</v>
      </c>
      <c r="D276" s="127">
        <v>15</v>
      </c>
      <c r="E276" s="127"/>
      <c r="F276" s="127">
        <v>886.91</v>
      </c>
      <c r="G276" s="127">
        <v>886.91</v>
      </c>
      <c r="H276" s="26">
        <v>3.91</v>
      </c>
      <c r="I276" s="26">
        <v>3.91</v>
      </c>
      <c r="J276" s="48">
        <v>1.84</v>
      </c>
      <c r="K276" s="26">
        <v>2.89</v>
      </c>
      <c r="L276" s="26">
        <v>1.9644000000000001</v>
      </c>
      <c r="M276" s="49">
        <v>20</v>
      </c>
      <c r="N276" s="23">
        <v>1.02</v>
      </c>
      <c r="O276" s="22">
        <v>32</v>
      </c>
      <c r="P276" s="22">
        <v>1.9456</v>
      </c>
      <c r="Q276" s="22">
        <v>122.66666666666667</v>
      </c>
      <c r="R276" s="22">
        <v>192.66666666666666</v>
      </c>
      <c r="S276" s="22">
        <v>130.96</v>
      </c>
      <c r="T276" s="26">
        <v>0.12440000000000007</v>
      </c>
      <c r="U276" s="26">
        <v>-0.9256</v>
      </c>
      <c r="V276" s="27">
        <v>12</v>
      </c>
    </row>
    <row r="277" spans="1:22" ht="12.75">
      <c r="A277" s="182"/>
      <c r="B277" s="119">
        <v>38</v>
      </c>
      <c r="C277" s="126" t="s">
        <v>117</v>
      </c>
      <c r="D277" s="127">
        <v>11</v>
      </c>
      <c r="E277" s="127"/>
      <c r="F277" s="127">
        <v>604.87</v>
      </c>
      <c r="G277" s="127">
        <v>604.87</v>
      </c>
      <c r="H277" s="26">
        <v>2.53</v>
      </c>
      <c r="I277" s="26">
        <v>2.53</v>
      </c>
      <c r="J277" s="48">
        <v>1.3493333333333333</v>
      </c>
      <c r="K277" s="26">
        <v>1.9179999999999997</v>
      </c>
      <c r="L277" s="26">
        <v>1.5572</v>
      </c>
      <c r="M277" s="49">
        <v>12</v>
      </c>
      <c r="N277" s="23">
        <v>0.612</v>
      </c>
      <c r="O277" s="22">
        <v>16</v>
      </c>
      <c r="P277" s="22">
        <v>0.9728</v>
      </c>
      <c r="Q277" s="22">
        <v>122.66666666666666</v>
      </c>
      <c r="R277" s="22">
        <v>174.36363636363635</v>
      </c>
      <c r="S277" s="22">
        <v>141.56363636363633</v>
      </c>
      <c r="T277" s="26">
        <v>0.20786666666666664</v>
      </c>
      <c r="U277" s="26">
        <v>-0.3608</v>
      </c>
      <c r="V277" s="27">
        <v>4</v>
      </c>
    </row>
    <row r="278" spans="1:22" ht="12.75">
      <c r="A278" s="182"/>
      <c r="B278" s="119">
        <v>39</v>
      </c>
      <c r="C278" s="126" t="s">
        <v>118</v>
      </c>
      <c r="D278" s="127">
        <v>12</v>
      </c>
      <c r="E278" s="127"/>
      <c r="F278" s="127">
        <v>653.45</v>
      </c>
      <c r="G278" s="127">
        <v>653.45</v>
      </c>
      <c r="H278" s="26">
        <v>2.99</v>
      </c>
      <c r="I278" s="26">
        <v>2.99</v>
      </c>
      <c r="J278" s="48">
        <v>1.472</v>
      </c>
      <c r="K278" s="26">
        <v>1.8170000000000002</v>
      </c>
      <c r="L278" s="26">
        <v>1.47</v>
      </c>
      <c r="M278" s="49">
        <v>23</v>
      </c>
      <c r="N278" s="23">
        <v>1.173</v>
      </c>
      <c r="O278" s="22">
        <v>25</v>
      </c>
      <c r="P278" s="22">
        <v>1.52</v>
      </c>
      <c r="Q278" s="22">
        <v>122.66666666666667</v>
      </c>
      <c r="R278" s="22">
        <v>151.41666666666669</v>
      </c>
      <c r="S278" s="22">
        <v>122.5</v>
      </c>
      <c r="T278" s="26">
        <v>-0.0019999999999997797</v>
      </c>
      <c r="U278" s="26">
        <v>-0.347</v>
      </c>
      <c r="V278" s="27">
        <v>2</v>
      </c>
    </row>
    <row r="279" spans="1:22" ht="12.75">
      <c r="A279" s="182"/>
      <c r="B279" s="119">
        <v>40</v>
      </c>
      <c r="C279" s="126" t="s">
        <v>119</v>
      </c>
      <c r="D279" s="127">
        <v>18</v>
      </c>
      <c r="E279" s="127"/>
      <c r="F279" s="127">
        <v>935.07</v>
      </c>
      <c r="G279" s="127">
        <v>935.07</v>
      </c>
      <c r="H279" s="26">
        <v>3.68</v>
      </c>
      <c r="I279" s="26">
        <v>3.68</v>
      </c>
      <c r="J279" s="48">
        <v>2.208</v>
      </c>
      <c r="K279" s="26">
        <v>3.3230000000000004</v>
      </c>
      <c r="L279" s="26">
        <v>1.9168000000000003</v>
      </c>
      <c r="M279" s="49">
        <v>7</v>
      </c>
      <c r="N279" s="23">
        <v>0.357</v>
      </c>
      <c r="O279" s="22">
        <v>29</v>
      </c>
      <c r="P279" s="22">
        <v>1.7631999999999999</v>
      </c>
      <c r="Q279" s="22">
        <v>122.66666666666667</v>
      </c>
      <c r="R279" s="22">
        <v>184.61111111111114</v>
      </c>
      <c r="S279" s="22">
        <v>106.4888888888889</v>
      </c>
      <c r="T279" s="26">
        <v>-0.2911999999999999</v>
      </c>
      <c r="U279" s="26">
        <v>-1.4062</v>
      </c>
      <c r="V279" s="27">
        <v>22</v>
      </c>
    </row>
    <row r="280" spans="1:22" ht="12.75">
      <c r="A280" s="182"/>
      <c r="B280" s="119">
        <v>41</v>
      </c>
      <c r="C280" s="78" t="s">
        <v>132</v>
      </c>
      <c r="D280" s="6">
        <v>20</v>
      </c>
      <c r="E280" s="6" t="s">
        <v>28</v>
      </c>
      <c r="F280" s="6">
        <v>1097.25</v>
      </c>
      <c r="G280" s="6">
        <v>1097.25</v>
      </c>
      <c r="H280" s="22">
        <v>3.9</v>
      </c>
      <c r="I280" s="26">
        <v>3.9</v>
      </c>
      <c r="J280" s="22">
        <v>1.8937</v>
      </c>
      <c r="K280" s="26">
        <v>2.4835</v>
      </c>
      <c r="L280" s="26">
        <v>2.14354</v>
      </c>
      <c r="M280" s="22">
        <v>25</v>
      </c>
      <c r="N280" s="22">
        <v>1.4165</v>
      </c>
      <c r="O280" s="22">
        <v>31</v>
      </c>
      <c r="P280" s="22">
        <v>1.75646</v>
      </c>
      <c r="Q280" s="22">
        <v>94.685</v>
      </c>
      <c r="R280" s="22">
        <v>124.175</v>
      </c>
      <c r="S280" s="22">
        <v>107.17699999999999</v>
      </c>
      <c r="T280" s="26">
        <v>0.24983999999999984</v>
      </c>
      <c r="U280" s="26">
        <v>-0.3399599999999998</v>
      </c>
      <c r="V280" s="27">
        <v>6</v>
      </c>
    </row>
    <row r="281" spans="1:22" ht="12.75">
      <c r="A281" s="182"/>
      <c r="B281" s="119">
        <v>42</v>
      </c>
      <c r="C281" s="78" t="s">
        <v>314</v>
      </c>
      <c r="D281" s="6">
        <v>40</v>
      </c>
      <c r="E281" s="6" t="s">
        <v>28</v>
      </c>
      <c r="F281" s="6">
        <v>2194.23</v>
      </c>
      <c r="G281" s="6">
        <v>2194.23</v>
      </c>
      <c r="H281" s="22">
        <v>7.004</v>
      </c>
      <c r="I281" s="26">
        <v>7.004</v>
      </c>
      <c r="J281" s="22">
        <v>3.7874</v>
      </c>
      <c r="K281" s="26">
        <v>4.7376</v>
      </c>
      <c r="L281" s="26">
        <v>4.284319999999999</v>
      </c>
      <c r="M281" s="22">
        <v>40</v>
      </c>
      <c r="N281" s="22">
        <v>2.2664</v>
      </c>
      <c r="O281" s="22">
        <v>48</v>
      </c>
      <c r="P281" s="22">
        <v>2.71968</v>
      </c>
      <c r="Q281" s="22">
        <v>94.685</v>
      </c>
      <c r="R281" s="22">
        <v>118.44</v>
      </c>
      <c r="S281" s="22">
        <v>107.10799999999998</v>
      </c>
      <c r="T281" s="26">
        <v>0.49691999999999936</v>
      </c>
      <c r="U281" s="26">
        <v>-0.4532799999999999</v>
      </c>
      <c r="V281" s="27">
        <v>8</v>
      </c>
    </row>
    <row r="282" spans="1:22" ht="12.75">
      <c r="A282" s="182"/>
      <c r="B282" s="119">
        <v>43</v>
      </c>
      <c r="C282" s="78" t="s">
        <v>130</v>
      </c>
      <c r="D282" s="6">
        <v>19</v>
      </c>
      <c r="E282" s="6" t="s">
        <v>28</v>
      </c>
      <c r="F282" s="6">
        <v>1097.25</v>
      </c>
      <c r="G282" s="6">
        <v>1097.25</v>
      </c>
      <c r="H282" s="22">
        <v>3.524</v>
      </c>
      <c r="I282" s="26">
        <v>3.524</v>
      </c>
      <c r="J282" s="22">
        <v>1.799015</v>
      </c>
      <c r="K282" s="26">
        <v>2.16416</v>
      </c>
      <c r="L282" s="26">
        <v>2.3908</v>
      </c>
      <c r="M282" s="22">
        <v>24</v>
      </c>
      <c r="N282" s="22">
        <v>1.35984</v>
      </c>
      <c r="O282" s="22">
        <v>20</v>
      </c>
      <c r="P282" s="22">
        <v>1.1332</v>
      </c>
      <c r="Q282" s="22">
        <v>94.685</v>
      </c>
      <c r="R282" s="22">
        <v>113.90315789473684</v>
      </c>
      <c r="S282" s="22">
        <v>125.83157894736843</v>
      </c>
      <c r="T282" s="26">
        <v>0.591785</v>
      </c>
      <c r="U282" s="26">
        <v>0.22663999999999995</v>
      </c>
      <c r="V282" s="27">
        <v>-4</v>
      </c>
    </row>
    <row r="283" spans="1:22" ht="12.75">
      <c r="A283" s="182"/>
      <c r="B283" s="119">
        <v>44</v>
      </c>
      <c r="C283" s="78" t="s">
        <v>133</v>
      </c>
      <c r="D283" s="6">
        <v>40</v>
      </c>
      <c r="E283" s="6" t="s">
        <v>28</v>
      </c>
      <c r="F283" s="6">
        <v>2244.39</v>
      </c>
      <c r="G283" s="6">
        <v>2244.39</v>
      </c>
      <c r="H283" s="22">
        <v>11.22</v>
      </c>
      <c r="I283" s="26">
        <v>11.22</v>
      </c>
      <c r="J283" s="22">
        <v>6.4</v>
      </c>
      <c r="K283" s="26">
        <v>7.140480000000001</v>
      </c>
      <c r="L283" s="26">
        <v>7.08382</v>
      </c>
      <c r="M283" s="22">
        <v>72</v>
      </c>
      <c r="N283" s="22">
        <v>4.07952</v>
      </c>
      <c r="O283" s="22">
        <v>73</v>
      </c>
      <c r="P283" s="22">
        <v>4.13618</v>
      </c>
      <c r="Q283" s="22">
        <v>160</v>
      </c>
      <c r="R283" s="22">
        <v>178.51200000000003</v>
      </c>
      <c r="S283" s="22">
        <v>177.09550000000002</v>
      </c>
      <c r="T283" s="26">
        <v>0.6838199999999999</v>
      </c>
      <c r="U283" s="26">
        <v>-0.05666000000000082</v>
      </c>
      <c r="V283" s="27">
        <v>1</v>
      </c>
    </row>
    <row r="284" spans="1:22" ht="12.75">
      <c r="A284" s="182"/>
      <c r="B284" s="119">
        <v>45</v>
      </c>
      <c r="C284" s="60" t="s">
        <v>156</v>
      </c>
      <c r="D284" s="31">
        <v>50</v>
      </c>
      <c r="E284" s="31" t="s">
        <v>28</v>
      </c>
      <c r="F284" s="31">
        <v>2608.65</v>
      </c>
      <c r="G284" s="31">
        <v>2608.65</v>
      </c>
      <c r="H284" s="22">
        <v>13.01</v>
      </c>
      <c r="I284" s="26">
        <v>13.01</v>
      </c>
      <c r="J284" s="22">
        <v>8</v>
      </c>
      <c r="K284" s="26">
        <v>9.083</v>
      </c>
      <c r="L284" s="26">
        <v>7.757000000000001</v>
      </c>
      <c r="M284" s="22">
        <v>77</v>
      </c>
      <c r="N284" s="22">
        <v>3.9269999999999996</v>
      </c>
      <c r="O284" s="129">
        <v>103</v>
      </c>
      <c r="P284" s="22">
        <v>5.252999999999999</v>
      </c>
      <c r="Q284" s="22">
        <v>160</v>
      </c>
      <c r="R284" s="22">
        <v>181.66</v>
      </c>
      <c r="S284" s="22">
        <v>155.14</v>
      </c>
      <c r="T284" s="26">
        <v>-0.24299999999999944</v>
      </c>
      <c r="U284" s="26">
        <v>-1.3259999999999996</v>
      </c>
      <c r="V284" s="27">
        <v>26</v>
      </c>
    </row>
    <row r="285" spans="1:22" ht="12.75">
      <c r="A285" s="182"/>
      <c r="B285" s="119">
        <v>46</v>
      </c>
      <c r="C285" s="60" t="s">
        <v>161</v>
      </c>
      <c r="D285" s="31">
        <v>24</v>
      </c>
      <c r="E285" s="31" t="s">
        <v>28</v>
      </c>
      <c r="F285" s="31">
        <v>884.66</v>
      </c>
      <c r="G285" s="31">
        <v>884.66</v>
      </c>
      <c r="H285" s="22">
        <v>5.58</v>
      </c>
      <c r="I285" s="26">
        <v>5.58</v>
      </c>
      <c r="J285" s="22">
        <v>3.69</v>
      </c>
      <c r="K285" s="26">
        <v>4.152</v>
      </c>
      <c r="L285" s="26">
        <v>4.305</v>
      </c>
      <c r="M285" s="22">
        <v>28</v>
      </c>
      <c r="N285" s="22">
        <v>1.428</v>
      </c>
      <c r="O285" s="129">
        <v>25</v>
      </c>
      <c r="P285" s="22">
        <v>1.275</v>
      </c>
      <c r="Q285" s="22">
        <v>153.75</v>
      </c>
      <c r="R285" s="22">
        <v>173</v>
      </c>
      <c r="S285" s="22">
        <v>179.375</v>
      </c>
      <c r="T285" s="26">
        <v>0.615</v>
      </c>
      <c r="U285" s="26">
        <v>0.15300000000000002</v>
      </c>
      <c r="V285" s="27">
        <v>-3</v>
      </c>
    </row>
    <row r="286" spans="1:22" ht="12.75">
      <c r="A286" s="182"/>
      <c r="B286" s="119">
        <v>47</v>
      </c>
      <c r="C286" s="78" t="s">
        <v>180</v>
      </c>
      <c r="D286" s="6">
        <v>60</v>
      </c>
      <c r="E286" s="6">
        <v>1980</v>
      </c>
      <c r="F286" s="6">
        <v>3087.5</v>
      </c>
      <c r="G286" s="6">
        <v>3087.5</v>
      </c>
      <c r="H286" s="22">
        <v>19</v>
      </c>
      <c r="I286" s="26">
        <v>19</v>
      </c>
      <c r="J286" s="22">
        <v>9.6</v>
      </c>
      <c r="K286" s="26">
        <v>11.401</v>
      </c>
      <c r="L286" s="26">
        <v>11.707</v>
      </c>
      <c r="M286" s="22">
        <v>149</v>
      </c>
      <c r="N286" s="23">
        <v>7.599</v>
      </c>
      <c r="O286" s="22">
        <v>143</v>
      </c>
      <c r="P286" s="23">
        <v>7.293</v>
      </c>
      <c r="Q286" s="22">
        <v>160</v>
      </c>
      <c r="R286" s="22">
        <v>190.01666666666668</v>
      </c>
      <c r="S286" s="22">
        <v>195.11666666666667</v>
      </c>
      <c r="T286" s="26">
        <v>2.107000000000001</v>
      </c>
      <c r="U286" s="26">
        <v>0.30600000000000005</v>
      </c>
      <c r="V286" s="27">
        <v>-6</v>
      </c>
    </row>
    <row r="287" spans="1:22" ht="12.75">
      <c r="A287" s="182"/>
      <c r="B287" s="119">
        <v>48</v>
      </c>
      <c r="C287" s="78" t="s">
        <v>181</v>
      </c>
      <c r="D287" s="6">
        <v>60</v>
      </c>
      <c r="E287" s="6">
        <v>1988</v>
      </c>
      <c r="F287" s="6">
        <v>3968.6</v>
      </c>
      <c r="G287" s="6">
        <v>3968.6</v>
      </c>
      <c r="H287" s="22">
        <v>18.5</v>
      </c>
      <c r="I287" s="26">
        <v>18.5</v>
      </c>
      <c r="J287" s="22">
        <v>9.6</v>
      </c>
      <c r="K287" s="26">
        <v>11.818999999999999</v>
      </c>
      <c r="L287" s="26">
        <v>11.258</v>
      </c>
      <c r="M287" s="22">
        <v>131</v>
      </c>
      <c r="N287" s="23">
        <v>6.681</v>
      </c>
      <c r="O287" s="22">
        <v>142</v>
      </c>
      <c r="P287" s="23">
        <v>7.242</v>
      </c>
      <c r="Q287" s="22">
        <v>160</v>
      </c>
      <c r="R287" s="22">
        <v>196.9833333333333</v>
      </c>
      <c r="S287" s="22">
        <v>187.63333333333333</v>
      </c>
      <c r="T287" s="26">
        <v>1.6579999999999995</v>
      </c>
      <c r="U287" s="26">
        <v>-0.5609999999999999</v>
      </c>
      <c r="V287" s="27">
        <v>11</v>
      </c>
    </row>
    <row r="288" spans="1:22" ht="12.75">
      <c r="A288" s="182"/>
      <c r="B288" s="119">
        <v>49</v>
      </c>
      <c r="C288" s="78" t="s">
        <v>182</v>
      </c>
      <c r="D288" s="6">
        <v>60</v>
      </c>
      <c r="E288" s="6">
        <v>1981</v>
      </c>
      <c r="F288" s="6">
        <v>3123.05</v>
      </c>
      <c r="G288" s="6">
        <v>3123.05</v>
      </c>
      <c r="H288" s="22">
        <v>18</v>
      </c>
      <c r="I288" s="26">
        <v>18</v>
      </c>
      <c r="J288" s="22">
        <v>9.6</v>
      </c>
      <c r="K288" s="26">
        <v>12.237</v>
      </c>
      <c r="L288" s="26">
        <v>12.492</v>
      </c>
      <c r="M288" s="22">
        <v>113</v>
      </c>
      <c r="N288" s="23">
        <v>5.763</v>
      </c>
      <c r="O288" s="22">
        <v>108</v>
      </c>
      <c r="P288" s="23">
        <v>5.508</v>
      </c>
      <c r="Q288" s="22">
        <v>160</v>
      </c>
      <c r="R288" s="22">
        <v>203.95</v>
      </c>
      <c r="S288" s="22">
        <v>208.2</v>
      </c>
      <c r="T288" s="26">
        <v>2.8920000000000012</v>
      </c>
      <c r="U288" s="26">
        <v>0.255</v>
      </c>
      <c r="V288" s="27">
        <v>-5</v>
      </c>
    </row>
    <row r="289" spans="1:22" ht="12.75">
      <c r="A289" s="182"/>
      <c r="B289" s="119">
        <v>50</v>
      </c>
      <c r="C289" s="78" t="s">
        <v>183</v>
      </c>
      <c r="D289" s="6">
        <v>85</v>
      </c>
      <c r="E289" s="6">
        <v>1970</v>
      </c>
      <c r="F289" s="6">
        <v>3789.76</v>
      </c>
      <c r="G289" s="6">
        <v>3789.76</v>
      </c>
      <c r="H289" s="22">
        <v>25</v>
      </c>
      <c r="I289" s="26">
        <v>25</v>
      </c>
      <c r="J289" s="22">
        <v>13.6</v>
      </c>
      <c r="K289" s="26">
        <v>19.39</v>
      </c>
      <c r="L289" s="26">
        <v>15.82</v>
      </c>
      <c r="M289" s="22">
        <v>110</v>
      </c>
      <c r="N289" s="23">
        <v>5.61</v>
      </c>
      <c r="O289" s="22">
        <v>180</v>
      </c>
      <c r="P289" s="26">
        <v>9.18</v>
      </c>
      <c r="Q289" s="22">
        <v>160</v>
      </c>
      <c r="R289" s="22">
        <v>228.11764705882354</v>
      </c>
      <c r="S289" s="22">
        <v>186.11764705882354</v>
      </c>
      <c r="T289" s="26">
        <v>2.22</v>
      </c>
      <c r="U289" s="26">
        <v>-3.57</v>
      </c>
      <c r="V289" s="27">
        <v>70</v>
      </c>
    </row>
    <row r="290" spans="1:22" ht="12.75">
      <c r="A290" s="182"/>
      <c r="B290" s="119">
        <v>51</v>
      </c>
      <c r="C290" s="78" t="s">
        <v>184</v>
      </c>
      <c r="D290" s="6">
        <v>85</v>
      </c>
      <c r="E290" s="6">
        <v>1970</v>
      </c>
      <c r="F290" s="6">
        <v>3839.76</v>
      </c>
      <c r="G290" s="6">
        <v>3839.76</v>
      </c>
      <c r="H290" s="22">
        <v>27</v>
      </c>
      <c r="I290" s="26">
        <v>27</v>
      </c>
      <c r="J290" s="22">
        <v>13.6</v>
      </c>
      <c r="K290" s="26">
        <v>19.962</v>
      </c>
      <c r="L290" s="26">
        <v>17.82</v>
      </c>
      <c r="M290" s="22">
        <v>138</v>
      </c>
      <c r="N290" s="23">
        <v>7.038</v>
      </c>
      <c r="O290" s="22">
        <v>180</v>
      </c>
      <c r="P290" s="23">
        <v>9.18</v>
      </c>
      <c r="Q290" s="22">
        <v>160</v>
      </c>
      <c r="R290" s="22">
        <v>234.8470588235294</v>
      </c>
      <c r="S290" s="22">
        <v>209.64705882352942</v>
      </c>
      <c r="T290" s="26">
        <v>4.22</v>
      </c>
      <c r="U290" s="26">
        <v>-2.1419999999999995</v>
      </c>
      <c r="V290" s="27">
        <v>42</v>
      </c>
    </row>
    <row r="291" spans="1:22" ht="12.75">
      <c r="A291" s="182"/>
      <c r="B291" s="119">
        <v>52</v>
      </c>
      <c r="C291" s="78" t="s">
        <v>340</v>
      </c>
      <c r="D291" s="6">
        <v>22</v>
      </c>
      <c r="E291" s="6" t="s">
        <v>28</v>
      </c>
      <c r="F291" s="26">
        <v>1183.74</v>
      </c>
      <c r="G291" s="26">
        <v>1183.74</v>
      </c>
      <c r="H291" s="23">
        <v>6.356</v>
      </c>
      <c r="I291" s="26">
        <v>6.356</v>
      </c>
      <c r="J291" s="23">
        <v>3.52</v>
      </c>
      <c r="K291" s="26">
        <v>3.919</v>
      </c>
      <c r="L291" s="26">
        <v>4.178</v>
      </c>
      <c r="M291" s="26">
        <v>43</v>
      </c>
      <c r="N291" s="23">
        <v>2.437</v>
      </c>
      <c r="O291" s="26">
        <v>38.44</v>
      </c>
      <c r="P291" s="23">
        <v>2.178</v>
      </c>
      <c r="Q291" s="22">
        <v>160</v>
      </c>
      <c r="R291" s="22">
        <v>178.13636363636363</v>
      </c>
      <c r="S291" s="22">
        <v>189.9090909090909</v>
      </c>
      <c r="T291" s="26">
        <v>0.6579999999999999</v>
      </c>
      <c r="U291" s="26">
        <v>0.2589999999999999</v>
      </c>
      <c r="V291" s="27">
        <v>-4.56</v>
      </c>
    </row>
    <row r="292" spans="1:22" ht="12.75">
      <c r="A292" s="182"/>
      <c r="B292" s="119">
        <v>53</v>
      </c>
      <c r="C292" s="78" t="s">
        <v>194</v>
      </c>
      <c r="D292" s="6">
        <v>20</v>
      </c>
      <c r="E292" s="6" t="s">
        <v>28</v>
      </c>
      <c r="F292" s="26">
        <v>971.69</v>
      </c>
      <c r="G292" s="26">
        <v>971.69</v>
      </c>
      <c r="H292" s="23">
        <v>5.38</v>
      </c>
      <c r="I292" s="26">
        <v>5.38</v>
      </c>
      <c r="J292" s="23">
        <v>3.2</v>
      </c>
      <c r="K292" s="26">
        <v>3.85</v>
      </c>
      <c r="L292" s="26">
        <v>3.929</v>
      </c>
      <c r="M292" s="26">
        <v>27</v>
      </c>
      <c r="N292" s="23">
        <v>1.53</v>
      </c>
      <c r="O292" s="26">
        <v>25.6</v>
      </c>
      <c r="P292" s="23">
        <v>1.451</v>
      </c>
      <c r="Q292" s="22">
        <v>160</v>
      </c>
      <c r="R292" s="22">
        <v>192.5</v>
      </c>
      <c r="S292" s="22">
        <v>196.45</v>
      </c>
      <c r="T292" s="26">
        <v>0.7289999999999996</v>
      </c>
      <c r="U292" s="26">
        <v>0.07899999999999996</v>
      </c>
      <c r="V292" s="27">
        <v>-1.4</v>
      </c>
    </row>
    <row r="293" spans="1:22" ht="12.75">
      <c r="A293" s="182"/>
      <c r="B293" s="119">
        <v>54</v>
      </c>
      <c r="C293" s="78" t="s">
        <v>196</v>
      </c>
      <c r="D293" s="6">
        <v>20</v>
      </c>
      <c r="E293" s="6" t="s">
        <v>28</v>
      </c>
      <c r="F293" s="26">
        <v>1016.05</v>
      </c>
      <c r="G293" s="26">
        <v>1016.05</v>
      </c>
      <c r="H293" s="23">
        <v>5.415</v>
      </c>
      <c r="I293" s="26">
        <v>5.415</v>
      </c>
      <c r="J293" s="23">
        <v>3.2</v>
      </c>
      <c r="K293" s="26">
        <v>3.6580000000000004</v>
      </c>
      <c r="L293" s="26">
        <v>3.955</v>
      </c>
      <c r="M293" s="26">
        <v>31</v>
      </c>
      <c r="N293" s="23">
        <v>1.757</v>
      </c>
      <c r="O293" s="26">
        <v>25.76</v>
      </c>
      <c r="P293" s="23">
        <v>1.46</v>
      </c>
      <c r="Q293" s="22">
        <v>160</v>
      </c>
      <c r="R293" s="22">
        <v>182.9</v>
      </c>
      <c r="S293" s="22">
        <v>197.75</v>
      </c>
      <c r="T293" s="26">
        <v>0.755</v>
      </c>
      <c r="U293" s="26">
        <v>0.29699999999999993</v>
      </c>
      <c r="V293" s="27">
        <v>-5.24</v>
      </c>
    </row>
    <row r="294" spans="1:22" ht="12.75">
      <c r="A294" s="182"/>
      <c r="B294" s="119">
        <v>55</v>
      </c>
      <c r="C294" s="78" t="s">
        <v>337</v>
      </c>
      <c r="D294" s="6">
        <v>22</v>
      </c>
      <c r="E294" s="6" t="s">
        <v>28</v>
      </c>
      <c r="F294" s="26">
        <v>1184.78</v>
      </c>
      <c r="G294" s="26">
        <v>1184.78</v>
      </c>
      <c r="H294" s="23">
        <v>7.314</v>
      </c>
      <c r="I294" s="26">
        <v>7.314</v>
      </c>
      <c r="J294" s="23">
        <v>3.52</v>
      </c>
      <c r="K294" s="26">
        <v>3.97</v>
      </c>
      <c r="L294" s="26">
        <v>4.314</v>
      </c>
      <c r="M294" s="26">
        <v>59</v>
      </c>
      <c r="N294" s="23">
        <v>3.344</v>
      </c>
      <c r="O294" s="26">
        <v>52.94</v>
      </c>
      <c r="P294" s="23">
        <v>3</v>
      </c>
      <c r="Q294" s="22">
        <v>160</v>
      </c>
      <c r="R294" s="22">
        <v>180.45454545454547</v>
      </c>
      <c r="S294" s="22">
        <v>196.0909090909091</v>
      </c>
      <c r="T294" s="26">
        <v>0.794</v>
      </c>
      <c r="U294" s="26">
        <v>0.34399999999999986</v>
      </c>
      <c r="V294" s="27">
        <v>-6.06</v>
      </c>
    </row>
    <row r="295" spans="1:22" ht="12.75">
      <c r="A295" s="182"/>
      <c r="B295" s="119">
        <v>56</v>
      </c>
      <c r="C295" s="78" t="s">
        <v>29</v>
      </c>
      <c r="D295" s="6">
        <v>20</v>
      </c>
      <c r="E295" s="6" t="s">
        <v>28</v>
      </c>
      <c r="F295" s="26">
        <v>1210.09</v>
      </c>
      <c r="G295" s="26">
        <v>1210.09</v>
      </c>
      <c r="H295" s="23">
        <v>6.5</v>
      </c>
      <c r="I295" s="26">
        <v>6.5</v>
      </c>
      <c r="J295" s="23">
        <v>3.2</v>
      </c>
      <c r="K295" s="26">
        <v>3.666</v>
      </c>
      <c r="L295" s="26">
        <v>4.063000000000001</v>
      </c>
      <c r="M295" s="26">
        <v>50</v>
      </c>
      <c r="N295" s="23">
        <v>2.834</v>
      </c>
      <c r="O295" s="26">
        <v>43</v>
      </c>
      <c r="P295" s="23">
        <v>2.437</v>
      </c>
      <c r="Q295" s="22">
        <v>160</v>
      </c>
      <c r="R295" s="22">
        <v>183.3</v>
      </c>
      <c r="S295" s="22">
        <v>203.15</v>
      </c>
      <c r="T295" s="26">
        <v>0.8630000000000004</v>
      </c>
      <c r="U295" s="26">
        <v>0.39700000000000024</v>
      </c>
      <c r="V295" s="27">
        <v>-7</v>
      </c>
    </row>
    <row r="296" spans="1:22" ht="12.75">
      <c r="A296" s="182"/>
      <c r="B296" s="119">
        <v>57</v>
      </c>
      <c r="C296" s="78" t="s">
        <v>338</v>
      </c>
      <c r="D296" s="6">
        <v>18</v>
      </c>
      <c r="E296" s="6" t="s">
        <v>28</v>
      </c>
      <c r="F296" s="26">
        <v>986.57</v>
      </c>
      <c r="G296" s="26">
        <v>986.57</v>
      </c>
      <c r="H296" s="23">
        <v>5.003</v>
      </c>
      <c r="I296" s="26">
        <v>5.003</v>
      </c>
      <c r="J296" s="23">
        <v>2.88</v>
      </c>
      <c r="K296" s="26">
        <v>3.813</v>
      </c>
      <c r="L296" s="26">
        <v>3.813</v>
      </c>
      <c r="M296" s="26">
        <v>21</v>
      </c>
      <c r="N296" s="23">
        <v>1.19</v>
      </c>
      <c r="O296" s="26">
        <v>21</v>
      </c>
      <c r="P296" s="23">
        <v>1.19</v>
      </c>
      <c r="Q296" s="22">
        <v>160</v>
      </c>
      <c r="R296" s="22">
        <v>211.83333333333334</v>
      </c>
      <c r="S296" s="22">
        <v>211.83333333333334</v>
      </c>
      <c r="T296" s="26">
        <v>0.9330000000000003</v>
      </c>
      <c r="U296" s="26">
        <v>0</v>
      </c>
      <c r="V296" s="27">
        <v>0</v>
      </c>
    </row>
    <row r="297" spans="1:22" ht="12.75">
      <c r="A297" s="182"/>
      <c r="B297" s="119">
        <v>58</v>
      </c>
      <c r="C297" s="78" t="s">
        <v>211</v>
      </c>
      <c r="D297" s="6">
        <v>25</v>
      </c>
      <c r="E297" s="6">
        <v>1976</v>
      </c>
      <c r="F297" s="6">
        <v>1329.94</v>
      </c>
      <c r="G297" s="6">
        <v>1329.94</v>
      </c>
      <c r="H297" s="23">
        <v>6.598</v>
      </c>
      <c r="I297" s="26">
        <v>6.598</v>
      </c>
      <c r="J297" s="26">
        <v>4</v>
      </c>
      <c r="K297" s="26">
        <v>4.609</v>
      </c>
      <c r="L297" s="26">
        <v>4.8690999999999995</v>
      </c>
      <c r="M297" s="22">
        <v>39</v>
      </c>
      <c r="N297" s="23">
        <v>1.989</v>
      </c>
      <c r="O297" s="22">
        <v>33.9</v>
      </c>
      <c r="P297" s="23">
        <v>1.7288999999999999</v>
      </c>
      <c r="Q297" s="22">
        <v>160</v>
      </c>
      <c r="R297" s="22">
        <v>184.36</v>
      </c>
      <c r="S297" s="22">
        <v>194.76399999999998</v>
      </c>
      <c r="T297" s="26">
        <v>0.8690999999999995</v>
      </c>
      <c r="U297" s="26">
        <v>0.2601000000000002</v>
      </c>
      <c r="V297" s="27">
        <v>-5.1</v>
      </c>
    </row>
    <row r="298" spans="1:22" ht="12.75">
      <c r="A298" s="182"/>
      <c r="B298" s="119">
        <v>59</v>
      </c>
      <c r="C298" s="78" t="s">
        <v>212</v>
      </c>
      <c r="D298" s="6">
        <v>45</v>
      </c>
      <c r="E298" s="6">
        <v>1974</v>
      </c>
      <c r="F298" s="6">
        <v>1899.15</v>
      </c>
      <c r="G298" s="6">
        <v>1899.15</v>
      </c>
      <c r="H298" s="23">
        <v>11.168</v>
      </c>
      <c r="I298" s="26">
        <v>11.168</v>
      </c>
      <c r="J298" s="26">
        <v>7.2</v>
      </c>
      <c r="K298" s="26">
        <v>8.158999999999999</v>
      </c>
      <c r="L298" s="26">
        <v>8.6639</v>
      </c>
      <c r="M298" s="22">
        <v>59</v>
      </c>
      <c r="N298" s="23">
        <v>3.009</v>
      </c>
      <c r="O298" s="22">
        <v>49.1</v>
      </c>
      <c r="P298" s="23">
        <v>2.5040999999999998</v>
      </c>
      <c r="Q298" s="22">
        <v>160</v>
      </c>
      <c r="R298" s="22">
        <v>181.3111111111111</v>
      </c>
      <c r="S298" s="22">
        <v>192.5311111111111</v>
      </c>
      <c r="T298" s="26">
        <v>1.4638999999999998</v>
      </c>
      <c r="U298" s="26">
        <v>0.5049000000000001</v>
      </c>
      <c r="V298" s="27">
        <v>-9.9</v>
      </c>
    </row>
    <row r="299" spans="1:22" ht="12.75">
      <c r="A299" s="182"/>
      <c r="B299" s="119">
        <v>60</v>
      </c>
      <c r="C299" s="78" t="s">
        <v>214</v>
      </c>
      <c r="D299" s="6">
        <v>50</v>
      </c>
      <c r="E299" s="6">
        <v>1975</v>
      </c>
      <c r="F299" s="6">
        <v>2614.69</v>
      </c>
      <c r="G299" s="6">
        <v>2614.69</v>
      </c>
      <c r="H299" s="23">
        <v>14.467</v>
      </c>
      <c r="I299" s="26">
        <v>14.467</v>
      </c>
      <c r="J299" s="26">
        <v>8</v>
      </c>
      <c r="K299" s="26">
        <v>10.744</v>
      </c>
      <c r="L299" s="26">
        <v>10.744</v>
      </c>
      <c r="M299" s="22">
        <v>73</v>
      </c>
      <c r="N299" s="23">
        <v>3.723</v>
      </c>
      <c r="O299" s="22">
        <v>73</v>
      </c>
      <c r="P299" s="23">
        <v>3.723</v>
      </c>
      <c r="Q299" s="22">
        <v>160</v>
      </c>
      <c r="R299" s="22">
        <v>214.88</v>
      </c>
      <c r="S299" s="22">
        <v>214.88</v>
      </c>
      <c r="T299" s="26">
        <v>2.7439999999999998</v>
      </c>
      <c r="U299" s="26">
        <v>0</v>
      </c>
      <c r="V299" s="27">
        <v>0</v>
      </c>
    </row>
    <row r="300" spans="1:22" ht="12.75">
      <c r="A300" s="182"/>
      <c r="B300" s="119">
        <v>61</v>
      </c>
      <c r="C300" s="78" t="s">
        <v>216</v>
      </c>
      <c r="D300" s="6">
        <v>48</v>
      </c>
      <c r="E300" s="6">
        <v>1973</v>
      </c>
      <c r="F300" s="6">
        <v>2510.26</v>
      </c>
      <c r="G300" s="6">
        <v>2510.26</v>
      </c>
      <c r="H300" s="23">
        <v>14.218</v>
      </c>
      <c r="I300" s="26">
        <v>14.218</v>
      </c>
      <c r="J300" s="26">
        <v>7.68</v>
      </c>
      <c r="K300" s="26">
        <v>10.903</v>
      </c>
      <c r="L300" s="26">
        <v>10.903</v>
      </c>
      <c r="M300" s="22">
        <v>65</v>
      </c>
      <c r="N300" s="23">
        <v>3.315</v>
      </c>
      <c r="O300" s="22">
        <v>65</v>
      </c>
      <c r="P300" s="23">
        <v>3.315</v>
      </c>
      <c r="Q300" s="22">
        <v>160</v>
      </c>
      <c r="R300" s="22">
        <v>227.14583333333334</v>
      </c>
      <c r="S300" s="22">
        <v>227.14583333333334</v>
      </c>
      <c r="T300" s="26">
        <v>3.2230000000000008</v>
      </c>
      <c r="U300" s="26">
        <v>0</v>
      </c>
      <c r="V300" s="27">
        <v>0</v>
      </c>
    </row>
    <row r="301" spans="1:22" ht="12.75">
      <c r="A301" s="182"/>
      <c r="B301" s="119">
        <v>62</v>
      </c>
      <c r="C301" s="78" t="s">
        <v>368</v>
      </c>
      <c r="D301" s="6">
        <v>25</v>
      </c>
      <c r="E301" s="6" t="s">
        <v>28</v>
      </c>
      <c r="F301" s="26">
        <v>1353.45</v>
      </c>
      <c r="G301" s="26">
        <v>1353.45</v>
      </c>
      <c r="H301" s="23">
        <v>7.353</v>
      </c>
      <c r="I301" s="26">
        <v>7.353</v>
      </c>
      <c r="J301" s="23">
        <v>4</v>
      </c>
      <c r="K301" s="26">
        <v>5.342</v>
      </c>
      <c r="L301" s="26">
        <v>5.737</v>
      </c>
      <c r="M301" s="26">
        <v>36</v>
      </c>
      <c r="N301" s="23">
        <v>2.011</v>
      </c>
      <c r="O301" s="23">
        <v>28.924</v>
      </c>
      <c r="P301" s="23">
        <v>1.616</v>
      </c>
      <c r="Q301" s="22">
        <v>160</v>
      </c>
      <c r="R301" s="22">
        <v>213.68</v>
      </c>
      <c r="S301" s="22">
        <v>229.48</v>
      </c>
      <c r="T301" s="26">
        <v>1.737</v>
      </c>
      <c r="U301" s="26">
        <v>0.395</v>
      </c>
      <c r="V301" s="27">
        <v>-7.0760000000000005</v>
      </c>
    </row>
    <row r="302" spans="1:22" ht="12.75">
      <c r="A302" s="182"/>
      <c r="B302" s="119">
        <v>63</v>
      </c>
      <c r="C302" s="78" t="s">
        <v>360</v>
      </c>
      <c r="D302" s="6">
        <v>36</v>
      </c>
      <c r="E302" s="6" t="s">
        <v>44</v>
      </c>
      <c r="F302" s="26">
        <v>1531.52</v>
      </c>
      <c r="G302" s="26">
        <v>1531.52</v>
      </c>
      <c r="H302" s="23">
        <v>10.18</v>
      </c>
      <c r="I302" s="26">
        <v>10.18</v>
      </c>
      <c r="J302" s="23">
        <v>5.76</v>
      </c>
      <c r="K302" s="26">
        <v>7.89</v>
      </c>
      <c r="L302" s="26">
        <v>8.141</v>
      </c>
      <c r="M302" s="26">
        <v>41</v>
      </c>
      <c r="N302" s="23">
        <v>2.29</v>
      </c>
      <c r="O302" s="23">
        <v>36.5</v>
      </c>
      <c r="P302" s="23">
        <v>2.039</v>
      </c>
      <c r="Q302" s="22">
        <v>160</v>
      </c>
      <c r="R302" s="22">
        <v>219.16666666666666</v>
      </c>
      <c r="S302" s="22">
        <v>226.13888888888889</v>
      </c>
      <c r="T302" s="26">
        <v>2.3810000000000002</v>
      </c>
      <c r="U302" s="26">
        <v>0.2509999999999999</v>
      </c>
      <c r="V302" s="27">
        <v>-4.5</v>
      </c>
    </row>
    <row r="303" spans="1:22" ht="12.75">
      <c r="A303" s="182"/>
      <c r="B303" s="119">
        <v>64</v>
      </c>
      <c r="C303" s="78" t="s">
        <v>369</v>
      </c>
      <c r="D303" s="6">
        <v>39</v>
      </c>
      <c r="E303" s="6" t="s">
        <v>44</v>
      </c>
      <c r="F303" s="26">
        <v>1888.28</v>
      </c>
      <c r="G303" s="26">
        <v>1782.62</v>
      </c>
      <c r="H303" s="23">
        <v>11.972</v>
      </c>
      <c r="I303" s="26">
        <v>11.972</v>
      </c>
      <c r="J303" s="23">
        <v>6.24</v>
      </c>
      <c r="K303" s="26">
        <v>9.067</v>
      </c>
      <c r="L303" s="26">
        <v>8.597999999999999</v>
      </c>
      <c r="M303" s="26">
        <v>52</v>
      </c>
      <c r="N303" s="23">
        <v>2.905</v>
      </c>
      <c r="O303" s="23">
        <v>60.4</v>
      </c>
      <c r="P303" s="23">
        <v>3.374</v>
      </c>
      <c r="Q303" s="22">
        <v>160</v>
      </c>
      <c r="R303" s="22">
        <v>232.48717948717947</v>
      </c>
      <c r="S303" s="22">
        <v>220.46153846153842</v>
      </c>
      <c r="T303" s="26">
        <v>2.3579999999999988</v>
      </c>
      <c r="U303" s="26">
        <v>-0.4690000000000003</v>
      </c>
      <c r="V303" s="27">
        <v>8.4</v>
      </c>
    </row>
    <row r="304" spans="1:22" ht="12.75">
      <c r="A304" s="182"/>
      <c r="B304" s="119">
        <v>65</v>
      </c>
      <c r="C304" s="78" t="s">
        <v>370</v>
      </c>
      <c r="D304" s="6">
        <v>40</v>
      </c>
      <c r="E304" s="6" t="s">
        <v>44</v>
      </c>
      <c r="F304" s="26">
        <v>2268.53</v>
      </c>
      <c r="G304" s="26">
        <v>2268.53</v>
      </c>
      <c r="H304" s="23">
        <v>11.804</v>
      </c>
      <c r="I304" s="26">
        <v>11.804</v>
      </c>
      <c r="J304" s="23">
        <v>6.4</v>
      </c>
      <c r="K304" s="26">
        <v>7.838</v>
      </c>
      <c r="L304" s="26">
        <v>8.5</v>
      </c>
      <c r="M304" s="26">
        <v>71</v>
      </c>
      <c r="N304" s="23">
        <v>3.966</v>
      </c>
      <c r="O304" s="23">
        <v>59.14</v>
      </c>
      <c r="P304" s="23">
        <v>3.304</v>
      </c>
      <c r="Q304" s="22">
        <v>160</v>
      </c>
      <c r="R304" s="22">
        <v>195.95</v>
      </c>
      <c r="S304" s="22">
        <v>212.5</v>
      </c>
      <c r="T304" s="26">
        <v>2.1</v>
      </c>
      <c r="U304" s="26">
        <v>0.6620000000000004</v>
      </c>
      <c r="V304" s="27">
        <v>-11.86</v>
      </c>
    </row>
    <row r="305" spans="1:22" ht="12.75">
      <c r="A305" s="182"/>
      <c r="B305" s="119">
        <v>66</v>
      </c>
      <c r="C305" s="78" t="s">
        <v>371</v>
      </c>
      <c r="D305" s="6">
        <v>44</v>
      </c>
      <c r="E305" s="6" t="s">
        <v>44</v>
      </c>
      <c r="F305" s="26">
        <v>2182.7</v>
      </c>
      <c r="G305" s="26">
        <v>2124.01</v>
      </c>
      <c r="H305" s="23">
        <v>12.813</v>
      </c>
      <c r="I305" s="26">
        <v>12.813</v>
      </c>
      <c r="J305" s="23">
        <v>7.04</v>
      </c>
      <c r="K305" s="26">
        <v>8.344000000000001</v>
      </c>
      <c r="L305" s="26">
        <v>9.349</v>
      </c>
      <c r="M305" s="26">
        <v>80</v>
      </c>
      <c r="N305" s="23">
        <v>4.469</v>
      </c>
      <c r="O305" s="23">
        <v>62.02</v>
      </c>
      <c r="P305" s="23">
        <v>3.464</v>
      </c>
      <c r="Q305" s="22">
        <v>160</v>
      </c>
      <c r="R305" s="22">
        <v>189.63636363636368</v>
      </c>
      <c r="S305" s="22">
        <v>212.47727272727272</v>
      </c>
      <c r="T305" s="26">
        <v>2.309</v>
      </c>
      <c r="U305" s="26">
        <v>1.005</v>
      </c>
      <c r="V305" s="27">
        <v>-17.98</v>
      </c>
    </row>
    <row r="306" spans="1:22" ht="12.75">
      <c r="A306" s="182"/>
      <c r="B306" s="119">
        <v>67</v>
      </c>
      <c r="C306" s="78" t="s">
        <v>372</v>
      </c>
      <c r="D306" s="6">
        <v>18</v>
      </c>
      <c r="E306" s="6" t="s">
        <v>44</v>
      </c>
      <c r="F306" s="26">
        <v>1048.75</v>
      </c>
      <c r="G306" s="26">
        <v>939.76</v>
      </c>
      <c r="H306" s="23">
        <v>5.275</v>
      </c>
      <c r="I306" s="26">
        <v>5.275</v>
      </c>
      <c r="J306" s="23">
        <v>2.88</v>
      </c>
      <c r="K306" s="26">
        <v>3.878</v>
      </c>
      <c r="L306" s="26">
        <v>3.8</v>
      </c>
      <c r="M306" s="26">
        <v>25</v>
      </c>
      <c r="N306" s="23">
        <v>1.397</v>
      </c>
      <c r="O306" s="23">
        <v>26.4</v>
      </c>
      <c r="P306" s="23">
        <v>1.475</v>
      </c>
      <c r="Q306" s="22">
        <v>160</v>
      </c>
      <c r="R306" s="22">
        <v>215.44444444444446</v>
      </c>
      <c r="S306" s="22">
        <v>211.11111111111114</v>
      </c>
      <c r="T306" s="26">
        <v>0.92</v>
      </c>
      <c r="U306" s="26">
        <v>-0.07800000000000007</v>
      </c>
      <c r="V306" s="27">
        <v>1.4</v>
      </c>
    </row>
    <row r="307" spans="1:22" ht="12.75">
      <c r="A307" s="182"/>
      <c r="B307" s="119">
        <v>68</v>
      </c>
      <c r="C307" s="78" t="s">
        <v>373</v>
      </c>
      <c r="D307" s="6">
        <v>11</v>
      </c>
      <c r="E307" s="6" t="s">
        <v>44</v>
      </c>
      <c r="F307" s="26">
        <v>563.82</v>
      </c>
      <c r="G307" s="26">
        <v>424.14</v>
      </c>
      <c r="H307" s="23">
        <v>3</v>
      </c>
      <c r="I307" s="26">
        <v>3</v>
      </c>
      <c r="J307" s="23">
        <v>1.728</v>
      </c>
      <c r="K307" s="26">
        <v>2.33</v>
      </c>
      <c r="L307" s="26">
        <v>2.274</v>
      </c>
      <c r="M307" s="26">
        <v>12</v>
      </c>
      <c r="N307" s="23">
        <v>0.67</v>
      </c>
      <c r="O307" s="23">
        <v>13</v>
      </c>
      <c r="P307" s="23">
        <v>0.726</v>
      </c>
      <c r="Q307" s="22">
        <v>157.0909090909091</v>
      </c>
      <c r="R307" s="22">
        <v>211.8181818181818</v>
      </c>
      <c r="S307" s="22">
        <v>206.72727272727272</v>
      </c>
      <c r="T307" s="26">
        <v>0.546</v>
      </c>
      <c r="U307" s="26">
        <v>-0.05599999999999994</v>
      </c>
      <c r="V307" s="27">
        <v>1</v>
      </c>
    </row>
    <row r="308" spans="1:22" ht="12.75">
      <c r="A308" s="182"/>
      <c r="B308" s="119">
        <v>69</v>
      </c>
      <c r="C308" s="78" t="s">
        <v>374</v>
      </c>
      <c r="D308" s="6">
        <v>55</v>
      </c>
      <c r="E308" s="6" t="s">
        <v>44</v>
      </c>
      <c r="F308" s="26">
        <v>2709.53</v>
      </c>
      <c r="G308" s="26">
        <v>2660.67</v>
      </c>
      <c r="H308" s="23">
        <v>15.686</v>
      </c>
      <c r="I308" s="26">
        <v>15.686</v>
      </c>
      <c r="J308" s="23">
        <v>8.8</v>
      </c>
      <c r="K308" s="26">
        <v>11.216999999999999</v>
      </c>
      <c r="L308" s="26">
        <v>11.554</v>
      </c>
      <c r="M308" s="26">
        <v>80</v>
      </c>
      <c r="N308" s="23">
        <v>4.469</v>
      </c>
      <c r="O308" s="23">
        <v>73.974</v>
      </c>
      <c r="P308" s="23">
        <v>4.132</v>
      </c>
      <c r="Q308" s="22">
        <v>160</v>
      </c>
      <c r="R308" s="22">
        <v>203.9454545454545</v>
      </c>
      <c r="S308" s="22">
        <v>210.07272727272726</v>
      </c>
      <c r="T308" s="26">
        <v>2.7539999999999996</v>
      </c>
      <c r="U308" s="26">
        <v>0.33700000000000063</v>
      </c>
      <c r="V308" s="27">
        <v>-6.025999999999996</v>
      </c>
    </row>
    <row r="309" spans="1:22" ht="12.75">
      <c r="A309" s="182"/>
      <c r="B309" s="119">
        <v>70</v>
      </c>
      <c r="C309" s="78" t="s">
        <v>375</v>
      </c>
      <c r="D309" s="6">
        <v>45</v>
      </c>
      <c r="E309" s="6" t="s">
        <v>44</v>
      </c>
      <c r="F309" s="26">
        <v>2035.18</v>
      </c>
      <c r="G309" s="26">
        <v>2035.18</v>
      </c>
      <c r="H309" s="23">
        <v>13.001</v>
      </c>
      <c r="I309" s="26">
        <v>13.001</v>
      </c>
      <c r="J309" s="23">
        <v>7.2</v>
      </c>
      <c r="K309" s="26">
        <v>9.594</v>
      </c>
      <c r="L309" s="26">
        <v>9.543</v>
      </c>
      <c r="M309" s="26">
        <v>61</v>
      </c>
      <c r="N309" s="23">
        <v>3.407</v>
      </c>
      <c r="O309" s="23">
        <v>61.902</v>
      </c>
      <c r="P309" s="23">
        <v>3.458</v>
      </c>
      <c r="Q309" s="22">
        <v>160</v>
      </c>
      <c r="R309" s="22">
        <v>213.2</v>
      </c>
      <c r="S309" s="22">
        <v>212.06666666666666</v>
      </c>
      <c r="T309" s="26">
        <v>2.342999999999999</v>
      </c>
      <c r="U309" s="26">
        <v>-0.051000000000000156</v>
      </c>
      <c r="V309" s="27">
        <v>0.902000000000001</v>
      </c>
    </row>
    <row r="310" spans="1:22" ht="12.75">
      <c r="A310" s="182"/>
      <c r="B310" s="119">
        <v>71</v>
      </c>
      <c r="C310" s="78" t="s">
        <v>398</v>
      </c>
      <c r="D310" s="6">
        <v>20</v>
      </c>
      <c r="E310" s="6">
        <v>1994</v>
      </c>
      <c r="F310" s="26">
        <v>1116.04</v>
      </c>
      <c r="G310" s="26">
        <v>1116.04</v>
      </c>
      <c r="H310" s="23">
        <v>6.291</v>
      </c>
      <c r="I310" s="26">
        <v>6.291</v>
      </c>
      <c r="J310" s="23">
        <v>3.12</v>
      </c>
      <c r="K310" s="26">
        <v>3.486</v>
      </c>
      <c r="L310" s="26">
        <v>4.7696700000000005</v>
      </c>
      <c r="M310" s="26">
        <v>55</v>
      </c>
      <c r="N310" s="23">
        <v>2.805</v>
      </c>
      <c r="O310" s="26">
        <v>29.83</v>
      </c>
      <c r="P310" s="23">
        <v>1.5213299999999998</v>
      </c>
      <c r="Q310" s="22">
        <v>156</v>
      </c>
      <c r="R310" s="22">
        <v>174.3</v>
      </c>
      <c r="S310" s="22">
        <v>238.4835</v>
      </c>
      <c r="T310" s="26">
        <v>1.6496700000000004</v>
      </c>
      <c r="U310" s="26">
        <v>1.2836700000000003</v>
      </c>
      <c r="V310" s="27">
        <v>-25.17</v>
      </c>
    </row>
    <row r="311" spans="1:22" ht="12.75">
      <c r="A311" s="182"/>
      <c r="B311" s="119">
        <v>72</v>
      </c>
      <c r="C311" s="78" t="s">
        <v>399</v>
      </c>
      <c r="D311" s="6">
        <v>20</v>
      </c>
      <c r="E311" s="6">
        <v>1954</v>
      </c>
      <c r="F311" s="26">
        <v>1071.91</v>
      </c>
      <c r="G311" s="26">
        <v>969.58</v>
      </c>
      <c r="H311" s="23">
        <v>3.867</v>
      </c>
      <c r="I311" s="26">
        <v>3.867</v>
      </c>
      <c r="J311" s="23">
        <v>1.56</v>
      </c>
      <c r="K311" s="26">
        <v>2.133</v>
      </c>
      <c r="L311" s="26">
        <v>2.35077</v>
      </c>
      <c r="M311" s="26">
        <v>34</v>
      </c>
      <c r="N311" s="23">
        <v>1.734</v>
      </c>
      <c r="O311" s="26">
        <v>29.73</v>
      </c>
      <c r="P311" s="23">
        <v>1.51623</v>
      </c>
      <c r="Q311" s="22">
        <v>78</v>
      </c>
      <c r="R311" s="22">
        <v>106.65</v>
      </c>
      <c r="S311" s="22">
        <v>117.5385</v>
      </c>
      <c r="T311" s="26">
        <v>0.7907699999999998</v>
      </c>
      <c r="U311" s="26">
        <v>0.21777000000000002</v>
      </c>
      <c r="V311" s="27">
        <v>-4.27</v>
      </c>
    </row>
    <row r="312" spans="1:22" ht="12.75">
      <c r="A312" s="182"/>
      <c r="B312" s="119">
        <v>73</v>
      </c>
      <c r="C312" s="78" t="s">
        <v>402</v>
      </c>
      <c r="D312" s="6">
        <v>31</v>
      </c>
      <c r="E312" s="6">
        <v>1991</v>
      </c>
      <c r="F312" s="26">
        <v>2141.35</v>
      </c>
      <c r="G312" s="26">
        <v>2141.35</v>
      </c>
      <c r="H312" s="23">
        <v>10.49</v>
      </c>
      <c r="I312" s="26">
        <v>10.49</v>
      </c>
      <c r="J312" s="23">
        <v>4.898</v>
      </c>
      <c r="K312" s="26">
        <v>5.645</v>
      </c>
      <c r="L312" s="26">
        <v>6.22334</v>
      </c>
      <c r="M312" s="26">
        <v>95</v>
      </c>
      <c r="N312" s="23">
        <v>4.845</v>
      </c>
      <c r="O312" s="26">
        <v>83.66</v>
      </c>
      <c r="P312" s="23">
        <v>4.26666</v>
      </c>
      <c r="Q312" s="22">
        <v>158</v>
      </c>
      <c r="R312" s="22">
        <v>182.0967741935484</v>
      </c>
      <c r="S312" s="22">
        <v>200.75290322580645</v>
      </c>
      <c r="T312" s="26">
        <v>1.3253400000000006</v>
      </c>
      <c r="U312" s="26">
        <v>0.5783399999999999</v>
      </c>
      <c r="V312" s="27">
        <v>-11.34</v>
      </c>
    </row>
    <row r="313" spans="1:22" ht="12.75">
      <c r="A313" s="182"/>
      <c r="B313" s="119">
        <v>74</v>
      </c>
      <c r="C313" s="78" t="s">
        <v>421</v>
      </c>
      <c r="D313" s="6">
        <v>9</v>
      </c>
      <c r="E313" s="6" t="s">
        <v>38</v>
      </c>
      <c r="F313" s="6">
        <v>460.02</v>
      </c>
      <c r="G313" s="6">
        <v>460.02</v>
      </c>
      <c r="H313" s="22">
        <v>2</v>
      </c>
      <c r="I313" s="26">
        <f>H313</f>
        <v>2</v>
      </c>
      <c r="J313" s="22">
        <v>0.71</v>
      </c>
      <c r="K313" s="26">
        <f>I313-N313</f>
        <v>1.643</v>
      </c>
      <c r="L313" s="26">
        <f>I313-P313</f>
        <v>1.898</v>
      </c>
      <c r="M313" s="22">
        <v>7</v>
      </c>
      <c r="N313" s="22">
        <v>0.357</v>
      </c>
      <c r="O313" s="22">
        <v>2</v>
      </c>
      <c r="P313" s="22">
        <v>0.102</v>
      </c>
      <c r="Q313" s="22">
        <f>J313*1000/D313</f>
        <v>78.88888888888889</v>
      </c>
      <c r="R313" s="22">
        <f>K313*1000/D313</f>
        <v>182.55555555555554</v>
      </c>
      <c r="S313" s="22">
        <f>L313*1000/D313</f>
        <v>210.88888888888889</v>
      </c>
      <c r="T313" s="26">
        <f>L313-J313</f>
        <v>1.188</v>
      </c>
      <c r="U313" s="26">
        <f>N313-P313</f>
        <v>0.255</v>
      </c>
      <c r="V313" s="27">
        <f>O313-M313</f>
        <v>-5</v>
      </c>
    </row>
    <row r="314" spans="1:22" ht="12.75">
      <c r="A314" s="182"/>
      <c r="B314" s="119">
        <v>75</v>
      </c>
      <c r="C314" s="78" t="s">
        <v>422</v>
      </c>
      <c r="D314" s="6">
        <v>41</v>
      </c>
      <c r="E314" s="6" t="s">
        <v>38</v>
      </c>
      <c r="F314" s="6">
        <v>2168.7</v>
      </c>
      <c r="G314" s="6">
        <v>2168.68</v>
      </c>
      <c r="H314" s="22">
        <v>9.1</v>
      </c>
      <c r="I314" s="26">
        <f>H314</f>
        <v>9.1</v>
      </c>
      <c r="J314" s="22">
        <v>3.156</v>
      </c>
      <c r="K314" s="26">
        <f>I314-N314</f>
        <v>5.836</v>
      </c>
      <c r="L314" s="26">
        <f>I314-P314</f>
        <v>6.6739999999999995</v>
      </c>
      <c r="M314" s="22">
        <v>64</v>
      </c>
      <c r="N314" s="22">
        <v>3.264</v>
      </c>
      <c r="O314" s="22">
        <v>47.58</v>
      </c>
      <c r="P314" s="22">
        <v>2.426</v>
      </c>
      <c r="Q314" s="22">
        <f>J314*1000/D314</f>
        <v>76.97560975609755</v>
      </c>
      <c r="R314" s="22">
        <f>K314*1000/D314</f>
        <v>142.34146341463415</v>
      </c>
      <c r="S314" s="22">
        <f>L314*1000/D314</f>
        <v>162.78048780487802</v>
      </c>
      <c r="T314" s="26">
        <f>L314-J314</f>
        <v>3.5179999999999993</v>
      </c>
      <c r="U314" s="26">
        <f>N314-P314</f>
        <v>0.8379999999999996</v>
      </c>
      <c r="V314" s="27">
        <f>O314-M314</f>
        <v>-16.42</v>
      </c>
    </row>
    <row r="315" spans="1:22" ht="12.75">
      <c r="A315" s="182"/>
      <c r="B315" s="119">
        <v>76</v>
      </c>
      <c r="C315" s="78" t="s">
        <v>42</v>
      </c>
      <c r="D315" s="6">
        <v>32</v>
      </c>
      <c r="E315" s="6" t="s">
        <v>38</v>
      </c>
      <c r="F315" s="6">
        <v>1773</v>
      </c>
      <c r="G315" s="6">
        <v>1772.99</v>
      </c>
      <c r="H315" s="22">
        <v>9.782</v>
      </c>
      <c r="I315" s="26">
        <f>H315</f>
        <v>9.782</v>
      </c>
      <c r="J315" s="22">
        <v>4.96</v>
      </c>
      <c r="K315" s="26">
        <f>I315-N315</f>
        <v>5.804</v>
      </c>
      <c r="L315" s="26">
        <f>I315-P315</f>
        <v>6.518000000000001</v>
      </c>
      <c r="M315" s="22">
        <v>78</v>
      </c>
      <c r="N315" s="22">
        <v>3.978</v>
      </c>
      <c r="O315" s="22">
        <v>64</v>
      </c>
      <c r="P315" s="22">
        <v>3.264</v>
      </c>
      <c r="Q315" s="22">
        <f>J315*1000/D315</f>
        <v>155</v>
      </c>
      <c r="R315" s="22">
        <f>K315*1000/D315</f>
        <v>181.375</v>
      </c>
      <c r="S315" s="22">
        <f>L315*1000/D315</f>
        <v>203.68750000000003</v>
      </c>
      <c r="T315" s="26">
        <f>L315-J315</f>
        <v>1.5580000000000007</v>
      </c>
      <c r="U315" s="26">
        <f>N315-P315</f>
        <v>0.7140000000000004</v>
      </c>
      <c r="V315" s="27">
        <f>O315-M315</f>
        <v>-14</v>
      </c>
    </row>
    <row r="316" spans="1:22" ht="12.75">
      <c r="A316" s="182"/>
      <c r="B316" s="119">
        <v>77</v>
      </c>
      <c r="C316" s="78" t="s">
        <v>424</v>
      </c>
      <c r="D316" s="6">
        <v>8</v>
      </c>
      <c r="E316" s="6" t="s">
        <v>38</v>
      </c>
      <c r="F316" s="6">
        <v>526.13</v>
      </c>
      <c r="G316" s="6">
        <v>526.13</v>
      </c>
      <c r="H316" s="22">
        <v>2.381</v>
      </c>
      <c r="I316" s="26">
        <v>2.381</v>
      </c>
      <c r="J316" s="22">
        <v>1.28</v>
      </c>
      <c r="K316" s="26">
        <v>1.4629999999999996</v>
      </c>
      <c r="L316" s="26">
        <v>1.8459999999999996</v>
      </c>
      <c r="M316" s="22">
        <v>18</v>
      </c>
      <c r="N316" s="22">
        <v>0.918</v>
      </c>
      <c r="O316" s="22">
        <v>10.5</v>
      </c>
      <c r="P316" s="22">
        <v>0.535</v>
      </c>
      <c r="Q316" s="22">
        <v>160</v>
      </c>
      <c r="R316" s="22">
        <v>182.875</v>
      </c>
      <c r="S316" s="22">
        <v>230.75</v>
      </c>
      <c r="T316" s="26">
        <v>0.5659999999999996</v>
      </c>
      <c r="U316" s="26">
        <v>0.383</v>
      </c>
      <c r="V316" s="27">
        <v>-7.5</v>
      </c>
    </row>
    <row r="317" spans="1:22" ht="12.75">
      <c r="A317" s="182"/>
      <c r="B317" s="119">
        <v>78</v>
      </c>
      <c r="C317" s="78" t="s">
        <v>41</v>
      </c>
      <c r="D317" s="6">
        <v>56</v>
      </c>
      <c r="E317" s="6" t="s">
        <v>38</v>
      </c>
      <c r="F317" s="6">
        <v>2494.3</v>
      </c>
      <c r="G317" s="6">
        <v>2494.33</v>
      </c>
      <c r="H317" s="22">
        <v>11</v>
      </c>
      <c r="I317" s="26">
        <v>11</v>
      </c>
      <c r="J317" s="22">
        <v>4.3</v>
      </c>
      <c r="K317" s="26">
        <v>7.379</v>
      </c>
      <c r="L317" s="26">
        <v>6.63</v>
      </c>
      <c r="M317" s="22">
        <v>71</v>
      </c>
      <c r="N317" s="22">
        <v>3.621</v>
      </c>
      <c r="O317" s="22">
        <v>85.7</v>
      </c>
      <c r="P317" s="22">
        <v>4.37</v>
      </c>
      <c r="Q317" s="22">
        <v>76.78571428571429</v>
      </c>
      <c r="R317" s="22">
        <v>131.76785714285714</v>
      </c>
      <c r="S317" s="22">
        <v>118.39285714285714</v>
      </c>
      <c r="T317" s="26">
        <v>2.33</v>
      </c>
      <c r="U317" s="26">
        <v>-0.7490000000000001</v>
      </c>
      <c r="V317" s="27">
        <v>14.7</v>
      </c>
    </row>
    <row r="318" spans="1:22" ht="12.75">
      <c r="A318" s="182"/>
      <c r="B318" s="119">
        <v>79</v>
      </c>
      <c r="C318" s="78" t="s">
        <v>258</v>
      </c>
      <c r="D318" s="6">
        <v>38</v>
      </c>
      <c r="E318" s="6" t="s">
        <v>28</v>
      </c>
      <c r="F318" s="31">
        <v>2277.52</v>
      </c>
      <c r="G318" s="31">
        <v>2277.52</v>
      </c>
      <c r="H318" s="22">
        <v>13.141</v>
      </c>
      <c r="I318" s="26">
        <f>H318</f>
        <v>13.141</v>
      </c>
      <c r="J318" s="22">
        <v>5.275012</v>
      </c>
      <c r="K318" s="26">
        <f>I318-N318</f>
        <v>6.868</v>
      </c>
      <c r="L318" s="26">
        <f>I318-P318</f>
        <v>9.291822</v>
      </c>
      <c r="M318" s="22">
        <v>123</v>
      </c>
      <c r="N318" s="22">
        <v>6.273</v>
      </c>
      <c r="O318" s="22">
        <v>71.706</v>
      </c>
      <c r="P318" s="22">
        <v>3.849178</v>
      </c>
      <c r="Q318" s="22">
        <f>J318*1000/D318</f>
        <v>138.8161052631579</v>
      </c>
      <c r="R318" s="22">
        <f>K318*1000/D318</f>
        <v>180.73684210526315</v>
      </c>
      <c r="S318" s="22">
        <f>L318*1000/D318</f>
        <v>244.52163157894736</v>
      </c>
      <c r="T318" s="26">
        <f>L318-J318</f>
        <v>4.0168099999999995</v>
      </c>
      <c r="U318" s="26">
        <f>N318-P318</f>
        <v>2.4238219999999995</v>
      </c>
      <c r="V318" s="27">
        <f>O318-M318</f>
        <v>-51.294</v>
      </c>
    </row>
    <row r="319" spans="1:22" ht="12.75">
      <c r="A319" s="182"/>
      <c r="B319" s="119">
        <v>80</v>
      </c>
      <c r="C319" s="78" t="s">
        <v>259</v>
      </c>
      <c r="D319" s="6">
        <v>40</v>
      </c>
      <c r="E319" s="6" t="s">
        <v>28</v>
      </c>
      <c r="F319" s="31">
        <v>3134.71</v>
      </c>
      <c r="G319" s="31">
        <v>3134.71</v>
      </c>
      <c r="H319" s="22">
        <v>16.539</v>
      </c>
      <c r="I319" s="26">
        <f>H319</f>
        <v>16.539</v>
      </c>
      <c r="J319" s="22">
        <v>7.794532</v>
      </c>
      <c r="K319" s="26">
        <f>I319-N319</f>
        <v>10.929000000000002</v>
      </c>
      <c r="L319" s="26">
        <f>I319-P319</f>
        <v>11.224680000000001</v>
      </c>
      <c r="M319" s="22">
        <v>110</v>
      </c>
      <c r="N319" s="22">
        <v>5.61</v>
      </c>
      <c r="O319" s="22">
        <v>99</v>
      </c>
      <c r="P319" s="22">
        <v>5.31432</v>
      </c>
      <c r="Q319" s="22">
        <f>J319*1000/D319</f>
        <v>194.8633</v>
      </c>
      <c r="R319" s="22">
        <f>K319*1000/D319</f>
        <v>273.225</v>
      </c>
      <c r="S319" s="22">
        <f>L319*1000/D319</f>
        <v>280.617</v>
      </c>
      <c r="T319" s="26">
        <f>L319-J319</f>
        <v>3.430148000000001</v>
      </c>
      <c r="U319" s="26">
        <f>N319-P319</f>
        <v>0.29567999999999994</v>
      </c>
      <c r="V319" s="27">
        <f>O319-M319</f>
        <v>-11</v>
      </c>
    </row>
    <row r="320" spans="1:22" ht="12.75">
      <c r="A320" s="182"/>
      <c r="B320" s="119">
        <v>81</v>
      </c>
      <c r="C320" s="78" t="s">
        <v>260</v>
      </c>
      <c r="D320" s="6">
        <v>90</v>
      </c>
      <c r="E320" s="6">
        <v>1968</v>
      </c>
      <c r="F320" s="31">
        <v>4494.75</v>
      </c>
      <c r="G320" s="31">
        <v>4494.75</v>
      </c>
      <c r="H320" s="22">
        <v>31.021</v>
      </c>
      <c r="I320" s="26">
        <f>H320</f>
        <v>31.021</v>
      </c>
      <c r="J320" s="22">
        <v>14.4</v>
      </c>
      <c r="K320" s="26">
        <f>I320-N320</f>
        <v>19.087000000000003</v>
      </c>
      <c r="L320" s="26">
        <f>I320-P320</f>
        <v>21.946933</v>
      </c>
      <c r="M320" s="22">
        <v>234</v>
      </c>
      <c r="N320" s="22">
        <v>11.934</v>
      </c>
      <c r="O320" s="22">
        <v>169.04</v>
      </c>
      <c r="P320" s="22">
        <v>9.074067</v>
      </c>
      <c r="Q320" s="22">
        <f>J320*1000/D320</f>
        <v>160</v>
      </c>
      <c r="R320" s="22">
        <f>K320*1000/D320</f>
        <v>212.0777777777778</v>
      </c>
      <c r="S320" s="22">
        <f>L320*1000/D320</f>
        <v>243.85481111111113</v>
      </c>
      <c r="T320" s="26">
        <f>L320-J320</f>
        <v>7.546933000000001</v>
      </c>
      <c r="U320" s="26">
        <f>N320-P320</f>
        <v>2.859933</v>
      </c>
      <c r="V320" s="27">
        <f>O320-M320</f>
        <v>-64.96000000000001</v>
      </c>
    </row>
    <row r="321" spans="1:22" ht="12.75">
      <c r="A321" s="182"/>
      <c r="B321" s="119">
        <v>82</v>
      </c>
      <c r="C321" s="78" t="s">
        <v>261</v>
      </c>
      <c r="D321" s="6">
        <v>38</v>
      </c>
      <c r="E321" s="6" t="s">
        <v>28</v>
      </c>
      <c r="F321" s="31">
        <v>2115.26</v>
      </c>
      <c r="G321" s="31">
        <v>2115.26</v>
      </c>
      <c r="H321" s="22">
        <v>14.87</v>
      </c>
      <c r="I321" s="26">
        <f>H321</f>
        <v>14.87</v>
      </c>
      <c r="J321" s="22">
        <v>5.76</v>
      </c>
      <c r="K321" s="26">
        <f>I321-N321</f>
        <v>8.495</v>
      </c>
      <c r="L321" s="26">
        <f>I321-P321</f>
        <v>10.749523</v>
      </c>
      <c r="M321" s="22">
        <v>125</v>
      </c>
      <c r="N321" s="22">
        <v>6.375</v>
      </c>
      <c r="O321" s="22">
        <v>76.76</v>
      </c>
      <c r="P321" s="22">
        <v>4.120477</v>
      </c>
      <c r="Q321" s="22">
        <f>J321*1000/D321</f>
        <v>151.57894736842104</v>
      </c>
      <c r="R321" s="22">
        <f>K321*1000/D321</f>
        <v>223.55263157894737</v>
      </c>
      <c r="S321" s="22">
        <f>L321*1000/D321</f>
        <v>282.8821842105263</v>
      </c>
      <c r="T321" s="26">
        <f>L321-J321</f>
        <v>4.989523</v>
      </c>
      <c r="U321" s="26">
        <f>N321-P321</f>
        <v>2.254523</v>
      </c>
      <c r="V321" s="27">
        <f>O321-M321</f>
        <v>-48.239999999999995</v>
      </c>
    </row>
    <row r="322" spans="1:22" ht="12.75">
      <c r="A322" s="182"/>
      <c r="B322" s="119">
        <v>83</v>
      </c>
      <c r="C322" s="78" t="s">
        <v>280</v>
      </c>
      <c r="D322" s="6">
        <v>12</v>
      </c>
      <c r="E322" s="6" t="s">
        <v>274</v>
      </c>
      <c r="F322" s="6">
        <v>699.57</v>
      </c>
      <c r="G322" s="6">
        <v>699.57</v>
      </c>
      <c r="H322" s="22">
        <v>3.683</v>
      </c>
      <c r="I322" s="26">
        <v>3.683</v>
      </c>
      <c r="J322" s="22">
        <v>1.92</v>
      </c>
      <c r="K322" s="26">
        <v>2.3366</v>
      </c>
      <c r="L322" s="26">
        <v>2.8975999999999997</v>
      </c>
      <c r="M322" s="22">
        <v>24</v>
      </c>
      <c r="N322" s="22">
        <v>1.3464</v>
      </c>
      <c r="O322" s="22">
        <v>14</v>
      </c>
      <c r="P322" s="22">
        <v>0.7854</v>
      </c>
      <c r="Q322" s="22">
        <v>160</v>
      </c>
      <c r="R322" s="22">
        <v>194.71666666666667</v>
      </c>
      <c r="S322" s="22">
        <v>241.46666666666667</v>
      </c>
      <c r="T322" s="26">
        <v>0.9775999999999998</v>
      </c>
      <c r="U322" s="26">
        <v>0.561</v>
      </c>
      <c r="V322" s="27">
        <v>-10</v>
      </c>
    </row>
    <row r="323" spans="1:22" ht="12.75">
      <c r="A323" s="182"/>
      <c r="B323" s="119">
        <v>84</v>
      </c>
      <c r="C323" s="78" t="s">
        <v>282</v>
      </c>
      <c r="D323" s="6">
        <v>55</v>
      </c>
      <c r="E323" s="6" t="s">
        <v>274</v>
      </c>
      <c r="F323" s="6">
        <v>2369.76</v>
      </c>
      <c r="G323" s="6">
        <v>2369.76</v>
      </c>
      <c r="H323" s="22">
        <v>4.246</v>
      </c>
      <c r="I323" s="26">
        <v>4.246</v>
      </c>
      <c r="J323" s="22">
        <v>0.46</v>
      </c>
      <c r="K323" s="26">
        <v>1.9459000000000004</v>
      </c>
      <c r="L323" s="26">
        <v>3.0708170000000004</v>
      </c>
      <c r="M323" s="22">
        <v>41</v>
      </c>
      <c r="N323" s="22">
        <v>2.3001</v>
      </c>
      <c r="O323" s="22">
        <v>20</v>
      </c>
      <c r="P323" s="22">
        <v>1.175183</v>
      </c>
      <c r="Q323" s="22">
        <v>8.363636363636363</v>
      </c>
      <c r="R323" s="22">
        <v>35.38</v>
      </c>
      <c r="S323" s="22">
        <v>55.833036363636374</v>
      </c>
      <c r="T323" s="26">
        <v>2.6108170000000004</v>
      </c>
      <c r="U323" s="26">
        <v>1.124917</v>
      </c>
      <c r="V323" s="27">
        <v>-21</v>
      </c>
    </row>
    <row r="324" spans="1:22" ht="12.75">
      <c r="A324" s="182"/>
      <c r="B324" s="119">
        <v>85</v>
      </c>
      <c r="C324" s="78" t="s">
        <v>287</v>
      </c>
      <c r="D324" s="6">
        <v>90</v>
      </c>
      <c r="E324" s="6" t="s">
        <v>274</v>
      </c>
      <c r="F324" s="6">
        <v>4481.85</v>
      </c>
      <c r="G324" s="6">
        <v>4481.85</v>
      </c>
      <c r="H324" s="6">
        <v>24.06</v>
      </c>
      <c r="I324" s="26">
        <f aca="true" t="shared" si="75" ref="I324:I348">H324</f>
        <v>24.06</v>
      </c>
      <c r="J324" s="6">
        <v>13.28</v>
      </c>
      <c r="K324" s="26">
        <f aca="true" t="shared" si="76" ref="K324:K348">I324-N324</f>
        <v>15.4767</v>
      </c>
      <c r="L324" s="26">
        <f aca="true" t="shared" si="77" ref="L324:L348">I324-P324</f>
        <v>16.35747</v>
      </c>
      <c r="M324" s="6">
        <v>153</v>
      </c>
      <c r="N324" s="6">
        <v>8.5833</v>
      </c>
      <c r="O324" s="6">
        <v>137.3</v>
      </c>
      <c r="P324" s="22">
        <v>7.70253</v>
      </c>
      <c r="Q324" s="22">
        <f aca="true" t="shared" si="78" ref="Q324:Q348">J324*1000/D324</f>
        <v>147.55555555555554</v>
      </c>
      <c r="R324" s="22">
        <f aca="true" t="shared" si="79" ref="R324:R348">K324*1000/D324</f>
        <v>171.9633333333333</v>
      </c>
      <c r="S324" s="22">
        <f aca="true" t="shared" si="80" ref="S324:S348">L324*1000/D324</f>
        <v>181.74966666666666</v>
      </c>
      <c r="T324" s="26">
        <f aca="true" t="shared" si="81" ref="T324:T348">L324-J324</f>
        <v>3.07747</v>
      </c>
      <c r="U324" s="26">
        <f aca="true" t="shared" si="82" ref="U324:U348">N324-P324</f>
        <v>0.8807699999999992</v>
      </c>
      <c r="V324" s="27">
        <f aca="true" t="shared" si="83" ref="V324:V348">O324-M324</f>
        <v>-15.699999999999989</v>
      </c>
    </row>
    <row r="325" spans="1:22" ht="12.75">
      <c r="A325" s="182"/>
      <c r="B325" s="119">
        <v>86</v>
      </c>
      <c r="C325" s="78" t="s">
        <v>36</v>
      </c>
      <c r="D325" s="6">
        <v>91</v>
      </c>
      <c r="E325" s="6" t="s">
        <v>274</v>
      </c>
      <c r="F325" s="6">
        <v>4546.17</v>
      </c>
      <c r="G325" s="6">
        <v>4546.17</v>
      </c>
      <c r="H325" s="6">
        <v>20.278</v>
      </c>
      <c r="I325" s="26">
        <f t="shared" si="75"/>
        <v>20.278</v>
      </c>
      <c r="J325" s="6">
        <v>10.06</v>
      </c>
      <c r="K325" s="26">
        <f t="shared" si="76"/>
        <v>13.994799999999998</v>
      </c>
      <c r="L325" s="26">
        <f t="shared" si="77"/>
        <v>16.30612</v>
      </c>
      <c r="M325" s="6">
        <v>112</v>
      </c>
      <c r="N325" s="6">
        <v>6.2832</v>
      </c>
      <c r="O325" s="6">
        <v>52.8</v>
      </c>
      <c r="P325" s="22">
        <v>3.97188</v>
      </c>
      <c r="Q325" s="22">
        <f t="shared" si="78"/>
        <v>110.54945054945055</v>
      </c>
      <c r="R325" s="22">
        <f t="shared" si="79"/>
        <v>153.78901098901096</v>
      </c>
      <c r="S325" s="22">
        <f t="shared" si="80"/>
        <v>179.18813186813188</v>
      </c>
      <c r="T325" s="26">
        <f t="shared" si="81"/>
        <v>6.2461199999999995</v>
      </c>
      <c r="U325" s="26">
        <f t="shared" si="82"/>
        <v>2.31132</v>
      </c>
      <c r="V325" s="27">
        <f t="shared" si="83"/>
        <v>-59.2</v>
      </c>
    </row>
    <row r="326" spans="1:22" ht="12.75">
      <c r="A326" s="182"/>
      <c r="B326" s="119">
        <v>87</v>
      </c>
      <c r="C326" s="78" t="s">
        <v>289</v>
      </c>
      <c r="D326" s="6">
        <v>15</v>
      </c>
      <c r="E326" s="6">
        <v>1983</v>
      </c>
      <c r="F326" s="6">
        <v>622.54</v>
      </c>
      <c r="G326" s="6">
        <v>622.54</v>
      </c>
      <c r="H326" s="22">
        <v>4.775</v>
      </c>
      <c r="I326" s="26">
        <f t="shared" si="75"/>
        <v>4.775</v>
      </c>
      <c r="J326" s="22">
        <v>2.4</v>
      </c>
      <c r="K326" s="26">
        <f t="shared" si="76"/>
        <v>3.4850000000000003</v>
      </c>
      <c r="L326" s="26">
        <f t="shared" si="77"/>
        <v>4.214</v>
      </c>
      <c r="M326" s="22">
        <v>23</v>
      </c>
      <c r="N326" s="22">
        <v>1.29</v>
      </c>
      <c r="O326" s="22">
        <v>10</v>
      </c>
      <c r="P326" s="22">
        <v>0.561</v>
      </c>
      <c r="Q326" s="22">
        <f t="shared" si="78"/>
        <v>160</v>
      </c>
      <c r="R326" s="22">
        <f t="shared" si="79"/>
        <v>232.33333333333337</v>
      </c>
      <c r="S326" s="22">
        <f t="shared" si="80"/>
        <v>280.93333333333334</v>
      </c>
      <c r="T326" s="26">
        <f t="shared" si="81"/>
        <v>1.8140000000000005</v>
      </c>
      <c r="U326" s="26">
        <f t="shared" si="82"/>
        <v>0.729</v>
      </c>
      <c r="V326" s="27">
        <f t="shared" si="83"/>
        <v>-13</v>
      </c>
    </row>
    <row r="327" spans="1:22" ht="12.75">
      <c r="A327" s="182"/>
      <c r="B327" s="119">
        <v>88</v>
      </c>
      <c r="C327" s="78" t="s">
        <v>52</v>
      </c>
      <c r="D327" s="6">
        <v>10</v>
      </c>
      <c r="E327" s="6">
        <v>1978</v>
      </c>
      <c r="F327" s="6">
        <v>551.02</v>
      </c>
      <c r="G327" s="6">
        <v>551.02</v>
      </c>
      <c r="H327" s="22">
        <v>3.582</v>
      </c>
      <c r="I327" s="26">
        <f t="shared" si="75"/>
        <v>3.582</v>
      </c>
      <c r="J327" s="22">
        <v>1.6</v>
      </c>
      <c r="K327" s="26">
        <f t="shared" si="76"/>
        <v>2.7969999999999997</v>
      </c>
      <c r="L327" s="26">
        <f t="shared" si="77"/>
        <v>2.7969999999999997</v>
      </c>
      <c r="M327" s="22">
        <v>14</v>
      </c>
      <c r="N327" s="22">
        <v>0.785</v>
      </c>
      <c r="O327" s="22">
        <v>14</v>
      </c>
      <c r="P327" s="22">
        <v>0.785</v>
      </c>
      <c r="Q327" s="22">
        <f t="shared" si="78"/>
        <v>160</v>
      </c>
      <c r="R327" s="22">
        <f t="shared" si="79"/>
        <v>279.69999999999993</v>
      </c>
      <c r="S327" s="22">
        <f t="shared" si="80"/>
        <v>279.69999999999993</v>
      </c>
      <c r="T327" s="26">
        <f t="shared" si="81"/>
        <v>1.1969999999999996</v>
      </c>
      <c r="U327" s="26">
        <f t="shared" si="82"/>
        <v>0</v>
      </c>
      <c r="V327" s="27">
        <f t="shared" si="83"/>
        <v>0</v>
      </c>
    </row>
    <row r="328" spans="1:22" ht="12.75">
      <c r="A328" s="182"/>
      <c r="B328" s="119">
        <v>89</v>
      </c>
      <c r="C328" s="78" t="s">
        <v>299</v>
      </c>
      <c r="D328" s="6">
        <v>55</v>
      </c>
      <c r="E328" s="6" t="s">
        <v>37</v>
      </c>
      <c r="F328" s="26">
        <v>2709.88</v>
      </c>
      <c r="G328" s="26">
        <v>2709.88</v>
      </c>
      <c r="H328" s="26">
        <v>16.726</v>
      </c>
      <c r="I328" s="26">
        <f t="shared" si="75"/>
        <v>16.726</v>
      </c>
      <c r="J328" s="26">
        <v>8.8</v>
      </c>
      <c r="K328" s="26">
        <f t="shared" si="76"/>
        <v>11.779</v>
      </c>
      <c r="L328" s="26">
        <f t="shared" si="77"/>
        <v>11.0395</v>
      </c>
      <c r="M328" s="26">
        <v>97</v>
      </c>
      <c r="N328" s="26">
        <v>4.947</v>
      </c>
      <c r="O328" s="26">
        <v>111.5</v>
      </c>
      <c r="P328" s="26">
        <v>5.6865</v>
      </c>
      <c r="Q328" s="22">
        <f t="shared" si="78"/>
        <v>160</v>
      </c>
      <c r="R328" s="22">
        <f t="shared" si="79"/>
        <v>214.16363636363636</v>
      </c>
      <c r="S328" s="22">
        <f t="shared" si="80"/>
        <v>200.71818181818182</v>
      </c>
      <c r="T328" s="26">
        <f t="shared" si="81"/>
        <v>2.2394999999999996</v>
      </c>
      <c r="U328" s="26">
        <f t="shared" si="82"/>
        <v>-0.7394999999999996</v>
      </c>
      <c r="V328" s="27">
        <f t="shared" si="83"/>
        <v>14.5</v>
      </c>
    </row>
    <row r="329" spans="1:22" ht="12.75">
      <c r="A329" s="182"/>
      <c r="B329" s="119">
        <v>90</v>
      </c>
      <c r="C329" s="78" t="s">
        <v>58</v>
      </c>
      <c r="D329" s="6">
        <v>28</v>
      </c>
      <c r="E329" s="6" t="s">
        <v>37</v>
      </c>
      <c r="F329" s="26">
        <v>1380.52</v>
      </c>
      <c r="G329" s="26">
        <v>1380.52</v>
      </c>
      <c r="H329" s="26">
        <v>10.317</v>
      </c>
      <c r="I329" s="26">
        <f t="shared" si="75"/>
        <v>10.317</v>
      </c>
      <c r="J329" s="26">
        <v>4.48</v>
      </c>
      <c r="K329" s="26">
        <f t="shared" si="76"/>
        <v>6.798</v>
      </c>
      <c r="L329" s="26">
        <f t="shared" si="77"/>
        <v>6.8337</v>
      </c>
      <c r="M329" s="26">
        <v>69</v>
      </c>
      <c r="N329" s="26">
        <v>3.519</v>
      </c>
      <c r="O329" s="26">
        <v>68.3</v>
      </c>
      <c r="P329" s="26">
        <v>3.4833</v>
      </c>
      <c r="Q329" s="22">
        <f t="shared" si="78"/>
        <v>160</v>
      </c>
      <c r="R329" s="22">
        <f t="shared" si="79"/>
        <v>242.78571428571428</v>
      </c>
      <c r="S329" s="22">
        <f t="shared" si="80"/>
        <v>244.0607142857143</v>
      </c>
      <c r="T329" s="26">
        <f t="shared" si="81"/>
        <v>2.3537</v>
      </c>
      <c r="U329" s="26">
        <f t="shared" si="82"/>
        <v>0.03570000000000029</v>
      </c>
      <c r="V329" s="27">
        <f t="shared" si="83"/>
        <v>-0.7000000000000028</v>
      </c>
    </row>
    <row r="330" spans="1:22" ht="12.75">
      <c r="A330" s="182"/>
      <c r="B330" s="119">
        <v>91</v>
      </c>
      <c r="C330" s="78" t="s">
        <v>300</v>
      </c>
      <c r="D330" s="6">
        <v>39</v>
      </c>
      <c r="E330" s="6" t="s">
        <v>37</v>
      </c>
      <c r="F330" s="26">
        <v>2270.55</v>
      </c>
      <c r="G330" s="26">
        <v>2193</v>
      </c>
      <c r="H330" s="26">
        <v>12.119</v>
      </c>
      <c r="I330" s="26">
        <f t="shared" si="75"/>
        <v>12.119</v>
      </c>
      <c r="J330" s="26">
        <v>6.24</v>
      </c>
      <c r="K330" s="26">
        <f t="shared" si="76"/>
        <v>7.835</v>
      </c>
      <c r="L330" s="26">
        <f t="shared" si="77"/>
        <v>8.204239999999999</v>
      </c>
      <c r="M330" s="26">
        <v>84</v>
      </c>
      <c r="N330" s="26">
        <v>4.284</v>
      </c>
      <c r="O330" s="26">
        <v>76.76</v>
      </c>
      <c r="P330" s="26">
        <v>3.9147600000000002</v>
      </c>
      <c r="Q330" s="22">
        <f t="shared" si="78"/>
        <v>160</v>
      </c>
      <c r="R330" s="22">
        <f t="shared" si="79"/>
        <v>200.89743589743588</v>
      </c>
      <c r="S330" s="22">
        <f t="shared" si="80"/>
        <v>210.36512820512814</v>
      </c>
      <c r="T330" s="26">
        <f t="shared" si="81"/>
        <v>1.9642399999999984</v>
      </c>
      <c r="U330" s="26">
        <f t="shared" si="82"/>
        <v>0.36923999999999957</v>
      </c>
      <c r="V330" s="27">
        <f t="shared" si="83"/>
        <v>-7.239999999999995</v>
      </c>
    </row>
    <row r="331" spans="1:22" ht="12.75">
      <c r="A331" s="182"/>
      <c r="B331" s="119">
        <v>92</v>
      </c>
      <c r="C331" s="78" t="s">
        <v>301</v>
      </c>
      <c r="D331" s="6">
        <v>45</v>
      </c>
      <c r="E331" s="6" t="s">
        <v>37</v>
      </c>
      <c r="F331" s="26">
        <v>2197.76</v>
      </c>
      <c r="G331" s="26">
        <v>2197.76</v>
      </c>
      <c r="H331" s="26">
        <v>14.686</v>
      </c>
      <c r="I331" s="26">
        <f t="shared" si="75"/>
        <v>14.686</v>
      </c>
      <c r="J331" s="26">
        <v>7.2</v>
      </c>
      <c r="K331" s="26">
        <f t="shared" si="76"/>
        <v>10.147</v>
      </c>
      <c r="L331" s="26">
        <f t="shared" si="77"/>
        <v>9.24124</v>
      </c>
      <c r="M331" s="26">
        <v>89</v>
      </c>
      <c r="N331" s="26">
        <v>4.539</v>
      </c>
      <c r="O331" s="26">
        <v>106.76</v>
      </c>
      <c r="P331" s="26">
        <v>5.4447600000000005</v>
      </c>
      <c r="Q331" s="22">
        <f t="shared" si="78"/>
        <v>160</v>
      </c>
      <c r="R331" s="22">
        <f t="shared" si="79"/>
        <v>225.48888888888888</v>
      </c>
      <c r="S331" s="22">
        <f t="shared" si="80"/>
        <v>205.3608888888889</v>
      </c>
      <c r="T331" s="26">
        <f t="shared" si="81"/>
        <v>2.0412399999999993</v>
      </c>
      <c r="U331" s="26">
        <f t="shared" si="82"/>
        <v>-0.9057600000000008</v>
      </c>
      <c r="V331" s="27">
        <f t="shared" si="83"/>
        <v>17.760000000000005</v>
      </c>
    </row>
    <row r="332" spans="1:22" ht="12.75">
      <c r="A332" s="182"/>
      <c r="B332" s="119">
        <v>93</v>
      </c>
      <c r="C332" s="78" t="s">
        <v>91</v>
      </c>
      <c r="D332" s="6">
        <v>20</v>
      </c>
      <c r="E332" s="6"/>
      <c r="F332" s="6">
        <v>1263</v>
      </c>
      <c r="G332" s="6">
        <v>1263</v>
      </c>
      <c r="H332" s="26">
        <v>7.48</v>
      </c>
      <c r="I332" s="26">
        <f t="shared" si="75"/>
        <v>7.48</v>
      </c>
      <c r="J332" s="26">
        <v>3.2</v>
      </c>
      <c r="K332" s="26">
        <f t="shared" si="76"/>
        <v>5.4961</v>
      </c>
      <c r="L332" s="26">
        <f t="shared" si="77"/>
        <v>5.542000000000001</v>
      </c>
      <c r="M332" s="22">
        <v>38.9</v>
      </c>
      <c r="N332" s="23">
        <f aca="true" t="shared" si="84" ref="N332:N341">M332*0.051</f>
        <v>1.9838999999999998</v>
      </c>
      <c r="O332" s="22">
        <v>38</v>
      </c>
      <c r="P332" s="26">
        <f aca="true" t="shared" si="85" ref="P332:P337">O332*0.051</f>
        <v>1.938</v>
      </c>
      <c r="Q332" s="22">
        <f t="shared" si="78"/>
        <v>160</v>
      </c>
      <c r="R332" s="22">
        <f t="shared" si="79"/>
        <v>274.805</v>
      </c>
      <c r="S332" s="22">
        <f t="shared" si="80"/>
        <v>277.1</v>
      </c>
      <c r="T332" s="26">
        <f t="shared" si="81"/>
        <v>2.3420000000000005</v>
      </c>
      <c r="U332" s="26">
        <f t="shared" si="82"/>
        <v>0.04589999999999983</v>
      </c>
      <c r="V332" s="27">
        <f t="shared" si="83"/>
        <v>-0.8999999999999986</v>
      </c>
    </row>
    <row r="333" spans="1:22" ht="12.75">
      <c r="A333" s="182"/>
      <c r="B333" s="119">
        <v>94</v>
      </c>
      <c r="C333" s="78" t="s">
        <v>92</v>
      </c>
      <c r="D333" s="6">
        <v>95</v>
      </c>
      <c r="E333" s="6"/>
      <c r="F333" s="6">
        <v>3717</v>
      </c>
      <c r="G333" s="6">
        <v>3717</v>
      </c>
      <c r="H333" s="26">
        <v>37.26</v>
      </c>
      <c r="I333" s="26">
        <f t="shared" si="75"/>
        <v>37.26</v>
      </c>
      <c r="J333" s="26">
        <v>15.04</v>
      </c>
      <c r="K333" s="26">
        <f t="shared" si="76"/>
        <v>29.150999999999996</v>
      </c>
      <c r="L333" s="26">
        <f t="shared" si="77"/>
        <v>29.7324</v>
      </c>
      <c r="M333" s="22">
        <v>159</v>
      </c>
      <c r="N333" s="23">
        <f t="shared" si="84"/>
        <v>8.109</v>
      </c>
      <c r="O333" s="22">
        <v>147.6</v>
      </c>
      <c r="P333" s="26">
        <f t="shared" si="85"/>
        <v>7.5276</v>
      </c>
      <c r="Q333" s="22">
        <f t="shared" si="78"/>
        <v>158.31578947368422</v>
      </c>
      <c r="R333" s="22">
        <f t="shared" si="79"/>
        <v>306.85263157894735</v>
      </c>
      <c r="S333" s="22">
        <f t="shared" si="80"/>
        <v>312.97263157894736</v>
      </c>
      <c r="T333" s="26">
        <f t="shared" si="81"/>
        <v>14.6924</v>
      </c>
      <c r="U333" s="26">
        <f t="shared" si="82"/>
        <v>0.5814000000000004</v>
      </c>
      <c r="V333" s="27">
        <f t="shared" si="83"/>
        <v>-11.400000000000006</v>
      </c>
    </row>
    <row r="334" spans="1:22" ht="12.75">
      <c r="A334" s="182"/>
      <c r="B334" s="119">
        <v>95</v>
      </c>
      <c r="C334" s="78" t="s">
        <v>93</v>
      </c>
      <c r="D334" s="6">
        <v>52</v>
      </c>
      <c r="E334" s="6"/>
      <c r="F334" s="6">
        <v>2775</v>
      </c>
      <c r="G334" s="6">
        <v>2775</v>
      </c>
      <c r="H334" s="26">
        <v>12.17</v>
      </c>
      <c r="I334" s="26">
        <f t="shared" si="75"/>
        <v>12.17</v>
      </c>
      <c r="J334" s="26">
        <v>3.52</v>
      </c>
      <c r="K334" s="26">
        <f t="shared" si="76"/>
        <v>7.988</v>
      </c>
      <c r="L334" s="26">
        <f t="shared" si="77"/>
        <v>9.314</v>
      </c>
      <c r="M334" s="22">
        <v>82</v>
      </c>
      <c r="N334" s="23">
        <f t="shared" si="84"/>
        <v>4.1819999999999995</v>
      </c>
      <c r="O334" s="22">
        <v>56</v>
      </c>
      <c r="P334" s="26">
        <f t="shared" si="85"/>
        <v>2.856</v>
      </c>
      <c r="Q334" s="22">
        <f t="shared" si="78"/>
        <v>67.6923076923077</v>
      </c>
      <c r="R334" s="22">
        <f t="shared" si="79"/>
        <v>153.6153846153846</v>
      </c>
      <c r="S334" s="22">
        <f t="shared" si="80"/>
        <v>179.1153846153846</v>
      </c>
      <c r="T334" s="26">
        <f t="shared" si="81"/>
        <v>5.7940000000000005</v>
      </c>
      <c r="U334" s="26">
        <f t="shared" si="82"/>
        <v>1.3259999999999996</v>
      </c>
      <c r="V334" s="27">
        <f t="shared" si="83"/>
        <v>-26</v>
      </c>
    </row>
    <row r="335" spans="1:22" ht="12.75">
      <c r="A335" s="182"/>
      <c r="B335" s="119">
        <v>96</v>
      </c>
      <c r="C335" s="78" t="s">
        <v>94</v>
      </c>
      <c r="D335" s="6">
        <v>45</v>
      </c>
      <c r="E335" s="6"/>
      <c r="F335" s="6">
        <v>2200</v>
      </c>
      <c r="G335" s="6">
        <v>2200</v>
      </c>
      <c r="H335" s="26">
        <v>20.25</v>
      </c>
      <c r="I335" s="26">
        <f t="shared" si="75"/>
        <v>20.25</v>
      </c>
      <c r="J335" s="26">
        <v>7.65</v>
      </c>
      <c r="K335" s="26">
        <f t="shared" si="76"/>
        <v>14.3646</v>
      </c>
      <c r="L335" s="26">
        <f t="shared" si="77"/>
        <v>15.4152</v>
      </c>
      <c r="M335" s="22">
        <v>115.4</v>
      </c>
      <c r="N335" s="23">
        <f t="shared" si="84"/>
        <v>5.8854</v>
      </c>
      <c r="O335" s="22">
        <v>94.8</v>
      </c>
      <c r="P335" s="26">
        <f t="shared" si="85"/>
        <v>4.8347999999999995</v>
      </c>
      <c r="Q335" s="22">
        <f t="shared" si="78"/>
        <v>170</v>
      </c>
      <c r="R335" s="22">
        <f t="shared" si="79"/>
        <v>319.2133333333333</v>
      </c>
      <c r="S335" s="22">
        <f t="shared" si="80"/>
        <v>342.56</v>
      </c>
      <c r="T335" s="26">
        <f t="shared" si="81"/>
        <v>7.7652</v>
      </c>
      <c r="U335" s="26">
        <f t="shared" si="82"/>
        <v>1.0506000000000002</v>
      </c>
      <c r="V335" s="27">
        <f t="shared" si="83"/>
        <v>-20.60000000000001</v>
      </c>
    </row>
    <row r="336" spans="1:22" ht="12.75">
      <c r="A336" s="182"/>
      <c r="B336" s="119">
        <v>97</v>
      </c>
      <c r="C336" s="78" t="s">
        <v>95</v>
      </c>
      <c r="D336" s="6">
        <v>25</v>
      </c>
      <c r="E336" s="6"/>
      <c r="F336" s="6">
        <v>1379</v>
      </c>
      <c r="G336" s="6">
        <v>1379</v>
      </c>
      <c r="H336" s="26">
        <v>10.77</v>
      </c>
      <c r="I336" s="26">
        <f t="shared" si="75"/>
        <v>10.77</v>
      </c>
      <c r="J336" s="26">
        <v>4.25</v>
      </c>
      <c r="K336" s="26">
        <f t="shared" si="76"/>
        <v>7.760999999999999</v>
      </c>
      <c r="L336" s="26">
        <f t="shared" si="77"/>
        <v>8.373</v>
      </c>
      <c r="M336" s="22">
        <v>59</v>
      </c>
      <c r="N336" s="23">
        <f t="shared" si="84"/>
        <v>3.009</v>
      </c>
      <c r="O336" s="22">
        <v>47</v>
      </c>
      <c r="P336" s="26">
        <f t="shared" si="85"/>
        <v>2.397</v>
      </c>
      <c r="Q336" s="22">
        <f t="shared" si="78"/>
        <v>170</v>
      </c>
      <c r="R336" s="22">
        <f t="shared" si="79"/>
        <v>310.43999999999994</v>
      </c>
      <c r="S336" s="22">
        <f t="shared" si="80"/>
        <v>334.92</v>
      </c>
      <c r="T336" s="26">
        <f t="shared" si="81"/>
        <v>4.122999999999999</v>
      </c>
      <c r="U336" s="26">
        <f t="shared" si="82"/>
        <v>0.6120000000000001</v>
      </c>
      <c r="V336" s="27">
        <f t="shared" si="83"/>
        <v>-12</v>
      </c>
    </row>
    <row r="337" spans="1:22" ht="12.75">
      <c r="A337" s="182"/>
      <c r="B337" s="119">
        <v>98</v>
      </c>
      <c r="C337" s="78" t="s">
        <v>96</v>
      </c>
      <c r="D337" s="6">
        <v>45</v>
      </c>
      <c r="E337" s="6"/>
      <c r="F337" s="6">
        <v>2043</v>
      </c>
      <c r="G337" s="6">
        <v>2043</v>
      </c>
      <c r="H337" s="26">
        <v>7.85</v>
      </c>
      <c r="I337" s="26">
        <f t="shared" si="75"/>
        <v>7.85</v>
      </c>
      <c r="J337" s="26">
        <v>0.66</v>
      </c>
      <c r="K337" s="26">
        <f t="shared" si="76"/>
        <v>2.24</v>
      </c>
      <c r="L337" s="26">
        <f t="shared" si="77"/>
        <v>3.6272</v>
      </c>
      <c r="M337" s="22">
        <v>110</v>
      </c>
      <c r="N337" s="23">
        <f t="shared" si="84"/>
        <v>5.609999999999999</v>
      </c>
      <c r="O337" s="22">
        <v>82.8</v>
      </c>
      <c r="P337" s="26">
        <f t="shared" si="85"/>
        <v>4.222799999999999</v>
      </c>
      <c r="Q337" s="22">
        <f t="shared" si="78"/>
        <v>14.666666666666666</v>
      </c>
      <c r="R337" s="22">
        <f t="shared" si="79"/>
        <v>49.77777777777778</v>
      </c>
      <c r="S337" s="22">
        <f t="shared" si="80"/>
        <v>80.60444444444445</v>
      </c>
      <c r="T337" s="26">
        <f t="shared" si="81"/>
        <v>2.9672</v>
      </c>
      <c r="U337" s="26">
        <f t="shared" si="82"/>
        <v>1.3872</v>
      </c>
      <c r="V337" s="27">
        <f t="shared" si="83"/>
        <v>-27.200000000000003</v>
      </c>
    </row>
    <row r="338" spans="1:22" ht="12.75">
      <c r="A338" s="182"/>
      <c r="B338" s="119">
        <v>99</v>
      </c>
      <c r="C338" s="78" t="s">
        <v>97</v>
      </c>
      <c r="D338" s="6">
        <v>45</v>
      </c>
      <c r="E338" s="6"/>
      <c r="F338" s="6">
        <v>2489</v>
      </c>
      <c r="G338" s="6">
        <v>2489</v>
      </c>
      <c r="H338" s="26">
        <v>14.37</v>
      </c>
      <c r="I338" s="26">
        <f t="shared" si="75"/>
        <v>14.37</v>
      </c>
      <c r="J338" s="26">
        <v>5.18</v>
      </c>
      <c r="K338" s="26">
        <f t="shared" si="76"/>
        <v>14.37</v>
      </c>
      <c r="L338" s="26">
        <f t="shared" si="77"/>
        <v>10.75</v>
      </c>
      <c r="M338" s="22"/>
      <c r="N338" s="23">
        <f t="shared" si="84"/>
        <v>0</v>
      </c>
      <c r="O338" s="22">
        <f>P338/0.051</f>
        <v>70.98039215686275</v>
      </c>
      <c r="P338" s="26">
        <v>3.62</v>
      </c>
      <c r="Q338" s="22">
        <f t="shared" si="78"/>
        <v>115.11111111111111</v>
      </c>
      <c r="R338" s="22">
        <f t="shared" si="79"/>
        <v>319.3333333333333</v>
      </c>
      <c r="S338" s="22">
        <f t="shared" si="80"/>
        <v>238.88888888888889</v>
      </c>
      <c r="T338" s="26">
        <f t="shared" si="81"/>
        <v>5.57</v>
      </c>
      <c r="U338" s="26">
        <f t="shared" si="82"/>
        <v>-3.62</v>
      </c>
      <c r="V338" s="27">
        <f t="shared" si="83"/>
        <v>70.98039215686275</v>
      </c>
    </row>
    <row r="339" spans="1:22" ht="12.75">
      <c r="A339" s="182"/>
      <c r="B339" s="119">
        <v>100</v>
      </c>
      <c r="C339" s="78" t="s">
        <v>98</v>
      </c>
      <c r="D339" s="6">
        <v>81</v>
      </c>
      <c r="E339" s="6"/>
      <c r="F339" s="6">
        <v>5205</v>
      </c>
      <c r="G339" s="6">
        <v>5205</v>
      </c>
      <c r="H339" s="26">
        <v>41.35</v>
      </c>
      <c r="I339" s="26">
        <f t="shared" si="75"/>
        <v>41.35</v>
      </c>
      <c r="J339" s="26">
        <v>12.96</v>
      </c>
      <c r="K339" s="26">
        <f t="shared" si="76"/>
        <v>41.35</v>
      </c>
      <c r="L339" s="26">
        <f t="shared" si="77"/>
        <v>31.090000000000003</v>
      </c>
      <c r="M339" s="22"/>
      <c r="N339" s="23">
        <f t="shared" si="84"/>
        <v>0</v>
      </c>
      <c r="O339" s="22">
        <f>P339/0.051</f>
        <v>201.1764705882353</v>
      </c>
      <c r="P339" s="23">
        <v>10.26</v>
      </c>
      <c r="Q339" s="22">
        <f t="shared" si="78"/>
        <v>160</v>
      </c>
      <c r="R339" s="22">
        <f t="shared" si="79"/>
        <v>510.4938271604938</v>
      </c>
      <c r="S339" s="22">
        <f t="shared" si="80"/>
        <v>383.8271604938272</v>
      </c>
      <c r="T339" s="26">
        <f t="shared" si="81"/>
        <v>18.130000000000003</v>
      </c>
      <c r="U339" s="26">
        <f t="shared" si="82"/>
        <v>-10.26</v>
      </c>
      <c r="V339" s="27">
        <f t="shared" si="83"/>
        <v>201.1764705882353</v>
      </c>
    </row>
    <row r="340" spans="1:22" ht="12.75">
      <c r="A340" s="182"/>
      <c r="B340" s="119">
        <v>101</v>
      </c>
      <c r="C340" s="78" t="s">
        <v>99</v>
      </c>
      <c r="D340" s="6">
        <v>81</v>
      </c>
      <c r="E340" s="6"/>
      <c r="F340" s="6">
        <v>5277</v>
      </c>
      <c r="G340" s="6">
        <v>5277</v>
      </c>
      <c r="H340" s="26">
        <v>41.08</v>
      </c>
      <c r="I340" s="26">
        <f t="shared" si="75"/>
        <v>41.08</v>
      </c>
      <c r="J340" s="26">
        <v>13.77</v>
      </c>
      <c r="K340" s="26">
        <f t="shared" si="76"/>
        <v>41.08</v>
      </c>
      <c r="L340" s="26">
        <f t="shared" si="77"/>
        <v>29.089999999999996</v>
      </c>
      <c r="M340" s="6"/>
      <c r="N340" s="23">
        <f t="shared" si="84"/>
        <v>0</v>
      </c>
      <c r="O340" s="22">
        <f>P340/0.051</f>
        <v>235.0980392156863</v>
      </c>
      <c r="P340" s="23">
        <v>11.99</v>
      </c>
      <c r="Q340" s="22">
        <f t="shared" si="78"/>
        <v>170</v>
      </c>
      <c r="R340" s="22">
        <f t="shared" si="79"/>
        <v>507.1604938271605</v>
      </c>
      <c r="S340" s="22">
        <f t="shared" si="80"/>
        <v>359.13580246913574</v>
      </c>
      <c r="T340" s="26">
        <f t="shared" si="81"/>
        <v>15.319999999999997</v>
      </c>
      <c r="U340" s="26">
        <f t="shared" si="82"/>
        <v>-11.99</v>
      </c>
      <c r="V340" s="27">
        <f t="shared" si="83"/>
        <v>235.0980392156863</v>
      </c>
    </row>
    <row r="341" spans="1:22" ht="12.75">
      <c r="A341" s="182"/>
      <c r="B341" s="119">
        <v>102</v>
      </c>
      <c r="C341" s="78" t="s">
        <v>100</v>
      </c>
      <c r="D341" s="6">
        <v>54</v>
      </c>
      <c r="E341" s="6"/>
      <c r="F341" s="6">
        <v>3449</v>
      </c>
      <c r="G341" s="6">
        <v>3449</v>
      </c>
      <c r="H341" s="26">
        <v>23.94</v>
      </c>
      <c r="I341" s="26">
        <f t="shared" si="75"/>
        <v>23.94</v>
      </c>
      <c r="J341" s="26">
        <v>8.56</v>
      </c>
      <c r="K341" s="26">
        <f t="shared" si="76"/>
        <v>23.94</v>
      </c>
      <c r="L341" s="26">
        <f t="shared" si="77"/>
        <v>17.29</v>
      </c>
      <c r="M341" s="6"/>
      <c r="N341" s="23">
        <f t="shared" si="84"/>
        <v>0</v>
      </c>
      <c r="O341" s="22">
        <f>P341/0.051</f>
        <v>130.3921568627451</v>
      </c>
      <c r="P341" s="23">
        <v>6.65</v>
      </c>
      <c r="Q341" s="22">
        <f t="shared" si="78"/>
        <v>158.5185185185185</v>
      </c>
      <c r="R341" s="22">
        <f t="shared" si="79"/>
        <v>443.3333333333333</v>
      </c>
      <c r="S341" s="22">
        <f t="shared" si="80"/>
        <v>320.18518518518516</v>
      </c>
      <c r="T341" s="26">
        <f t="shared" si="81"/>
        <v>8.729999999999999</v>
      </c>
      <c r="U341" s="26">
        <f t="shared" si="82"/>
        <v>-6.65</v>
      </c>
      <c r="V341" s="27">
        <f t="shared" si="83"/>
        <v>130.3921568627451</v>
      </c>
    </row>
    <row r="342" spans="1:22" ht="12.75">
      <c r="A342" s="182"/>
      <c r="B342" s="119">
        <v>103</v>
      </c>
      <c r="C342" s="69" t="s">
        <v>120</v>
      </c>
      <c r="D342" s="47">
        <v>10</v>
      </c>
      <c r="E342" s="47"/>
      <c r="F342" s="47">
        <v>600.92</v>
      </c>
      <c r="G342" s="47">
        <v>600.92</v>
      </c>
      <c r="H342" s="26">
        <v>2.74</v>
      </c>
      <c r="I342" s="26">
        <f t="shared" si="75"/>
        <v>2.74</v>
      </c>
      <c r="J342" s="48">
        <f>D342*160/1000/30*20</f>
        <v>1.0666666666666667</v>
      </c>
      <c r="K342" s="26">
        <f t="shared" si="76"/>
        <v>2.281</v>
      </c>
      <c r="L342" s="26">
        <f t="shared" si="77"/>
        <v>1.9496000000000002</v>
      </c>
      <c r="M342" s="49">
        <v>9</v>
      </c>
      <c r="N342" s="23">
        <f aca="true" t="shared" si="86" ref="N342:N347">M342*51/1000</f>
        <v>0.459</v>
      </c>
      <c r="O342" s="22">
        <v>13</v>
      </c>
      <c r="P342" s="22">
        <f aca="true" t="shared" si="87" ref="P342:P347">O342*60.8/1000</f>
        <v>0.7904</v>
      </c>
      <c r="Q342" s="22">
        <f t="shared" si="78"/>
        <v>106.66666666666667</v>
      </c>
      <c r="R342" s="22">
        <f t="shared" si="79"/>
        <v>228.1</v>
      </c>
      <c r="S342" s="22">
        <f t="shared" si="80"/>
        <v>194.96</v>
      </c>
      <c r="T342" s="26">
        <f t="shared" si="81"/>
        <v>0.8829333333333336</v>
      </c>
      <c r="U342" s="26">
        <f t="shared" si="82"/>
        <v>-0.3314</v>
      </c>
      <c r="V342" s="27">
        <f t="shared" si="83"/>
        <v>4</v>
      </c>
    </row>
    <row r="343" spans="1:22" ht="12.75">
      <c r="A343" s="182"/>
      <c r="B343" s="119">
        <v>104</v>
      </c>
      <c r="C343" s="69" t="s">
        <v>121</v>
      </c>
      <c r="D343" s="47">
        <v>18</v>
      </c>
      <c r="E343" s="47"/>
      <c r="F343" s="50">
        <v>1062.36</v>
      </c>
      <c r="G343" s="50">
        <v>1062.36</v>
      </c>
      <c r="H343" s="26">
        <v>4.37</v>
      </c>
      <c r="I343" s="26">
        <f t="shared" si="75"/>
        <v>4.37</v>
      </c>
      <c r="J343" s="48">
        <f>D343*160/1000/30*23</f>
        <v>2.208</v>
      </c>
      <c r="K343" s="26">
        <f t="shared" si="76"/>
        <v>3.35</v>
      </c>
      <c r="L343" s="26">
        <f t="shared" si="77"/>
        <v>3.2756000000000003</v>
      </c>
      <c r="M343" s="49">
        <v>20</v>
      </c>
      <c r="N343" s="23">
        <f t="shared" si="86"/>
        <v>1.02</v>
      </c>
      <c r="O343" s="22">
        <v>18</v>
      </c>
      <c r="P343" s="22">
        <f t="shared" si="87"/>
        <v>1.0943999999999998</v>
      </c>
      <c r="Q343" s="22">
        <f t="shared" si="78"/>
        <v>122.66666666666667</v>
      </c>
      <c r="R343" s="22">
        <f t="shared" si="79"/>
        <v>186.11111111111111</v>
      </c>
      <c r="S343" s="22">
        <f t="shared" si="80"/>
        <v>181.9777777777778</v>
      </c>
      <c r="T343" s="26">
        <f t="shared" si="81"/>
        <v>1.0676</v>
      </c>
      <c r="U343" s="26">
        <f t="shared" si="82"/>
        <v>-0.0743999999999998</v>
      </c>
      <c r="V343" s="27">
        <f t="shared" si="83"/>
        <v>-2</v>
      </c>
    </row>
    <row r="344" spans="1:22" ht="12.75">
      <c r="A344" s="182"/>
      <c r="B344" s="119">
        <v>105</v>
      </c>
      <c r="C344" s="69" t="s">
        <v>122</v>
      </c>
      <c r="D344" s="47">
        <v>11</v>
      </c>
      <c r="E344" s="47"/>
      <c r="F344" s="47">
        <v>652.44</v>
      </c>
      <c r="G344" s="47">
        <v>652.44</v>
      </c>
      <c r="H344" s="26">
        <v>2.53</v>
      </c>
      <c r="I344" s="26">
        <f t="shared" si="75"/>
        <v>2.53</v>
      </c>
      <c r="J344" s="48">
        <f>D344*160/1000/30*23</f>
        <v>1.3493333333333333</v>
      </c>
      <c r="K344" s="26">
        <f t="shared" si="76"/>
        <v>2.173</v>
      </c>
      <c r="L344" s="26">
        <f t="shared" si="77"/>
        <v>2.1348</v>
      </c>
      <c r="M344" s="49">
        <v>7</v>
      </c>
      <c r="N344" s="23">
        <f t="shared" si="86"/>
        <v>0.357</v>
      </c>
      <c r="O344" s="22">
        <v>6.5</v>
      </c>
      <c r="P344" s="22">
        <f t="shared" si="87"/>
        <v>0.3952</v>
      </c>
      <c r="Q344" s="22">
        <f t="shared" si="78"/>
        <v>122.66666666666666</v>
      </c>
      <c r="R344" s="22">
        <f t="shared" si="79"/>
        <v>197.54545454545453</v>
      </c>
      <c r="S344" s="22">
        <f t="shared" si="80"/>
        <v>194.07272727272724</v>
      </c>
      <c r="T344" s="26">
        <f t="shared" si="81"/>
        <v>0.7854666666666665</v>
      </c>
      <c r="U344" s="26">
        <f t="shared" si="82"/>
        <v>-0.03820000000000001</v>
      </c>
      <c r="V344" s="27">
        <f t="shared" si="83"/>
        <v>-0.5</v>
      </c>
    </row>
    <row r="345" spans="1:22" ht="12.75">
      <c r="A345" s="182"/>
      <c r="B345" s="119">
        <v>106</v>
      </c>
      <c r="C345" s="69" t="s">
        <v>123</v>
      </c>
      <c r="D345" s="47">
        <v>15</v>
      </c>
      <c r="E345" s="47"/>
      <c r="F345" s="47">
        <v>799.12</v>
      </c>
      <c r="G345" s="47">
        <v>799.12</v>
      </c>
      <c r="H345" s="26">
        <v>2.99</v>
      </c>
      <c r="I345" s="26">
        <f t="shared" si="75"/>
        <v>2.99</v>
      </c>
      <c r="J345" s="48">
        <f>D345*160/1000/30*23</f>
        <v>1.84</v>
      </c>
      <c r="K345" s="26">
        <f t="shared" si="76"/>
        <v>2.1740000000000004</v>
      </c>
      <c r="L345" s="26">
        <f t="shared" si="77"/>
        <v>2.4428</v>
      </c>
      <c r="M345" s="49">
        <v>16</v>
      </c>
      <c r="N345" s="23">
        <f t="shared" si="86"/>
        <v>0.816</v>
      </c>
      <c r="O345" s="22">
        <v>9</v>
      </c>
      <c r="P345" s="22">
        <f t="shared" si="87"/>
        <v>0.5471999999999999</v>
      </c>
      <c r="Q345" s="22">
        <f t="shared" si="78"/>
        <v>122.66666666666667</v>
      </c>
      <c r="R345" s="22">
        <f t="shared" si="79"/>
        <v>144.93333333333337</v>
      </c>
      <c r="S345" s="22">
        <f t="shared" si="80"/>
        <v>162.85333333333335</v>
      </c>
      <c r="T345" s="26">
        <f t="shared" si="81"/>
        <v>0.6028</v>
      </c>
      <c r="U345" s="26">
        <f t="shared" si="82"/>
        <v>0.26880000000000004</v>
      </c>
      <c r="V345" s="27">
        <f t="shared" si="83"/>
        <v>-7</v>
      </c>
    </row>
    <row r="346" spans="1:22" ht="12.75">
      <c r="A346" s="182"/>
      <c r="B346" s="119">
        <v>107</v>
      </c>
      <c r="C346" s="69" t="s">
        <v>305</v>
      </c>
      <c r="D346" s="47">
        <v>9</v>
      </c>
      <c r="E346" s="47"/>
      <c r="F346" s="47">
        <v>475.45</v>
      </c>
      <c r="G346" s="47">
        <v>475.45</v>
      </c>
      <c r="H346" s="26">
        <v>2.07</v>
      </c>
      <c r="I346" s="26">
        <f t="shared" si="75"/>
        <v>2.07</v>
      </c>
      <c r="J346" s="48">
        <f>D346*160/1000/30*23</f>
        <v>1.104</v>
      </c>
      <c r="K346" s="26">
        <f t="shared" si="76"/>
        <v>1.509</v>
      </c>
      <c r="L346" s="26">
        <f t="shared" si="77"/>
        <v>1.8876</v>
      </c>
      <c r="M346" s="49">
        <v>11</v>
      </c>
      <c r="N346" s="23">
        <f t="shared" si="86"/>
        <v>0.561</v>
      </c>
      <c r="O346" s="22">
        <v>3</v>
      </c>
      <c r="P346" s="22">
        <f t="shared" si="87"/>
        <v>0.18239999999999998</v>
      </c>
      <c r="Q346" s="22">
        <f t="shared" si="78"/>
        <v>122.66666666666667</v>
      </c>
      <c r="R346" s="22">
        <f t="shared" si="79"/>
        <v>167.66666666666666</v>
      </c>
      <c r="S346" s="22">
        <f t="shared" si="80"/>
        <v>209.73333333333332</v>
      </c>
      <c r="T346" s="26">
        <f t="shared" si="81"/>
        <v>0.7835999999999999</v>
      </c>
      <c r="U346" s="26">
        <f t="shared" si="82"/>
        <v>0.37860000000000005</v>
      </c>
      <c r="V346" s="27">
        <f t="shared" si="83"/>
        <v>-8</v>
      </c>
    </row>
    <row r="347" spans="1:22" ht="12.75">
      <c r="A347" s="182"/>
      <c r="B347" s="119">
        <v>108</v>
      </c>
      <c r="C347" s="69" t="s">
        <v>124</v>
      </c>
      <c r="D347" s="47">
        <v>6</v>
      </c>
      <c r="E347" s="47"/>
      <c r="F347" s="47">
        <v>316.74</v>
      </c>
      <c r="G347" s="47">
        <v>316.74</v>
      </c>
      <c r="H347" s="26">
        <v>1.61</v>
      </c>
      <c r="I347" s="26">
        <f t="shared" si="75"/>
        <v>1.61</v>
      </c>
      <c r="J347" s="48">
        <f>D347*160/1000/30*23</f>
        <v>0.736</v>
      </c>
      <c r="K347" s="26">
        <f t="shared" si="76"/>
        <v>1.4060000000000001</v>
      </c>
      <c r="L347" s="26">
        <f t="shared" si="77"/>
        <v>1.1844000000000001</v>
      </c>
      <c r="M347" s="49">
        <v>4</v>
      </c>
      <c r="N347" s="23">
        <f t="shared" si="86"/>
        <v>0.204</v>
      </c>
      <c r="O347" s="22">
        <v>7</v>
      </c>
      <c r="P347" s="22">
        <f t="shared" si="87"/>
        <v>0.4256</v>
      </c>
      <c r="Q347" s="22">
        <f t="shared" si="78"/>
        <v>122.66666666666667</v>
      </c>
      <c r="R347" s="22">
        <f t="shared" si="79"/>
        <v>234.33333333333337</v>
      </c>
      <c r="S347" s="22">
        <f t="shared" si="80"/>
        <v>197.4</v>
      </c>
      <c r="T347" s="26">
        <f t="shared" si="81"/>
        <v>0.44840000000000013</v>
      </c>
      <c r="U347" s="26">
        <f t="shared" si="82"/>
        <v>-0.2216</v>
      </c>
      <c r="V347" s="27">
        <f t="shared" si="83"/>
        <v>3</v>
      </c>
    </row>
    <row r="348" spans="1:22" ht="12.75">
      <c r="A348" s="182"/>
      <c r="B348" s="119">
        <v>109</v>
      </c>
      <c r="C348" s="78" t="s">
        <v>137</v>
      </c>
      <c r="D348" s="6">
        <v>45</v>
      </c>
      <c r="E348" s="6" t="s">
        <v>28</v>
      </c>
      <c r="F348" s="6">
        <v>1889.63</v>
      </c>
      <c r="G348" s="6">
        <v>1889.63</v>
      </c>
      <c r="H348" s="22">
        <v>11.239</v>
      </c>
      <c r="I348" s="26">
        <f t="shared" si="75"/>
        <v>11.239</v>
      </c>
      <c r="J348" s="22">
        <v>7.2</v>
      </c>
      <c r="K348" s="26">
        <f t="shared" si="76"/>
        <v>8.23602</v>
      </c>
      <c r="L348" s="26">
        <f t="shared" si="77"/>
        <v>8.49099</v>
      </c>
      <c r="M348" s="22">
        <v>53</v>
      </c>
      <c r="N348" s="22">
        <v>3.00298</v>
      </c>
      <c r="O348" s="22">
        <v>48.5</v>
      </c>
      <c r="P348" s="22">
        <v>2.74801</v>
      </c>
      <c r="Q348" s="22">
        <f t="shared" si="78"/>
        <v>160</v>
      </c>
      <c r="R348" s="22">
        <f t="shared" si="79"/>
        <v>183.02266666666668</v>
      </c>
      <c r="S348" s="22">
        <f t="shared" si="80"/>
        <v>188.68866666666665</v>
      </c>
      <c r="T348" s="26">
        <f t="shared" si="81"/>
        <v>1.2909899999999999</v>
      </c>
      <c r="U348" s="26">
        <f t="shared" si="82"/>
        <v>0.25497000000000014</v>
      </c>
      <c r="V348" s="27">
        <f t="shared" si="83"/>
        <v>-4.5</v>
      </c>
    </row>
    <row r="349" spans="1:22" ht="12.75">
      <c r="A349" s="182"/>
      <c r="B349" s="119">
        <v>110</v>
      </c>
      <c r="C349" s="78" t="s">
        <v>318</v>
      </c>
      <c r="D349" s="6">
        <v>45</v>
      </c>
      <c r="E349" s="6" t="s">
        <v>28</v>
      </c>
      <c r="F349" s="6">
        <v>1908.73</v>
      </c>
      <c r="G349" s="6">
        <v>1908.73</v>
      </c>
      <c r="H349" s="22">
        <v>11.582</v>
      </c>
      <c r="I349" s="26">
        <v>11.582</v>
      </c>
      <c r="J349" s="22">
        <v>7.2</v>
      </c>
      <c r="K349" s="26">
        <v>8.465700000000002</v>
      </c>
      <c r="L349" s="26">
        <v>8.692340000000002</v>
      </c>
      <c r="M349" s="22">
        <v>55</v>
      </c>
      <c r="N349" s="22">
        <v>3.1163</v>
      </c>
      <c r="O349" s="22">
        <v>51</v>
      </c>
      <c r="P349" s="22">
        <v>2.88966</v>
      </c>
      <c r="Q349" s="22">
        <v>160</v>
      </c>
      <c r="R349" s="22">
        <v>188.12666666666672</v>
      </c>
      <c r="S349" s="22">
        <v>193.16311111111116</v>
      </c>
      <c r="T349" s="26">
        <v>1.4923400000000013</v>
      </c>
      <c r="U349" s="26">
        <v>0.22663999999999973</v>
      </c>
      <c r="V349" s="27">
        <v>-4</v>
      </c>
    </row>
    <row r="350" spans="1:22" ht="12.75">
      <c r="A350" s="182"/>
      <c r="B350" s="119">
        <v>111</v>
      </c>
      <c r="C350" s="78" t="s">
        <v>321</v>
      </c>
      <c r="D350" s="6">
        <v>55</v>
      </c>
      <c r="E350" s="6" t="s">
        <v>28</v>
      </c>
      <c r="F350" s="6">
        <v>2745.8</v>
      </c>
      <c r="G350" s="6">
        <v>2745.8</v>
      </c>
      <c r="H350" s="22">
        <v>11.311</v>
      </c>
      <c r="I350" s="26">
        <v>11.311</v>
      </c>
      <c r="J350" s="22">
        <v>5.207675</v>
      </c>
      <c r="K350" s="26">
        <v>7.9114</v>
      </c>
      <c r="L350" s="26">
        <v>7.85474</v>
      </c>
      <c r="M350" s="22">
        <v>60</v>
      </c>
      <c r="N350" s="22">
        <v>3.3996</v>
      </c>
      <c r="O350" s="22">
        <v>61</v>
      </c>
      <c r="P350" s="22">
        <v>3.45626</v>
      </c>
      <c r="Q350" s="22">
        <v>94.685</v>
      </c>
      <c r="R350" s="22">
        <v>143.84363636363636</v>
      </c>
      <c r="S350" s="22">
        <v>142.81345454545453</v>
      </c>
      <c r="T350" s="26">
        <v>2.6470649999999996</v>
      </c>
      <c r="U350" s="26">
        <v>-0.05665999999999993</v>
      </c>
      <c r="V350" s="27">
        <v>1</v>
      </c>
    </row>
    <row r="351" spans="1:22" ht="12.75">
      <c r="A351" s="182"/>
      <c r="B351" s="119">
        <v>112</v>
      </c>
      <c r="C351" s="78" t="s">
        <v>135</v>
      </c>
      <c r="D351" s="6">
        <v>46</v>
      </c>
      <c r="E351" s="6" t="s">
        <v>28</v>
      </c>
      <c r="F351" s="6">
        <v>2848.37</v>
      </c>
      <c r="G351" s="6">
        <v>2848.37</v>
      </c>
      <c r="H351" s="22">
        <v>11.61</v>
      </c>
      <c r="I351" s="26">
        <v>11.61</v>
      </c>
      <c r="J351" s="22">
        <v>7.28</v>
      </c>
      <c r="K351" s="26">
        <v>8.09708</v>
      </c>
      <c r="L351" s="26">
        <v>8.66368</v>
      </c>
      <c r="M351" s="22">
        <v>62</v>
      </c>
      <c r="N351" s="22">
        <v>3.51292</v>
      </c>
      <c r="O351" s="22">
        <v>52</v>
      </c>
      <c r="P351" s="22">
        <v>2.94632</v>
      </c>
      <c r="Q351" s="22">
        <v>158.2608695652174</v>
      </c>
      <c r="R351" s="22">
        <v>176.02347826086955</v>
      </c>
      <c r="S351" s="22">
        <v>188.3408695652174</v>
      </c>
      <c r="T351" s="26">
        <v>1.3836799999999991</v>
      </c>
      <c r="U351" s="26">
        <v>0.5665999999999998</v>
      </c>
      <c r="V351" s="27">
        <v>-10</v>
      </c>
    </row>
    <row r="352" spans="1:22" ht="12.75">
      <c r="A352" s="182"/>
      <c r="B352" s="119">
        <v>113</v>
      </c>
      <c r="C352" s="78" t="s">
        <v>138</v>
      </c>
      <c r="D352" s="6">
        <v>40</v>
      </c>
      <c r="E352" s="6" t="s">
        <v>28</v>
      </c>
      <c r="F352" s="6">
        <v>2235.85</v>
      </c>
      <c r="G352" s="6">
        <v>2235.85</v>
      </c>
      <c r="H352" s="22">
        <v>11.736</v>
      </c>
      <c r="I352" s="26">
        <v>11.736</v>
      </c>
      <c r="J352" s="22">
        <v>6.32</v>
      </c>
      <c r="K352" s="26">
        <v>7.316520000000001</v>
      </c>
      <c r="L352" s="26">
        <v>8.27974</v>
      </c>
      <c r="M352" s="22">
        <v>78</v>
      </c>
      <c r="N352" s="22">
        <v>4.41948</v>
      </c>
      <c r="O352" s="22">
        <v>61</v>
      </c>
      <c r="P352" s="22">
        <v>3.45626</v>
      </c>
      <c r="Q352" s="22">
        <v>158</v>
      </c>
      <c r="R352" s="22">
        <v>182.913</v>
      </c>
      <c r="S352" s="22">
        <v>206.99349999999998</v>
      </c>
      <c r="T352" s="26">
        <v>1.95974</v>
      </c>
      <c r="U352" s="26">
        <v>0.9632200000000002</v>
      </c>
      <c r="V352" s="27">
        <v>-17</v>
      </c>
    </row>
    <row r="353" spans="1:22" ht="12.75">
      <c r="A353" s="182"/>
      <c r="B353" s="119">
        <v>114</v>
      </c>
      <c r="C353" s="60" t="s">
        <v>164</v>
      </c>
      <c r="D353" s="31">
        <v>16</v>
      </c>
      <c r="E353" s="31" t="s">
        <v>28</v>
      </c>
      <c r="F353" s="31">
        <v>1399.92</v>
      </c>
      <c r="G353" s="31">
        <v>844.07</v>
      </c>
      <c r="H353" s="71">
        <v>5.5</v>
      </c>
      <c r="I353" s="26">
        <v>5.5</v>
      </c>
      <c r="J353" s="71">
        <v>2.91</v>
      </c>
      <c r="K353" s="26">
        <v>3.766</v>
      </c>
      <c r="L353" s="26">
        <v>4.021</v>
      </c>
      <c r="M353" s="71">
        <v>34</v>
      </c>
      <c r="N353" s="71">
        <v>1.734</v>
      </c>
      <c r="O353" s="71">
        <v>29</v>
      </c>
      <c r="P353" s="71">
        <v>1.4789999999999999</v>
      </c>
      <c r="Q353" s="22">
        <v>181.875</v>
      </c>
      <c r="R353" s="22">
        <v>235.375</v>
      </c>
      <c r="S353" s="22">
        <v>251.3125</v>
      </c>
      <c r="T353" s="26">
        <v>1.1109999999999998</v>
      </c>
      <c r="U353" s="26">
        <v>0.255</v>
      </c>
      <c r="V353" s="27">
        <v>-5</v>
      </c>
    </row>
    <row r="354" spans="1:22" ht="12.75">
      <c r="A354" s="182"/>
      <c r="B354" s="119">
        <v>115</v>
      </c>
      <c r="C354" s="60" t="s">
        <v>165</v>
      </c>
      <c r="D354" s="31">
        <v>9</v>
      </c>
      <c r="E354" s="31" t="s">
        <v>28</v>
      </c>
      <c r="F354" s="31">
        <v>908.69</v>
      </c>
      <c r="G354" s="31">
        <v>453.09</v>
      </c>
      <c r="H354" s="71">
        <v>2.4</v>
      </c>
      <c r="I354" s="26">
        <v>2.4</v>
      </c>
      <c r="J354" s="71">
        <v>1.45</v>
      </c>
      <c r="K354" s="26">
        <v>1.7879999999999998</v>
      </c>
      <c r="L354" s="26">
        <v>1.839</v>
      </c>
      <c r="M354" s="71">
        <v>12</v>
      </c>
      <c r="N354" s="71">
        <v>0.612</v>
      </c>
      <c r="O354" s="71">
        <v>11</v>
      </c>
      <c r="P354" s="71">
        <v>0.5609999999999999</v>
      </c>
      <c r="Q354" s="22">
        <v>161.11111111111111</v>
      </c>
      <c r="R354" s="22">
        <v>198.66666666666663</v>
      </c>
      <c r="S354" s="22">
        <v>204.33333333333334</v>
      </c>
      <c r="T354" s="26">
        <v>0.389</v>
      </c>
      <c r="U354" s="26">
        <v>0.051000000000000045</v>
      </c>
      <c r="V354" s="27">
        <v>-1</v>
      </c>
    </row>
    <row r="355" spans="1:22" ht="12.75">
      <c r="A355" s="182"/>
      <c r="B355" s="119">
        <v>116</v>
      </c>
      <c r="C355" s="60" t="s">
        <v>167</v>
      </c>
      <c r="D355" s="31">
        <v>4</v>
      </c>
      <c r="E355" s="31" t="s">
        <v>28</v>
      </c>
      <c r="F355" s="31">
        <v>191.55</v>
      </c>
      <c r="G355" s="31">
        <v>191.55</v>
      </c>
      <c r="H355" s="71">
        <v>0.69</v>
      </c>
      <c r="I355" s="26">
        <f aca="true" t="shared" si="88" ref="I355:I397">H355</f>
        <v>0.69</v>
      </c>
      <c r="J355" s="71">
        <v>0.4</v>
      </c>
      <c r="K355" s="26">
        <f aca="true" t="shared" si="89" ref="K355:K397">I355-N355</f>
        <v>0.5369999999999999</v>
      </c>
      <c r="L355" s="26">
        <f aca="true" t="shared" si="90" ref="L355:L397">I355-P355</f>
        <v>0.5676</v>
      </c>
      <c r="M355" s="71">
        <v>3</v>
      </c>
      <c r="N355" s="71">
        <f>SUM(M355*0.051)</f>
        <v>0.153</v>
      </c>
      <c r="O355" s="71">
        <v>2.4</v>
      </c>
      <c r="P355" s="71">
        <f>SUM(O355*0.051)</f>
        <v>0.12239999999999998</v>
      </c>
      <c r="Q355" s="22">
        <f aca="true" t="shared" si="91" ref="Q355:Q397">J355*1000/D355</f>
        <v>100</v>
      </c>
      <c r="R355" s="22">
        <f aca="true" t="shared" si="92" ref="R355:R397">K355*1000/D355</f>
        <v>134.24999999999997</v>
      </c>
      <c r="S355" s="22">
        <f aca="true" t="shared" si="93" ref="S355:S397">L355*1000/D355</f>
        <v>141.9</v>
      </c>
      <c r="T355" s="26">
        <f aca="true" t="shared" si="94" ref="T355:T397">L355-J355</f>
        <v>0.16759999999999997</v>
      </c>
      <c r="U355" s="26">
        <f aca="true" t="shared" si="95" ref="U355:U397">N355-P355</f>
        <v>0.030600000000000016</v>
      </c>
      <c r="V355" s="27">
        <f aca="true" t="shared" si="96" ref="V355:V397">O355-M355</f>
        <v>-0.6000000000000001</v>
      </c>
    </row>
    <row r="356" spans="1:22" ht="12.75">
      <c r="A356" s="182"/>
      <c r="B356" s="119">
        <v>117</v>
      </c>
      <c r="C356" s="60" t="s">
        <v>168</v>
      </c>
      <c r="D356" s="31">
        <v>14</v>
      </c>
      <c r="E356" s="32" t="s">
        <v>28</v>
      </c>
      <c r="F356" s="31">
        <v>814.94</v>
      </c>
      <c r="G356" s="31">
        <v>501.15</v>
      </c>
      <c r="H356" s="71">
        <v>6.246</v>
      </c>
      <c r="I356" s="26">
        <f t="shared" si="88"/>
        <v>6.246</v>
      </c>
      <c r="J356" s="71">
        <v>2.12</v>
      </c>
      <c r="K356" s="26">
        <f t="shared" si="89"/>
        <v>3.186000000000001</v>
      </c>
      <c r="L356" s="26">
        <f t="shared" si="90"/>
        <v>4.920000000000001</v>
      </c>
      <c r="M356" s="71">
        <v>60</v>
      </c>
      <c r="N356" s="71">
        <f>SUM(M356*0.051)</f>
        <v>3.0599999999999996</v>
      </c>
      <c r="O356" s="71">
        <v>26</v>
      </c>
      <c r="P356" s="71">
        <f>SUM(O356*0.051)</f>
        <v>1.3259999999999998</v>
      </c>
      <c r="Q356" s="22">
        <f t="shared" si="91"/>
        <v>151.42857142857142</v>
      </c>
      <c r="R356" s="22">
        <f t="shared" si="92"/>
        <v>227.57142857142864</v>
      </c>
      <c r="S356" s="22">
        <f t="shared" si="93"/>
        <v>351.4285714285715</v>
      </c>
      <c r="T356" s="26">
        <f t="shared" si="94"/>
        <v>2.8000000000000007</v>
      </c>
      <c r="U356" s="26">
        <f t="shared" si="95"/>
        <v>1.7339999999999998</v>
      </c>
      <c r="V356" s="27">
        <f t="shared" si="96"/>
        <v>-34</v>
      </c>
    </row>
    <row r="357" spans="1:22" ht="12.75">
      <c r="A357" s="182"/>
      <c r="B357" s="119">
        <v>118</v>
      </c>
      <c r="C357" s="60" t="s">
        <v>169</v>
      </c>
      <c r="D357" s="31">
        <v>3</v>
      </c>
      <c r="E357" s="31" t="s">
        <v>28</v>
      </c>
      <c r="F357" s="31">
        <v>125.41</v>
      </c>
      <c r="G357" s="31">
        <v>125.41</v>
      </c>
      <c r="H357" s="71">
        <v>1</v>
      </c>
      <c r="I357" s="26">
        <f t="shared" si="88"/>
        <v>1</v>
      </c>
      <c r="J357" s="71">
        <v>0.48</v>
      </c>
      <c r="K357" s="26">
        <f t="shared" si="89"/>
        <v>0.71356</v>
      </c>
      <c r="L357" s="26">
        <f t="shared" si="90"/>
        <v>0.8746</v>
      </c>
      <c r="M357" s="71">
        <v>4.34</v>
      </c>
      <c r="N357" s="71">
        <f>SUM(M357*0.066)</f>
        <v>0.28644000000000003</v>
      </c>
      <c r="O357" s="71">
        <v>1.9</v>
      </c>
      <c r="P357" s="71">
        <f>SUM(O357*0.066)</f>
        <v>0.1254</v>
      </c>
      <c r="Q357" s="22">
        <f t="shared" si="91"/>
        <v>160</v>
      </c>
      <c r="R357" s="22">
        <f t="shared" si="92"/>
        <v>237.85333333333332</v>
      </c>
      <c r="S357" s="22">
        <f t="shared" si="93"/>
        <v>291.53333333333336</v>
      </c>
      <c r="T357" s="26">
        <f t="shared" si="94"/>
        <v>0.39460000000000006</v>
      </c>
      <c r="U357" s="26">
        <f t="shared" si="95"/>
        <v>0.16104000000000002</v>
      </c>
      <c r="V357" s="27">
        <f t="shared" si="96"/>
        <v>-2.44</v>
      </c>
    </row>
    <row r="358" spans="1:22" ht="12.75">
      <c r="A358" s="182"/>
      <c r="B358" s="119">
        <v>119</v>
      </c>
      <c r="C358" s="60" t="s">
        <v>171</v>
      </c>
      <c r="D358" s="31">
        <v>24</v>
      </c>
      <c r="E358" s="31" t="s">
        <v>28</v>
      </c>
      <c r="F358" s="31">
        <v>1214.25</v>
      </c>
      <c r="G358" s="31">
        <v>824.98</v>
      </c>
      <c r="H358" s="31">
        <v>7.91</v>
      </c>
      <c r="I358" s="26">
        <f t="shared" si="88"/>
        <v>7.91</v>
      </c>
      <c r="J358" s="31">
        <v>4.49</v>
      </c>
      <c r="K358" s="26">
        <f t="shared" si="89"/>
        <v>5.054</v>
      </c>
      <c r="L358" s="26">
        <f t="shared" si="90"/>
        <v>2.5040000000000004</v>
      </c>
      <c r="M358" s="31">
        <v>56</v>
      </c>
      <c r="N358" s="31">
        <f>SUM(M358*0.051)</f>
        <v>2.856</v>
      </c>
      <c r="O358" s="31">
        <v>106</v>
      </c>
      <c r="P358" s="31">
        <f>SUM(O358*0.051)</f>
        <v>5.406</v>
      </c>
      <c r="Q358" s="22">
        <f t="shared" si="91"/>
        <v>187.08333333333334</v>
      </c>
      <c r="R358" s="22">
        <f t="shared" si="92"/>
        <v>210.58333333333334</v>
      </c>
      <c r="S358" s="22">
        <f t="shared" si="93"/>
        <v>104.33333333333336</v>
      </c>
      <c r="T358" s="26">
        <f t="shared" si="94"/>
        <v>-1.9859999999999998</v>
      </c>
      <c r="U358" s="26">
        <f t="shared" si="95"/>
        <v>-2.55</v>
      </c>
      <c r="V358" s="27">
        <f t="shared" si="96"/>
        <v>50</v>
      </c>
    </row>
    <row r="359" spans="1:22" ht="12.75">
      <c r="A359" s="182"/>
      <c r="B359" s="119">
        <v>120</v>
      </c>
      <c r="C359" s="78" t="s">
        <v>185</v>
      </c>
      <c r="D359" s="6">
        <v>60</v>
      </c>
      <c r="E359" s="6">
        <v>1985</v>
      </c>
      <c r="F359" s="6">
        <v>3842.05</v>
      </c>
      <c r="G359" s="6">
        <v>3842.05</v>
      </c>
      <c r="H359" s="22">
        <v>23</v>
      </c>
      <c r="I359" s="26">
        <f t="shared" si="88"/>
        <v>23</v>
      </c>
      <c r="J359" s="22">
        <v>9.6</v>
      </c>
      <c r="K359" s="26">
        <f t="shared" si="89"/>
        <v>15.248000000000001</v>
      </c>
      <c r="L359" s="26">
        <f t="shared" si="90"/>
        <v>17.033</v>
      </c>
      <c r="M359" s="22">
        <v>152</v>
      </c>
      <c r="N359" s="23">
        <v>7.752</v>
      </c>
      <c r="O359" s="22">
        <v>117</v>
      </c>
      <c r="P359" s="23">
        <v>5.967</v>
      </c>
      <c r="Q359" s="22">
        <f t="shared" si="91"/>
        <v>160</v>
      </c>
      <c r="R359" s="22">
        <f t="shared" si="92"/>
        <v>254.13333333333335</v>
      </c>
      <c r="S359" s="22">
        <f t="shared" si="93"/>
        <v>283.8833333333333</v>
      </c>
      <c r="T359" s="26">
        <f t="shared" si="94"/>
        <v>7.433000000000002</v>
      </c>
      <c r="U359" s="26">
        <f t="shared" si="95"/>
        <v>1.7850000000000001</v>
      </c>
      <c r="V359" s="27">
        <f t="shared" si="96"/>
        <v>-35</v>
      </c>
    </row>
    <row r="360" spans="1:22" ht="12.75">
      <c r="A360" s="182"/>
      <c r="B360" s="119">
        <v>121</v>
      </c>
      <c r="C360" s="78" t="s">
        <v>186</v>
      </c>
      <c r="D360" s="6">
        <v>60</v>
      </c>
      <c r="E360" s="6">
        <v>1969</v>
      </c>
      <c r="F360" s="6">
        <v>2530.4</v>
      </c>
      <c r="G360" s="6">
        <v>2530.4</v>
      </c>
      <c r="H360" s="22">
        <v>17.4</v>
      </c>
      <c r="I360" s="26">
        <f t="shared" si="88"/>
        <v>17.4</v>
      </c>
      <c r="J360" s="22">
        <v>9.6</v>
      </c>
      <c r="K360" s="26">
        <f t="shared" si="89"/>
        <v>12.401999999999997</v>
      </c>
      <c r="L360" s="26">
        <f t="shared" si="90"/>
        <v>12.197999999999999</v>
      </c>
      <c r="M360" s="22">
        <v>98</v>
      </c>
      <c r="N360" s="23">
        <v>4.998</v>
      </c>
      <c r="O360" s="22">
        <v>102</v>
      </c>
      <c r="P360" s="23">
        <v>5.202</v>
      </c>
      <c r="Q360" s="22">
        <f t="shared" si="91"/>
        <v>160</v>
      </c>
      <c r="R360" s="22">
        <f t="shared" si="92"/>
        <v>206.69999999999996</v>
      </c>
      <c r="S360" s="22">
        <f t="shared" si="93"/>
        <v>203.29999999999998</v>
      </c>
      <c r="T360" s="26">
        <f t="shared" si="94"/>
        <v>2.597999999999999</v>
      </c>
      <c r="U360" s="26">
        <f t="shared" si="95"/>
        <v>-0.20399999999999974</v>
      </c>
      <c r="V360" s="27">
        <f t="shared" si="96"/>
        <v>4</v>
      </c>
    </row>
    <row r="361" spans="1:22" ht="12.75">
      <c r="A361" s="182"/>
      <c r="B361" s="119">
        <v>122</v>
      </c>
      <c r="C361" s="78" t="s">
        <v>187</v>
      </c>
      <c r="D361" s="6">
        <v>55</v>
      </c>
      <c r="E361" s="6">
        <v>1967</v>
      </c>
      <c r="F361" s="6">
        <v>2608.47</v>
      </c>
      <c r="G361" s="6">
        <v>2608.47</v>
      </c>
      <c r="H361" s="22">
        <v>15.7</v>
      </c>
      <c r="I361" s="26">
        <f t="shared" si="88"/>
        <v>15.7</v>
      </c>
      <c r="J361" s="22">
        <v>8.8</v>
      </c>
      <c r="K361" s="26">
        <f t="shared" si="89"/>
        <v>11.568999999999999</v>
      </c>
      <c r="L361" s="26">
        <f t="shared" si="90"/>
        <v>12.385</v>
      </c>
      <c r="M361" s="22">
        <v>81</v>
      </c>
      <c r="N361" s="23">
        <v>4.131</v>
      </c>
      <c r="O361" s="22">
        <v>65</v>
      </c>
      <c r="P361" s="23">
        <v>3.315</v>
      </c>
      <c r="Q361" s="22">
        <f t="shared" si="91"/>
        <v>160</v>
      </c>
      <c r="R361" s="22">
        <f t="shared" si="92"/>
        <v>210.34545454545452</v>
      </c>
      <c r="S361" s="22">
        <f t="shared" si="93"/>
        <v>225.1818181818182</v>
      </c>
      <c r="T361" s="26">
        <f t="shared" si="94"/>
        <v>3.584999999999999</v>
      </c>
      <c r="U361" s="26">
        <f t="shared" si="95"/>
        <v>0.8160000000000003</v>
      </c>
      <c r="V361" s="27">
        <f t="shared" si="96"/>
        <v>-16</v>
      </c>
    </row>
    <row r="362" spans="1:22" ht="12.75">
      <c r="A362" s="182"/>
      <c r="B362" s="119">
        <v>123</v>
      </c>
      <c r="C362" s="78" t="s">
        <v>342</v>
      </c>
      <c r="D362" s="6">
        <v>20</v>
      </c>
      <c r="E362" s="6" t="s">
        <v>28</v>
      </c>
      <c r="F362" s="6">
        <v>1029.2</v>
      </c>
      <c r="G362" s="6">
        <v>865.72</v>
      </c>
      <c r="H362" s="23">
        <v>7.25</v>
      </c>
      <c r="I362" s="26">
        <f t="shared" si="88"/>
        <v>7.25</v>
      </c>
      <c r="J362" s="23">
        <v>3.76</v>
      </c>
      <c r="K362" s="26">
        <f t="shared" si="89"/>
        <v>5.777</v>
      </c>
      <c r="L362" s="26">
        <f t="shared" si="90"/>
        <v>5.833</v>
      </c>
      <c r="M362" s="26">
        <v>26</v>
      </c>
      <c r="N362" s="23">
        <v>1.473</v>
      </c>
      <c r="O362" s="26">
        <v>25</v>
      </c>
      <c r="P362" s="23">
        <v>1.417</v>
      </c>
      <c r="Q362" s="22">
        <f t="shared" si="91"/>
        <v>188</v>
      </c>
      <c r="R362" s="22">
        <f t="shared" si="92"/>
        <v>288.85</v>
      </c>
      <c r="S362" s="22">
        <f t="shared" si="93"/>
        <v>291.65</v>
      </c>
      <c r="T362" s="26">
        <f t="shared" si="94"/>
        <v>2.0730000000000004</v>
      </c>
      <c r="U362" s="26">
        <f t="shared" si="95"/>
        <v>0.05600000000000005</v>
      </c>
      <c r="V362" s="27">
        <f t="shared" si="96"/>
        <v>-1</v>
      </c>
    </row>
    <row r="363" spans="1:22" ht="12.75">
      <c r="A363" s="182"/>
      <c r="B363" s="119">
        <v>124</v>
      </c>
      <c r="C363" s="78" t="s">
        <v>343</v>
      </c>
      <c r="D363" s="6">
        <v>13</v>
      </c>
      <c r="E363" s="6" t="s">
        <v>28</v>
      </c>
      <c r="F363" s="6">
        <v>1513.04</v>
      </c>
      <c r="G363" s="6">
        <v>1029.89</v>
      </c>
      <c r="H363" s="23">
        <v>5.151</v>
      </c>
      <c r="I363" s="26">
        <f t="shared" si="88"/>
        <v>5.151</v>
      </c>
      <c r="J363" s="23">
        <v>1.03</v>
      </c>
      <c r="K363" s="26">
        <f t="shared" si="89"/>
        <v>2.0909999999999997</v>
      </c>
      <c r="L363" s="26">
        <f t="shared" si="90"/>
        <v>3.394</v>
      </c>
      <c r="M363" s="26">
        <v>54</v>
      </c>
      <c r="N363" s="23">
        <v>3.06</v>
      </c>
      <c r="O363" s="26">
        <v>31</v>
      </c>
      <c r="P363" s="23">
        <v>1.757</v>
      </c>
      <c r="Q363" s="22">
        <f t="shared" si="91"/>
        <v>79.23076923076923</v>
      </c>
      <c r="R363" s="22">
        <f t="shared" si="92"/>
        <v>160.8461538461538</v>
      </c>
      <c r="S363" s="22">
        <f t="shared" si="93"/>
        <v>261.0769230769231</v>
      </c>
      <c r="T363" s="26">
        <f t="shared" si="94"/>
        <v>2.364</v>
      </c>
      <c r="U363" s="26">
        <f t="shared" si="95"/>
        <v>1.3030000000000002</v>
      </c>
      <c r="V363" s="27">
        <f t="shared" si="96"/>
        <v>-23</v>
      </c>
    </row>
    <row r="364" spans="1:22" ht="12.75">
      <c r="A364" s="182"/>
      <c r="B364" s="119">
        <v>125</v>
      </c>
      <c r="C364" s="78" t="s">
        <v>344</v>
      </c>
      <c r="D364" s="6">
        <v>20</v>
      </c>
      <c r="E364" s="6" t="s">
        <v>28</v>
      </c>
      <c r="F364" s="26">
        <v>1014.75</v>
      </c>
      <c r="G364" s="26">
        <v>1014.75</v>
      </c>
      <c r="H364" s="23">
        <v>6.557</v>
      </c>
      <c r="I364" s="26">
        <f t="shared" si="88"/>
        <v>6.557</v>
      </c>
      <c r="J364" s="23">
        <v>3.12</v>
      </c>
      <c r="K364" s="26">
        <f t="shared" si="89"/>
        <v>4.914000000000001</v>
      </c>
      <c r="L364" s="26">
        <f t="shared" si="90"/>
        <v>5.715000000000001</v>
      </c>
      <c r="M364" s="26">
        <v>29</v>
      </c>
      <c r="N364" s="23">
        <v>1.643</v>
      </c>
      <c r="O364" s="26">
        <v>14.86</v>
      </c>
      <c r="P364" s="23">
        <v>0.842</v>
      </c>
      <c r="Q364" s="22">
        <f t="shared" si="91"/>
        <v>156</v>
      </c>
      <c r="R364" s="22">
        <f t="shared" si="92"/>
        <v>245.70000000000005</v>
      </c>
      <c r="S364" s="22">
        <f t="shared" si="93"/>
        <v>285.75000000000006</v>
      </c>
      <c r="T364" s="26">
        <f t="shared" si="94"/>
        <v>2.5950000000000006</v>
      </c>
      <c r="U364" s="26">
        <f t="shared" si="95"/>
        <v>0.801</v>
      </c>
      <c r="V364" s="27">
        <f t="shared" si="96"/>
        <v>-14.14</v>
      </c>
    </row>
    <row r="365" spans="1:22" ht="12.75">
      <c r="A365" s="182"/>
      <c r="B365" s="119">
        <v>126</v>
      </c>
      <c r="C365" s="78" t="s">
        <v>34</v>
      </c>
      <c r="D365" s="6">
        <v>40</v>
      </c>
      <c r="E365" s="6" t="s">
        <v>28</v>
      </c>
      <c r="F365" s="26">
        <v>2266.94</v>
      </c>
      <c r="G365" s="26">
        <v>2232.82</v>
      </c>
      <c r="H365" s="23">
        <v>10.74</v>
      </c>
      <c r="I365" s="26">
        <f t="shared" si="88"/>
        <v>10.74</v>
      </c>
      <c r="J365" s="23">
        <v>6.32</v>
      </c>
      <c r="K365" s="26">
        <f t="shared" si="89"/>
        <v>7.51</v>
      </c>
      <c r="L365" s="26">
        <f t="shared" si="90"/>
        <v>8.996</v>
      </c>
      <c r="M365" s="26">
        <v>57</v>
      </c>
      <c r="N365" s="23">
        <v>3.23</v>
      </c>
      <c r="O365" s="26">
        <v>30.77</v>
      </c>
      <c r="P365" s="23">
        <v>1.744</v>
      </c>
      <c r="Q365" s="22">
        <f t="shared" si="91"/>
        <v>158</v>
      </c>
      <c r="R365" s="22">
        <f t="shared" si="92"/>
        <v>187.75</v>
      </c>
      <c r="S365" s="22">
        <f t="shared" si="93"/>
        <v>224.9</v>
      </c>
      <c r="T365" s="26">
        <f t="shared" si="94"/>
        <v>2.676</v>
      </c>
      <c r="U365" s="26">
        <f t="shared" si="95"/>
        <v>1.486</v>
      </c>
      <c r="V365" s="27">
        <f t="shared" si="96"/>
        <v>-26.23</v>
      </c>
    </row>
    <row r="366" spans="1:22" ht="12.75">
      <c r="A366" s="182"/>
      <c r="B366" s="119">
        <v>127</v>
      </c>
      <c r="C366" s="78" t="s">
        <v>33</v>
      </c>
      <c r="D366" s="6">
        <v>40</v>
      </c>
      <c r="E366" s="6" t="s">
        <v>28</v>
      </c>
      <c r="F366" s="26">
        <v>2185.81</v>
      </c>
      <c r="G366" s="26">
        <v>2185.81</v>
      </c>
      <c r="H366" s="23">
        <v>12.156</v>
      </c>
      <c r="I366" s="26">
        <f t="shared" si="88"/>
        <v>12.156</v>
      </c>
      <c r="J366" s="23">
        <v>6.4</v>
      </c>
      <c r="K366" s="26">
        <f t="shared" si="89"/>
        <v>8.586</v>
      </c>
      <c r="L366" s="26">
        <f t="shared" si="90"/>
        <v>9.149000000000001</v>
      </c>
      <c r="M366" s="26">
        <v>63</v>
      </c>
      <c r="N366" s="23">
        <v>3.57</v>
      </c>
      <c r="O366" s="26">
        <v>53.07</v>
      </c>
      <c r="P366" s="23">
        <v>3.007</v>
      </c>
      <c r="Q366" s="22">
        <f t="shared" si="91"/>
        <v>160</v>
      </c>
      <c r="R366" s="22">
        <f t="shared" si="92"/>
        <v>214.65</v>
      </c>
      <c r="S366" s="22">
        <f t="shared" si="93"/>
        <v>228.725</v>
      </c>
      <c r="T366" s="26">
        <f t="shared" si="94"/>
        <v>2.7490000000000006</v>
      </c>
      <c r="U366" s="26">
        <f t="shared" si="95"/>
        <v>0.5629999999999997</v>
      </c>
      <c r="V366" s="27">
        <f t="shared" si="96"/>
        <v>-9.93</v>
      </c>
    </row>
    <row r="367" spans="1:22" ht="12.75">
      <c r="A367" s="182"/>
      <c r="B367" s="119">
        <v>128</v>
      </c>
      <c r="C367" s="78" t="s">
        <v>345</v>
      </c>
      <c r="D367" s="6">
        <v>9</v>
      </c>
      <c r="E367" s="6" t="s">
        <v>28</v>
      </c>
      <c r="F367" s="26">
        <v>570</v>
      </c>
      <c r="G367" s="6">
        <v>426.62</v>
      </c>
      <c r="H367" s="23">
        <v>5.221</v>
      </c>
      <c r="I367" s="26">
        <f t="shared" si="88"/>
        <v>5.221</v>
      </c>
      <c r="J367" s="23">
        <v>1.84</v>
      </c>
      <c r="K367" s="26">
        <f t="shared" si="89"/>
        <v>4.711</v>
      </c>
      <c r="L367" s="26">
        <f t="shared" si="90"/>
        <v>4.998</v>
      </c>
      <c r="M367" s="26">
        <v>9</v>
      </c>
      <c r="N367" s="23">
        <v>0.51</v>
      </c>
      <c r="O367" s="26">
        <v>3.94</v>
      </c>
      <c r="P367" s="23">
        <v>0.223</v>
      </c>
      <c r="Q367" s="22">
        <f t="shared" si="91"/>
        <v>204.44444444444446</v>
      </c>
      <c r="R367" s="22">
        <f t="shared" si="92"/>
        <v>523.4444444444445</v>
      </c>
      <c r="S367" s="22">
        <f t="shared" si="93"/>
        <v>555.3333333333334</v>
      </c>
      <c r="T367" s="26">
        <f t="shared" si="94"/>
        <v>3.1580000000000004</v>
      </c>
      <c r="U367" s="26">
        <f t="shared" si="95"/>
        <v>0.28700000000000003</v>
      </c>
      <c r="V367" s="27">
        <f t="shared" si="96"/>
        <v>-5.0600000000000005</v>
      </c>
    </row>
    <row r="368" spans="1:22" ht="12.75">
      <c r="A368" s="182"/>
      <c r="B368" s="119">
        <v>129</v>
      </c>
      <c r="C368" s="78" t="s">
        <v>32</v>
      </c>
      <c r="D368" s="6">
        <v>40</v>
      </c>
      <c r="E368" s="6" t="s">
        <v>28</v>
      </c>
      <c r="F368" s="26">
        <v>2248.6</v>
      </c>
      <c r="G368" s="26">
        <v>2248.6</v>
      </c>
      <c r="H368" s="23">
        <v>13.68</v>
      </c>
      <c r="I368" s="26">
        <f t="shared" si="88"/>
        <v>13.68</v>
      </c>
      <c r="J368" s="23">
        <v>6.4</v>
      </c>
      <c r="K368" s="26">
        <f t="shared" si="89"/>
        <v>9.486</v>
      </c>
      <c r="L368" s="26">
        <f t="shared" si="90"/>
        <v>9.585</v>
      </c>
      <c r="M368" s="26">
        <v>74</v>
      </c>
      <c r="N368" s="23">
        <v>4.194</v>
      </c>
      <c r="O368" s="26">
        <v>72.26</v>
      </c>
      <c r="P368" s="23">
        <v>4.095</v>
      </c>
      <c r="Q368" s="22">
        <f t="shared" si="91"/>
        <v>160</v>
      </c>
      <c r="R368" s="22">
        <f t="shared" si="92"/>
        <v>237.15</v>
      </c>
      <c r="S368" s="22">
        <f t="shared" si="93"/>
        <v>239.625</v>
      </c>
      <c r="T368" s="26">
        <f t="shared" si="94"/>
        <v>3.1850000000000005</v>
      </c>
      <c r="U368" s="26">
        <f t="shared" si="95"/>
        <v>0.0990000000000002</v>
      </c>
      <c r="V368" s="27">
        <f t="shared" si="96"/>
        <v>-1.7399999999999949</v>
      </c>
    </row>
    <row r="369" spans="1:22" ht="12.75">
      <c r="A369" s="182"/>
      <c r="B369" s="119">
        <v>130</v>
      </c>
      <c r="C369" s="78" t="s">
        <v>31</v>
      </c>
      <c r="D369" s="6">
        <v>34</v>
      </c>
      <c r="E369" s="6" t="s">
        <v>28</v>
      </c>
      <c r="F369" s="26">
        <v>1540.77</v>
      </c>
      <c r="G369" s="26">
        <v>1469.64</v>
      </c>
      <c r="H369" s="23">
        <v>11.577</v>
      </c>
      <c r="I369" s="26">
        <f t="shared" si="88"/>
        <v>11.577</v>
      </c>
      <c r="J369" s="23">
        <v>5.76</v>
      </c>
      <c r="K369" s="26">
        <f t="shared" si="89"/>
        <v>8.969999999999999</v>
      </c>
      <c r="L369" s="26">
        <f t="shared" si="90"/>
        <v>9.046</v>
      </c>
      <c r="M369" s="26">
        <v>46</v>
      </c>
      <c r="N369" s="23">
        <v>2.607</v>
      </c>
      <c r="O369" s="26">
        <v>44.67</v>
      </c>
      <c r="P369" s="23">
        <v>2.531</v>
      </c>
      <c r="Q369" s="22">
        <f t="shared" si="91"/>
        <v>169.41176470588235</v>
      </c>
      <c r="R369" s="22">
        <f t="shared" si="92"/>
        <v>263.82352941176464</v>
      </c>
      <c r="S369" s="22">
        <f t="shared" si="93"/>
        <v>266.05882352941177</v>
      </c>
      <c r="T369" s="26">
        <f t="shared" si="94"/>
        <v>3.2859999999999996</v>
      </c>
      <c r="U369" s="26">
        <f t="shared" si="95"/>
        <v>0.07600000000000007</v>
      </c>
      <c r="V369" s="27">
        <f t="shared" si="96"/>
        <v>-1.3299999999999983</v>
      </c>
    </row>
    <row r="370" spans="1:22" ht="12.75">
      <c r="A370" s="182"/>
      <c r="B370" s="119">
        <v>131</v>
      </c>
      <c r="C370" s="78" t="s">
        <v>346</v>
      </c>
      <c r="D370" s="6">
        <v>55</v>
      </c>
      <c r="E370" s="6" t="s">
        <v>28</v>
      </c>
      <c r="F370" s="26">
        <v>2487.17</v>
      </c>
      <c r="G370" s="26">
        <v>2417.2</v>
      </c>
      <c r="H370" s="23">
        <v>17.126</v>
      </c>
      <c r="I370" s="26">
        <f t="shared" si="88"/>
        <v>17.126</v>
      </c>
      <c r="J370" s="23">
        <v>8.56</v>
      </c>
      <c r="K370" s="26">
        <f t="shared" si="89"/>
        <v>12.026000000000002</v>
      </c>
      <c r="L370" s="26">
        <f t="shared" si="90"/>
        <v>13.173000000000002</v>
      </c>
      <c r="M370" s="26">
        <v>90</v>
      </c>
      <c r="N370" s="23">
        <v>5.1</v>
      </c>
      <c r="O370" s="26">
        <v>69.76</v>
      </c>
      <c r="P370" s="23">
        <v>3.953</v>
      </c>
      <c r="Q370" s="22">
        <f t="shared" si="91"/>
        <v>155.63636363636363</v>
      </c>
      <c r="R370" s="22">
        <f t="shared" si="92"/>
        <v>218.65454545454548</v>
      </c>
      <c r="S370" s="22">
        <f t="shared" si="93"/>
        <v>239.50909090909093</v>
      </c>
      <c r="T370" s="26">
        <f t="shared" si="94"/>
        <v>4.613000000000001</v>
      </c>
      <c r="U370" s="26">
        <f t="shared" si="95"/>
        <v>1.1469999999999998</v>
      </c>
      <c r="V370" s="27">
        <f t="shared" si="96"/>
        <v>-20.239999999999995</v>
      </c>
    </row>
    <row r="371" spans="1:22" ht="12.75">
      <c r="A371" s="182"/>
      <c r="B371" s="119">
        <v>132</v>
      </c>
      <c r="C371" s="78" t="s">
        <v>347</v>
      </c>
      <c r="D371" s="6">
        <v>50</v>
      </c>
      <c r="E371" s="6" t="s">
        <v>28</v>
      </c>
      <c r="F371" s="26">
        <v>1938.86</v>
      </c>
      <c r="G371" s="26">
        <v>1938.86</v>
      </c>
      <c r="H371" s="23">
        <v>16.502</v>
      </c>
      <c r="I371" s="26">
        <f t="shared" si="88"/>
        <v>16.502</v>
      </c>
      <c r="J371" s="23">
        <v>8</v>
      </c>
      <c r="K371" s="26">
        <f t="shared" si="89"/>
        <v>13.158</v>
      </c>
      <c r="L371" s="26">
        <f t="shared" si="90"/>
        <v>13.902</v>
      </c>
      <c r="M371" s="26">
        <v>59</v>
      </c>
      <c r="N371" s="23">
        <v>3.344</v>
      </c>
      <c r="O371" s="26">
        <v>45.87</v>
      </c>
      <c r="P371" s="23">
        <v>2.6</v>
      </c>
      <c r="Q371" s="22">
        <f t="shared" si="91"/>
        <v>160</v>
      </c>
      <c r="R371" s="22">
        <f t="shared" si="92"/>
        <v>263.16</v>
      </c>
      <c r="S371" s="22">
        <f t="shared" si="93"/>
        <v>278.04</v>
      </c>
      <c r="T371" s="26">
        <f t="shared" si="94"/>
        <v>5.901999999999999</v>
      </c>
      <c r="U371" s="26">
        <f t="shared" si="95"/>
        <v>0.7439999999999998</v>
      </c>
      <c r="V371" s="27">
        <f t="shared" si="96"/>
        <v>-13.130000000000003</v>
      </c>
    </row>
    <row r="372" spans="1:22" ht="12.75">
      <c r="A372" s="182"/>
      <c r="B372" s="119">
        <v>133</v>
      </c>
      <c r="C372" s="78" t="s">
        <v>353</v>
      </c>
      <c r="D372" s="6">
        <v>36</v>
      </c>
      <c r="E372" s="6">
        <v>1995</v>
      </c>
      <c r="F372" s="6">
        <v>2179.2</v>
      </c>
      <c r="G372" s="6">
        <v>2179.2</v>
      </c>
      <c r="H372" s="22">
        <v>10.153</v>
      </c>
      <c r="I372" s="26">
        <f t="shared" si="88"/>
        <v>10.153</v>
      </c>
      <c r="J372" s="22">
        <v>5.76</v>
      </c>
      <c r="K372" s="26">
        <f t="shared" si="89"/>
        <v>6.787000000000001</v>
      </c>
      <c r="L372" s="26">
        <f t="shared" si="90"/>
        <v>7.144</v>
      </c>
      <c r="M372" s="22">
        <v>66</v>
      </c>
      <c r="N372" s="22">
        <v>3.366</v>
      </c>
      <c r="O372" s="22">
        <v>59</v>
      </c>
      <c r="P372" s="22">
        <v>3.009</v>
      </c>
      <c r="Q372" s="22">
        <f t="shared" si="91"/>
        <v>160</v>
      </c>
      <c r="R372" s="22">
        <f t="shared" si="92"/>
        <v>188.5277777777778</v>
      </c>
      <c r="S372" s="22">
        <f t="shared" si="93"/>
        <v>198.44444444444446</v>
      </c>
      <c r="T372" s="26">
        <f t="shared" si="94"/>
        <v>1.3840000000000003</v>
      </c>
      <c r="U372" s="26">
        <f t="shared" si="95"/>
        <v>0.3570000000000002</v>
      </c>
      <c r="V372" s="27">
        <f t="shared" si="96"/>
        <v>-7</v>
      </c>
    </row>
    <row r="373" spans="1:22" ht="12.75">
      <c r="A373" s="182"/>
      <c r="B373" s="167">
        <v>134</v>
      </c>
      <c r="C373" s="78" t="s">
        <v>354</v>
      </c>
      <c r="D373" s="6">
        <v>8</v>
      </c>
      <c r="E373" s="6">
        <v>1959</v>
      </c>
      <c r="F373" s="6">
        <v>359.86</v>
      </c>
      <c r="G373" s="6">
        <v>359.86</v>
      </c>
      <c r="H373" s="22">
        <v>2.901</v>
      </c>
      <c r="I373" s="26">
        <f t="shared" si="88"/>
        <v>2.901</v>
      </c>
      <c r="J373" s="22">
        <v>1.28</v>
      </c>
      <c r="K373" s="26">
        <f t="shared" si="89"/>
        <v>2.34</v>
      </c>
      <c r="L373" s="26">
        <f t="shared" si="90"/>
        <v>2.7479999999999998</v>
      </c>
      <c r="M373" s="22">
        <v>11</v>
      </c>
      <c r="N373" s="22">
        <v>0.561</v>
      </c>
      <c r="O373" s="22">
        <v>3</v>
      </c>
      <c r="P373" s="22">
        <v>0.153</v>
      </c>
      <c r="Q373" s="22">
        <f t="shared" si="91"/>
        <v>160</v>
      </c>
      <c r="R373" s="22">
        <f t="shared" si="92"/>
        <v>292.5</v>
      </c>
      <c r="S373" s="22">
        <f t="shared" si="93"/>
        <v>343.5</v>
      </c>
      <c r="T373" s="26">
        <f t="shared" si="94"/>
        <v>1.4679999999999997</v>
      </c>
      <c r="U373" s="26">
        <f t="shared" si="95"/>
        <v>0.40800000000000003</v>
      </c>
      <c r="V373" s="27">
        <f t="shared" si="96"/>
        <v>-8</v>
      </c>
    </row>
    <row r="374" spans="1:22" ht="12.75">
      <c r="A374" s="182"/>
      <c r="B374" s="169">
        <v>135</v>
      </c>
      <c r="C374" s="78" t="s">
        <v>355</v>
      </c>
      <c r="D374" s="6">
        <v>12</v>
      </c>
      <c r="E374" s="6">
        <v>1975</v>
      </c>
      <c r="F374" s="6">
        <v>608.16</v>
      </c>
      <c r="G374" s="6">
        <v>608.16</v>
      </c>
      <c r="H374" s="22">
        <v>4.884</v>
      </c>
      <c r="I374" s="26">
        <f t="shared" si="88"/>
        <v>4.884</v>
      </c>
      <c r="J374" s="22">
        <v>1.92</v>
      </c>
      <c r="K374" s="26">
        <f t="shared" si="89"/>
        <v>3.4050000000000002</v>
      </c>
      <c r="L374" s="26">
        <f t="shared" si="90"/>
        <v>3.966</v>
      </c>
      <c r="M374" s="22">
        <v>29</v>
      </c>
      <c r="N374" s="22">
        <v>1.479</v>
      </c>
      <c r="O374" s="22">
        <v>18</v>
      </c>
      <c r="P374" s="22">
        <v>0.918</v>
      </c>
      <c r="Q374" s="22">
        <f t="shared" si="91"/>
        <v>160</v>
      </c>
      <c r="R374" s="22">
        <f t="shared" si="92"/>
        <v>283.75000000000006</v>
      </c>
      <c r="S374" s="22">
        <f t="shared" si="93"/>
        <v>330.5</v>
      </c>
      <c r="T374" s="26">
        <f t="shared" si="94"/>
        <v>2.0460000000000003</v>
      </c>
      <c r="U374" s="26">
        <f t="shared" si="95"/>
        <v>0.561</v>
      </c>
      <c r="V374" s="27">
        <f t="shared" si="96"/>
        <v>-11</v>
      </c>
    </row>
    <row r="375" spans="1:22" ht="12.75">
      <c r="A375" s="182"/>
      <c r="B375" s="119">
        <v>136</v>
      </c>
      <c r="C375" s="78" t="s">
        <v>217</v>
      </c>
      <c r="D375" s="6">
        <v>6</v>
      </c>
      <c r="E375" s="6" t="s">
        <v>35</v>
      </c>
      <c r="F375" s="6">
        <v>252.51</v>
      </c>
      <c r="G375" s="6">
        <v>252.51</v>
      </c>
      <c r="H375" s="23">
        <v>2.552</v>
      </c>
      <c r="I375" s="26">
        <f t="shared" si="88"/>
        <v>2.552</v>
      </c>
      <c r="J375" s="26">
        <v>0.96</v>
      </c>
      <c r="K375" s="26">
        <f t="shared" si="89"/>
        <v>2.144</v>
      </c>
      <c r="L375" s="26">
        <f t="shared" si="90"/>
        <v>2.1695</v>
      </c>
      <c r="M375" s="22">
        <v>8</v>
      </c>
      <c r="N375" s="23">
        <f>M375*51/1000</f>
        <v>0.408</v>
      </c>
      <c r="O375" s="22">
        <v>7.5</v>
      </c>
      <c r="P375" s="23">
        <f>O375*51/1000</f>
        <v>0.3825</v>
      </c>
      <c r="Q375" s="22">
        <f t="shared" si="91"/>
        <v>160</v>
      </c>
      <c r="R375" s="22">
        <f t="shared" si="92"/>
        <v>357.3333333333333</v>
      </c>
      <c r="S375" s="22">
        <f t="shared" si="93"/>
        <v>361.5833333333333</v>
      </c>
      <c r="T375" s="26">
        <f t="shared" si="94"/>
        <v>1.2095000000000002</v>
      </c>
      <c r="U375" s="26">
        <f t="shared" si="95"/>
        <v>0.025499999999999967</v>
      </c>
      <c r="V375" s="27">
        <f t="shared" si="96"/>
        <v>-0.5</v>
      </c>
    </row>
    <row r="376" spans="1:22" ht="12.75">
      <c r="A376" s="182"/>
      <c r="B376" s="119">
        <v>137</v>
      </c>
      <c r="C376" s="78" t="s">
        <v>357</v>
      </c>
      <c r="D376" s="6">
        <v>12</v>
      </c>
      <c r="E376" s="6">
        <v>1960</v>
      </c>
      <c r="F376" s="6">
        <v>531.53</v>
      </c>
      <c r="G376" s="6">
        <v>531.53</v>
      </c>
      <c r="H376" s="23">
        <v>4.336</v>
      </c>
      <c r="I376" s="26">
        <f t="shared" si="88"/>
        <v>4.336</v>
      </c>
      <c r="J376" s="26">
        <v>1.92</v>
      </c>
      <c r="K376" s="26">
        <f t="shared" si="89"/>
        <v>3.418</v>
      </c>
      <c r="L376" s="26">
        <f t="shared" si="90"/>
        <v>3.4690000000000003</v>
      </c>
      <c r="M376" s="22">
        <v>18</v>
      </c>
      <c r="N376" s="23">
        <f>M376*51/1000</f>
        <v>0.918</v>
      </c>
      <c r="O376" s="22">
        <v>17</v>
      </c>
      <c r="P376" s="23">
        <f>O376*51/1000</f>
        <v>0.867</v>
      </c>
      <c r="Q376" s="22">
        <f t="shared" si="91"/>
        <v>160</v>
      </c>
      <c r="R376" s="22">
        <f t="shared" si="92"/>
        <v>284.8333333333333</v>
      </c>
      <c r="S376" s="22">
        <f t="shared" si="93"/>
        <v>289.08333333333337</v>
      </c>
      <c r="T376" s="26">
        <f t="shared" si="94"/>
        <v>1.5490000000000004</v>
      </c>
      <c r="U376" s="26">
        <f t="shared" si="95"/>
        <v>0.051000000000000045</v>
      </c>
      <c r="V376" s="27">
        <f t="shared" si="96"/>
        <v>-1</v>
      </c>
    </row>
    <row r="377" spans="1:22" ht="12.75">
      <c r="A377" s="182"/>
      <c r="B377" s="119">
        <v>138</v>
      </c>
      <c r="C377" s="78" t="s">
        <v>358</v>
      </c>
      <c r="D377" s="6">
        <v>8</v>
      </c>
      <c r="E377" s="6">
        <v>1961</v>
      </c>
      <c r="F377" s="6">
        <v>357</v>
      </c>
      <c r="G377" s="6">
        <v>357</v>
      </c>
      <c r="H377" s="23">
        <v>3.173</v>
      </c>
      <c r="I377" s="26">
        <f t="shared" si="88"/>
        <v>3.173</v>
      </c>
      <c r="J377" s="26">
        <v>1.28</v>
      </c>
      <c r="K377" s="26">
        <f t="shared" si="89"/>
        <v>2.612</v>
      </c>
      <c r="L377" s="26">
        <f t="shared" si="90"/>
        <v>2.765</v>
      </c>
      <c r="M377" s="22">
        <v>11</v>
      </c>
      <c r="N377" s="23">
        <f>M377*51/1000</f>
        <v>0.561</v>
      </c>
      <c r="O377" s="22">
        <v>8</v>
      </c>
      <c r="P377" s="23">
        <f>O377*51/1000</f>
        <v>0.408</v>
      </c>
      <c r="Q377" s="22">
        <f t="shared" si="91"/>
        <v>160</v>
      </c>
      <c r="R377" s="22">
        <f t="shared" si="92"/>
        <v>326.5</v>
      </c>
      <c r="S377" s="22">
        <f t="shared" si="93"/>
        <v>345.625</v>
      </c>
      <c r="T377" s="26">
        <f t="shared" si="94"/>
        <v>1.485</v>
      </c>
      <c r="U377" s="26">
        <f t="shared" si="95"/>
        <v>0.15300000000000008</v>
      </c>
      <c r="V377" s="27">
        <f t="shared" si="96"/>
        <v>-3</v>
      </c>
    </row>
    <row r="378" spans="1:22" ht="12.75">
      <c r="A378" s="182"/>
      <c r="B378" s="119">
        <v>139</v>
      </c>
      <c r="C378" s="78" t="s">
        <v>359</v>
      </c>
      <c r="D378" s="6">
        <v>8</v>
      </c>
      <c r="E378" s="6">
        <v>1962</v>
      </c>
      <c r="F378" s="6">
        <v>349.29</v>
      </c>
      <c r="G378" s="6">
        <v>349.29</v>
      </c>
      <c r="H378" s="23">
        <v>2.588</v>
      </c>
      <c r="I378" s="26">
        <f t="shared" si="88"/>
        <v>2.588</v>
      </c>
      <c r="J378" s="26">
        <v>1.28</v>
      </c>
      <c r="K378" s="26">
        <f t="shared" si="89"/>
        <v>2.18</v>
      </c>
      <c r="L378" s="26">
        <f t="shared" si="90"/>
        <v>2.231</v>
      </c>
      <c r="M378" s="22">
        <v>8</v>
      </c>
      <c r="N378" s="23">
        <f>M378*51/1000</f>
        <v>0.408</v>
      </c>
      <c r="O378" s="22">
        <v>7</v>
      </c>
      <c r="P378" s="23">
        <f>O378*51/1000</f>
        <v>0.357</v>
      </c>
      <c r="Q378" s="22">
        <f t="shared" si="91"/>
        <v>160</v>
      </c>
      <c r="R378" s="22">
        <f t="shared" si="92"/>
        <v>272.5</v>
      </c>
      <c r="S378" s="22">
        <f t="shared" si="93"/>
        <v>278.875</v>
      </c>
      <c r="T378" s="26">
        <f t="shared" si="94"/>
        <v>0.9509999999999998</v>
      </c>
      <c r="U378" s="26">
        <f t="shared" si="95"/>
        <v>0.05099999999999999</v>
      </c>
      <c r="V378" s="27">
        <f t="shared" si="96"/>
        <v>-1</v>
      </c>
    </row>
    <row r="379" spans="1:22" ht="12.75">
      <c r="A379" s="182"/>
      <c r="B379" s="119">
        <v>140</v>
      </c>
      <c r="C379" s="78" t="s">
        <v>218</v>
      </c>
      <c r="D379" s="6">
        <v>3</v>
      </c>
      <c r="E379" s="6" t="s">
        <v>28</v>
      </c>
      <c r="F379" s="26">
        <v>318.54</v>
      </c>
      <c r="G379" s="26">
        <v>92.5</v>
      </c>
      <c r="H379" s="23">
        <v>2.047</v>
      </c>
      <c r="I379" s="26">
        <f t="shared" si="88"/>
        <v>2.047</v>
      </c>
      <c r="J379" s="23">
        <v>0.48</v>
      </c>
      <c r="K379" s="26">
        <f t="shared" si="89"/>
        <v>1.2650000000000001</v>
      </c>
      <c r="L379" s="26">
        <f t="shared" si="90"/>
        <v>1.725</v>
      </c>
      <c r="M379" s="26">
        <v>14</v>
      </c>
      <c r="N379" s="23">
        <v>0.782</v>
      </c>
      <c r="O379" s="23">
        <v>5.76</v>
      </c>
      <c r="P379" s="23">
        <v>0.322</v>
      </c>
      <c r="Q379" s="22">
        <f t="shared" si="91"/>
        <v>160</v>
      </c>
      <c r="R379" s="22">
        <f t="shared" si="92"/>
        <v>421.66666666666674</v>
      </c>
      <c r="S379" s="22">
        <f t="shared" si="93"/>
        <v>575</v>
      </c>
      <c r="T379" s="26">
        <f t="shared" si="94"/>
        <v>1.245</v>
      </c>
      <c r="U379" s="26">
        <f t="shared" si="95"/>
        <v>0.46</v>
      </c>
      <c r="V379" s="27">
        <f t="shared" si="96"/>
        <v>-8.24</v>
      </c>
    </row>
    <row r="380" spans="1:22" ht="12.75">
      <c r="A380" s="182"/>
      <c r="B380" s="119">
        <v>141</v>
      </c>
      <c r="C380" s="78" t="s">
        <v>220</v>
      </c>
      <c r="D380" s="6">
        <v>4</v>
      </c>
      <c r="E380" s="6" t="s">
        <v>44</v>
      </c>
      <c r="F380" s="26">
        <v>193.31</v>
      </c>
      <c r="G380" s="26">
        <v>193.31</v>
      </c>
      <c r="H380" s="23">
        <v>1.967</v>
      </c>
      <c r="I380" s="26">
        <f t="shared" si="88"/>
        <v>1.967</v>
      </c>
      <c r="J380" s="23">
        <v>0.64</v>
      </c>
      <c r="K380" s="26">
        <f t="shared" si="89"/>
        <v>1.3530000000000002</v>
      </c>
      <c r="L380" s="26">
        <f t="shared" si="90"/>
        <v>1.408</v>
      </c>
      <c r="M380" s="26">
        <v>11</v>
      </c>
      <c r="N380" s="23">
        <v>0.614</v>
      </c>
      <c r="O380" s="23">
        <v>10</v>
      </c>
      <c r="P380" s="23">
        <v>0.559</v>
      </c>
      <c r="Q380" s="22">
        <f t="shared" si="91"/>
        <v>160</v>
      </c>
      <c r="R380" s="22">
        <f t="shared" si="92"/>
        <v>338.25000000000006</v>
      </c>
      <c r="S380" s="22">
        <f t="shared" si="93"/>
        <v>352</v>
      </c>
      <c r="T380" s="26">
        <f t="shared" si="94"/>
        <v>0.7679999999999999</v>
      </c>
      <c r="U380" s="26">
        <f t="shared" si="95"/>
        <v>0.05499999999999994</v>
      </c>
      <c r="V380" s="27">
        <f t="shared" si="96"/>
        <v>-1</v>
      </c>
    </row>
    <row r="381" spans="1:22" ht="12.75">
      <c r="A381" s="182"/>
      <c r="B381" s="119">
        <v>142</v>
      </c>
      <c r="C381" s="78" t="s">
        <v>224</v>
      </c>
      <c r="D381" s="6">
        <v>3</v>
      </c>
      <c r="E381" s="6" t="s">
        <v>44</v>
      </c>
      <c r="F381" s="26">
        <v>167.31</v>
      </c>
      <c r="G381" s="26">
        <v>167.31</v>
      </c>
      <c r="H381" s="23">
        <v>1.093</v>
      </c>
      <c r="I381" s="26">
        <f t="shared" si="88"/>
        <v>1.093</v>
      </c>
      <c r="J381" s="23">
        <v>0.48</v>
      </c>
      <c r="K381" s="26">
        <f t="shared" si="89"/>
        <v>0.87</v>
      </c>
      <c r="L381" s="26">
        <f t="shared" si="90"/>
        <v>0.981</v>
      </c>
      <c r="M381" s="26">
        <v>4</v>
      </c>
      <c r="N381" s="23">
        <v>0.223</v>
      </c>
      <c r="O381" s="23">
        <v>2</v>
      </c>
      <c r="P381" s="23">
        <v>0.112</v>
      </c>
      <c r="Q381" s="22">
        <f t="shared" si="91"/>
        <v>160</v>
      </c>
      <c r="R381" s="22">
        <f t="shared" si="92"/>
        <v>290</v>
      </c>
      <c r="S381" s="22">
        <f t="shared" si="93"/>
        <v>327</v>
      </c>
      <c r="T381" s="26">
        <f t="shared" si="94"/>
        <v>0.501</v>
      </c>
      <c r="U381" s="26">
        <f t="shared" si="95"/>
        <v>0.111</v>
      </c>
      <c r="V381" s="27">
        <f t="shared" si="96"/>
        <v>-2</v>
      </c>
    </row>
    <row r="382" spans="1:22" ht="12.75">
      <c r="A382" s="182"/>
      <c r="B382" s="119">
        <v>143</v>
      </c>
      <c r="C382" s="78" t="s">
        <v>376</v>
      </c>
      <c r="D382" s="6">
        <v>4</v>
      </c>
      <c r="E382" s="6" t="s">
        <v>44</v>
      </c>
      <c r="F382" s="26">
        <v>571.25</v>
      </c>
      <c r="G382" s="26">
        <v>286.04</v>
      </c>
      <c r="H382" s="23">
        <v>1.463</v>
      </c>
      <c r="I382" s="26">
        <f t="shared" si="88"/>
        <v>1.463</v>
      </c>
      <c r="J382" s="23">
        <v>0.64</v>
      </c>
      <c r="K382" s="26">
        <f t="shared" si="89"/>
        <v>1.24</v>
      </c>
      <c r="L382" s="26">
        <f t="shared" si="90"/>
        <v>1.223</v>
      </c>
      <c r="M382" s="26">
        <v>4</v>
      </c>
      <c r="N382" s="23">
        <v>0.223</v>
      </c>
      <c r="O382" s="23">
        <v>4.3</v>
      </c>
      <c r="P382" s="23">
        <v>0.24</v>
      </c>
      <c r="Q382" s="22">
        <f t="shared" si="91"/>
        <v>160</v>
      </c>
      <c r="R382" s="22">
        <f t="shared" si="92"/>
        <v>310</v>
      </c>
      <c r="S382" s="22">
        <f t="shared" si="93"/>
        <v>305.75</v>
      </c>
      <c r="T382" s="26">
        <f t="shared" si="94"/>
        <v>0.5830000000000001</v>
      </c>
      <c r="U382" s="26">
        <f t="shared" si="95"/>
        <v>-0.016999999999999987</v>
      </c>
      <c r="V382" s="27">
        <f t="shared" si="96"/>
        <v>0.2999999999999998</v>
      </c>
    </row>
    <row r="383" spans="1:22" ht="12.75">
      <c r="A383" s="182"/>
      <c r="B383" s="119">
        <v>144</v>
      </c>
      <c r="C383" s="78" t="s">
        <v>377</v>
      </c>
      <c r="D383" s="6">
        <v>20</v>
      </c>
      <c r="E383" s="6" t="s">
        <v>44</v>
      </c>
      <c r="F383" s="26">
        <v>962.36</v>
      </c>
      <c r="G383" s="26">
        <v>968.36</v>
      </c>
      <c r="H383" s="23">
        <v>6.903</v>
      </c>
      <c r="I383" s="26">
        <f t="shared" si="88"/>
        <v>6.903</v>
      </c>
      <c r="J383" s="23">
        <v>3.2</v>
      </c>
      <c r="K383" s="26">
        <f t="shared" si="89"/>
        <v>5.505999999999999</v>
      </c>
      <c r="L383" s="26">
        <f t="shared" si="90"/>
        <v>5.659999999999999</v>
      </c>
      <c r="M383" s="26">
        <v>25</v>
      </c>
      <c r="N383" s="23">
        <v>1.397</v>
      </c>
      <c r="O383" s="23">
        <v>22.26</v>
      </c>
      <c r="P383" s="23">
        <v>1.243</v>
      </c>
      <c r="Q383" s="22">
        <f t="shared" si="91"/>
        <v>160</v>
      </c>
      <c r="R383" s="22">
        <f t="shared" si="92"/>
        <v>275.29999999999995</v>
      </c>
      <c r="S383" s="22">
        <f t="shared" si="93"/>
        <v>282.99999999999994</v>
      </c>
      <c r="T383" s="26">
        <f t="shared" si="94"/>
        <v>2.459999999999999</v>
      </c>
      <c r="U383" s="26">
        <f t="shared" si="95"/>
        <v>0.15399999999999991</v>
      </c>
      <c r="V383" s="27">
        <f t="shared" si="96"/>
        <v>-2.7399999999999984</v>
      </c>
    </row>
    <row r="384" spans="1:22" ht="12.75">
      <c r="A384" s="182"/>
      <c r="B384" s="119">
        <v>145</v>
      </c>
      <c r="C384" s="78" t="s">
        <v>223</v>
      </c>
      <c r="D384" s="6">
        <v>20</v>
      </c>
      <c r="E384" s="6" t="s">
        <v>44</v>
      </c>
      <c r="F384" s="26">
        <v>946.47</v>
      </c>
      <c r="G384" s="26">
        <v>946.47</v>
      </c>
      <c r="H384" s="23">
        <v>6.762</v>
      </c>
      <c r="I384" s="26">
        <f t="shared" si="88"/>
        <v>6.762</v>
      </c>
      <c r="J384" s="23">
        <v>3.2</v>
      </c>
      <c r="K384" s="26">
        <f t="shared" si="89"/>
        <v>5.029999999999999</v>
      </c>
      <c r="L384" s="26">
        <f t="shared" si="90"/>
        <v>5.420999999999999</v>
      </c>
      <c r="M384" s="26">
        <v>31</v>
      </c>
      <c r="N384" s="23">
        <v>1.732</v>
      </c>
      <c r="O384" s="23">
        <v>24</v>
      </c>
      <c r="P384" s="23">
        <v>1.341</v>
      </c>
      <c r="Q384" s="22">
        <f t="shared" si="91"/>
        <v>160</v>
      </c>
      <c r="R384" s="22">
        <f t="shared" si="92"/>
        <v>251.49999999999994</v>
      </c>
      <c r="S384" s="22">
        <f t="shared" si="93"/>
        <v>271.04999999999995</v>
      </c>
      <c r="T384" s="26">
        <f t="shared" si="94"/>
        <v>2.220999999999999</v>
      </c>
      <c r="U384" s="26">
        <f t="shared" si="95"/>
        <v>0.391</v>
      </c>
      <c r="V384" s="27">
        <f t="shared" si="96"/>
        <v>-7</v>
      </c>
    </row>
    <row r="385" spans="1:22" ht="12.75">
      <c r="A385" s="182"/>
      <c r="B385" s="119">
        <v>146</v>
      </c>
      <c r="C385" s="78" t="s">
        <v>222</v>
      </c>
      <c r="D385" s="6">
        <v>33</v>
      </c>
      <c r="E385" s="6" t="s">
        <v>44</v>
      </c>
      <c r="F385" s="26">
        <v>1302.14</v>
      </c>
      <c r="G385" s="26">
        <v>1302.14</v>
      </c>
      <c r="H385" s="23">
        <v>10.753</v>
      </c>
      <c r="I385" s="26">
        <f t="shared" si="88"/>
        <v>10.753</v>
      </c>
      <c r="J385" s="23">
        <v>5.28</v>
      </c>
      <c r="K385" s="26">
        <f t="shared" si="89"/>
        <v>7.29</v>
      </c>
      <c r="L385" s="26">
        <f t="shared" si="90"/>
        <v>8.375</v>
      </c>
      <c r="M385" s="26">
        <v>62</v>
      </c>
      <c r="N385" s="23">
        <v>3.463</v>
      </c>
      <c r="O385" s="23">
        <v>47.94</v>
      </c>
      <c r="P385" s="23">
        <v>2.378</v>
      </c>
      <c r="Q385" s="22">
        <f t="shared" si="91"/>
        <v>160</v>
      </c>
      <c r="R385" s="22">
        <f t="shared" si="92"/>
        <v>220.9090909090909</v>
      </c>
      <c r="S385" s="22">
        <f t="shared" si="93"/>
        <v>253.78787878787878</v>
      </c>
      <c r="T385" s="26">
        <f t="shared" si="94"/>
        <v>3.0949999999999998</v>
      </c>
      <c r="U385" s="26">
        <f t="shared" si="95"/>
        <v>1.085</v>
      </c>
      <c r="V385" s="27">
        <f t="shared" si="96"/>
        <v>-14.060000000000002</v>
      </c>
    </row>
    <row r="386" spans="1:22" ht="12.75">
      <c r="A386" s="182"/>
      <c r="B386" s="119">
        <v>147</v>
      </c>
      <c r="C386" s="78" t="s">
        <v>378</v>
      </c>
      <c r="D386" s="6">
        <v>28</v>
      </c>
      <c r="E386" s="6" t="s">
        <v>44</v>
      </c>
      <c r="F386" s="26">
        <v>1420.11</v>
      </c>
      <c r="G386" s="26">
        <v>1420.11</v>
      </c>
      <c r="H386" s="23">
        <v>9.743</v>
      </c>
      <c r="I386" s="26">
        <f t="shared" si="88"/>
        <v>9.743</v>
      </c>
      <c r="J386" s="23">
        <v>4.48</v>
      </c>
      <c r="K386" s="26">
        <f t="shared" si="89"/>
        <v>7.788</v>
      </c>
      <c r="L386" s="26">
        <f t="shared" si="90"/>
        <v>6.6000000000000005</v>
      </c>
      <c r="M386" s="26">
        <v>35</v>
      </c>
      <c r="N386" s="23">
        <v>1.955</v>
      </c>
      <c r="O386" s="23">
        <v>56.26</v>
      </c>
      <c r="P386" s="23">
        <v>3.143</v>
      </c>
      <c r="Q386" s="22">
        <f t="shared" si="91"/>
        <v>160</v>
      </c>
      <c r="R386" s="22">
        <f t="shared" si="92"/>
        <v>278.14285714285717</v>
      </c>
      <c r="S386" s="22">
        <f t="shared" si="93"/>
        <v>235.71428571428575</v>
      </c>
      <c r="T386" s="26">
        <f t="shared" si="94"/>
        <v>2.12</v>
      </c>
      <c r="U386" s="26">
        <f t="shared" si="95"/>
        <v>-1.1879999999999997</v>
      </c>
      <c r="V386" s="27">
        <f t="shared" si="96"/>
        <v>21.259999999999998</v>
      </c>
    </row>
    <row r="387" spans="1:22" ht="12.75">
      <c r="A387" s="182"/>
      <c r="B387" s="119">
        <v>148</v>
      </c>
      <c r="C387" s="78" t="s">
        <v>221</v>
      </c>
      <c r="D387" s="6">
        <v>6</v>
      </c>
      <c r="E387" s="6" t="s">
        <v>44</v>
      </c>
      <c r="F387" s="26">
        <v>230.55</v>
      </c>
      <c r="G387" s="26">
        <v>230.55</v>
      </c>
      <c r="H387" s="23">
        <v>1.627</v>
      </c>
      <c r="I387" s="26">
        <f t="shared" si="88"/>
        <v>1.627</v>
      </c>
      <c r="J387" s="23">
        <v>0.96</v>
      </c>
      <c r="K387" s="26">
        <f t="shared" si="89"/>
        <v>1.459</v>
      </c>
      <c r="L387" s="26">
        <f t="shared" si="90"/>
        <v>1.431</v>
      </c>
      <c r="M387" s="26">
        <v>3</v>
      </c>
      <c r="N387" s="23">
        <v>0.168</v>
      </c>
      <c r="O387" s="23">
        <v>3.501</v>
      </c>
      <c r="P387" s="23">
        <v>0.196</v>
      </c>
      <c r="Q387" s="22">
        <f t="shared" si="91"/>
        <v>160</v>
      </c>
      <c r="R387" s="22">
        <f t="shared" si="92"/>
        <v>243.16666666666666</v>
      </c>
      <c r="S387" s="22">
        <f t="shared" si="93"/>
        <v>238.5</v>
      </c>
      <c r="T387" s="26">
        <f t="shared" si="94"/>
        <v>0.4710000000000001</v>
      </c>
      <c r="U387" s="26">
        <f t="shared" si="95"/>
        <v>-0.027999999999999997</v>
      </c>
      <c r="V387" s="27">
        <f t="shared" si="96"/>
        <v>0.5009999999999999</v>
      </c>
    </row>
    <row r="388" spans="1:22" ht="12.75">
      <c r="A388" s="182"/>
      <c r="B388" s="119">
        <v>149</v>
      </c>
      <c r="C388" s="78" t="s">
        <v>231</v>
      </c>
      <c r="D388" s="6">
        <v>6</v>
      </c>
      <c r="E388" s="6">
        <v>1937</v>
      </c>
      <c r="F388" s="26">
        <v>542.48</v>
      </c>
      <c r="G388" s="26">
        <v>375.46</v>
      </c>
      <c r="H388" s="23">
        <v>2.487</v>
      </c>
      <c r="I388" s="26">
        <f t="shared" si="88"/>
        <v>2.487</v>
      </c>
      <c r="J388" s="23">
        <v>0.936</v>
      </c>
      <c r="K388" s="26">
        <f t="shared" si="89"/>
        <v>1.4160000000000001</v>
      </c>
      <c r="L388" s="26">
        <f t="shared" si="90"/>
        <v>1.5180000000000002</v>
      </c>
      <c r="M388" s="26">
        <v>21</v>
      </c>
      <c r="N388" s="23">
        <f aca="true" t="shared" si="97" ref="N388:N397">M388*51/1000</f>
        <v>1.071</v>
      </c>
      <c r="O388" s="26">
        <v>19</v>
      </c>
      <c r="P388" s="23">
        <f aca="true" t="shared" si="98" ref="P388:P397">O388*51/1000</f>
        <v>0.969</v>
      </c>
      <c r="Q388" s="22">
        <f t="shared" si="91"/>
        <v>156</v>
      </c>
      <c r="R388" s="22">
        <f t="shared" si="92"/>
        <v>236.00000000000003</v>
      </c>
      <c r="S388" s="22">
        <f t="shared" si="93"/>
        <v>253.00000000000003</v>
      </c>
      <c r="T388" s="26">
        <f t="shared" si="94"/>
        <v>0.5820000000000002</v>
      </c>
      <c r="U388" s="26">
        <f t="shared" si="95"/>
        <v>0.10199999999999998</v>
      </c>
      <c r="V388" s="27">
        <f t="shared" si="96"/>
        <v>-2</v>
      </c>
    </row>
    <row r="389" spans="1:22" ht="12.75">
      <c r="A389" s="182"/>
      <c r="B389" s="119">
        <v>150</v>
      </c>
      <c r="C389" s="78" t="s">
        <v>404</v>
      </c>
      <c r="D389" s="6">
        <v>4</v>
      </c>
      <c r="E389" s="6">
        <v>1932</v>
      </c>
      <c r="F389" s="26">
        <v>443.93</v>
      </c>
      <c r="G389" s="26">
        <v>303.15</v>
      </c>
      <c r="H389" s="23">
        <v>1.831</v>
      </c>
      <c r="I389" s="26">
        <f t="shared" si="88"/>
        <v>1.831</v>
      </c>
      <c r="J389" s="23">
        <v>0.624</v>
      </c>
      <c r="K389" s="26">
        <f t="shared" si="89"/>
        <v>0.964</v>
      </c>
      <c r="L389" s="26">
        <f t="shared" si="90"/>
        <v>1.47451</v>
      </c>
      <c r="M389" s="26">
        <v>17</v>
      </c>
      <c r="N389" s="23">
        <f t="shared" si="97"/>
        <v>0.867</v>
      </c>
      <c r="O389" s="26">
        <v>6.99</v>
      </c>
      <c r="P389" s="23">
        <f t="shared" si="98"/>
        <v>0.35649000000000003</v>
      </c>
      <c r="Q389" s="22">
        <f t="shared" si="91"/>
        <v>156</v>
      </c>
      <c r="R389" s="22">
        <f t="shared" si="92"/>
        <v>241</v>
      </c>
      <c r="S389" s="22">
        <f t="shared" si="93"/>
        <v>368.6275</v>
      </c>
      <c r="T389" s="26">
        <f t="shared" si="94"/>
        <v>0.85051</v>
      </c>
      <c r="U389" s="26">
        <f t="shared" si="95"/>
        <v>0.51051</v>
      </c>
      <c r="V389" s="27">
        <f t="shared" si="96"/>
        <v>-10.01</v>
      </c>
    </row>
    <row r="390" spans="1:22" ht="12.75">
      <c r="A390" s="182"/>
      <c r="B390" s="119">
        <v>151</v>
      </c>
      <c r="C390" s="78" t="s">
        <v>405</v>
      </c>
      <c r="D390" s="6">
        <v>12</v>
      </c>
      <c r="E390" s="6">
        <v>1960</v>
      </c>
      <c r="F390" s="26">
        <v>976.39</v>
      </c>
      <c r="G390" s="26">
        <v>547.95</v>
      </c>
      <c r="H390" s="23">
        <v>4.69</v>
      </c>
      <c r="I390" s="26">
        <f t="shared" si="88"/>
        <v>4.69</v>
      </c>
      <c r="J390" s="23">
        <v>1.872</v>
      </c>
      <c r="K390" s="26">
        <f t="shared" si="89"/>
        <v>3.2110000000000003</v>
      </c>
      <c r="L390" s="26">
        <f t="shared" si="90"/>
        <v>3.3767500000000004</v>
      </c>
      <c r="M390" s="26">
        <v>29</v>
      </c>
      <c r="N390" s="23">
        <f t="shared" si="97"/>
        <v>1.479</v>
      </c>
      <c r="O390" s="26">
        <v>25.75</v>
      </c>
      <c r="P390" s="23">
        <f t="shared" si="98"/>
        <v>1.31325</v>
      </c>
      <c r="Q390" s="22">
        <f t="shared" si="91"/>
        <v>156</v>
      </c>
      <c r="R390" s="22">
        <f t="shared" si="92"/>
        <v>267.58333333333337</v>
      </c>
      <c r="S390" s="22">
        <f t="shared" si="93"/>
        <v>281.39583333333337</v>
      </c>
      <c r="T390" s="26">
        <f t="shared" si="94"/>
        <v>1.5047500000000003</v>
      </c>
      <c r="U390" s="26">
        <f t="shared" si="95"/>
        <v>0.16575000000000006</v>
      </c>
      <c r="V390" s="27">
        <f t="shared" si="96"/>
        <v>-3.25</v>
      </c>
    </row>
    <row r="391" spans="1:22" ht="12.75">
      <c r="A391" s="182"/>
      <c r="B391" s="119">
        <v>152</v>
      </c>
      <c r="C391" s="78" t="s">
        <v>406</v>
      </c>
      <c r="D391" s="6">
        <v>4</v>
      </c>
      <c r="E391" s="6">
        <v>1952</v>
      </c>
      <c r="F391" s="26">
        <v>578.81</v>
      </c>
      <c r="G391" s="26">
        <v>383.9</v>
      </c>
      <c r="H391" s="23">
        <v>0.881</v>
      </c>
      <c r="I391" s="26">
        <f t="shared" si="88"/>
        <v>0.881</v>
      </c>
      <c r="J391" s="23">
        <v>0.624</v>
      </c>
      <c r="K391" s="26">
        <f t="shared" si="89"/>
        <v>0.83</v>
      </c>
      <c r="L391" s="26">
        <f t="shared" si="90"/>
        <v>0.83</v>
      </c>
      <c r="M391" s="26">
        <v>1</v>
      </c>
      <c r="N391" s="23">
        <f>M391*51/1000</f>
        <v>0.051</v>
      </c>
      <c r="O391" s="26">
        <v>1</v>
      </c>
      <c r="P391" s="23">
        <f>O391*51/1000</f>
        <v>0.051</v>
      </c>
      <c r="Q391" s="22">
        <f t="shared" si="91"/>
        <v>156</v>
      </c>
      <c r="R391" s="22">
        <f t="shared" si="92"/>
        <v>207.5</v>
      </c>
      <c r="S391" s="22">
        <f t="shared" si="93"/>
        <v>207.5</v>
      </c>
      <c r="T391" s="26">
        <f t="shared" si="94"/>
        <v>0.20599999999999996</v>
      </c>
      <c r="U391" s="26">
        <f t="shared" si="95"/>
        <v>0</v>
      </c>
      <c r="V391" s="27">
        <f t="shared" si="96"/>
        <v>0</v>
      </c>
    </row>
    <row r="392" spans="1:22" ht="12.75">
      <c r="A392" s="182"/>
      <c r="B392" s="119">
        <v>153</v>
      </c>
      <c r="C392" s="78" t="s">
        <v>230</v>
      </c>
      <c r="D392" s="6">
        <v>37</v>
      </c>
      <c r="E392" s="6">
        <v>1964</v>
      </c>
      <c r="F392" s="26">
        <v>1782.7</v>
      </c>
      <c r="G392" s="26">
        <v>1466.94</v>
      </c>
      <c r="H392" s="23">
        <v>12.454</v>
      </c>
      <c r="I392" s="26">
        <f t="shared" si="88"/>
        <v>12.454</v>
      </c>
      <c r="J392" s="23">
        <v>5.772</v>
      </c>
      <c r="K392" s="26">
        <f t="shared" si="89"/>
        <v>8.068000000000001</v>
      </c>
      <c r="L392" s="26">
        <f t="shared" si="90"/>
        <v>10.52467</v>
      </c>
      <c r="M392" s="26">
        <v>86</v>
      </c>
      <c r="N392" s="23">
        <f t="shared" si="97"/>
        <v>4.386</v>
      </c>
      <c r="O392" s="26">
        <v>37.83</v>
      </c>
      <c r="P392" s="23">
        <f t="shared" si="98"/>
        <v>1.92933</v>
      </c>
      <c r="Q392" s="22">
        <f t="shared" si="91"/>
        <v>156</v>
      </c>
      <c r="R392" s="22">
        <f t="shared" si="92"/>
        <v>218.0540540540541</v>
      </c>
      <c r="S392" s="22">
        <f t="shared" si="93"/>
        <v>284.45054054054054</v>
      </c>
      <c r="T392" s="26">
        <f t="shared" si="94"/>
        <v>4.75267</v>
      </c>
      <c r="U392" s="26">
        <f t="shared" si="95"/>
        <v>2.45667</v>
      </c>
      <c r="V392" s="27">
        <f t="shared" si="96"/>
        <v>-48.17</v>
      </c>
    </row>
    <row r="393" spans="1:22" ht="12.75">
      <c r="A393" s="182"/>
      <c r="B393" s="119">
        <v>154</v>
      </c>
      <c r="C393" s="78" t="s">
        <v>407</v>
      </c>
      <c r="D393" s="6">
        <v>23</v>
      </c>
      <c r="E393" s="6">
        <v>1981</v>
      </c>
      <c r="F393" s="26">
        <v>1651.3</v>
      </c>
      <c r="G393" s="26">
        <v>1651.3</v>
      </c>
      <c r="H393" s="23">
        <v>7.39</v>
      </c>
      <c r="I393" s="26">
        <f t="shared" si="88"/>
        <v>7.39</v>
      </c>
      <c r="J393" s="23">
        <v>3.68</v>
      </c>
      <c r="K393" s="26">
        <f t="shared" si="89"/>
        <v>5.145999999999999</v>
      </c>
      <c r="L393" s="26">
        <f t="shared" si="90"/>
        <v>5.56114</v>
      </c>
      <c r="M393" s="26">
        <v>44</v>
      </c>
      <c r="N393" s="23">
        <f t="shared" si="97"/>
        <v>2.244</v>
      </c>
      <c r="O393" s="26">
        <v>35.86</v>
      </c>
      <c r="P393" s="23">
        <f t="shared" si="98"/>
        <v>1.82886</v>
      </c>
      <c r="Q393" s="22">
        <f t="shared" si="91"/>
        <v>160</v>
      </c>
      <c r="R393" s="22">
        <f t="shared" si="92"/>
        <v>223.73913043478257</v>
      </c>
      <c r="S393" s="22">
        <f t="shared" si="93"/>
        <v>241.7886956521739</v>
      </c>
      <c r="T393" s="26">
        <f t="shared" si="94"/>
        <v>1.8811399999999998</v>
      </c>
      <c r="U393" s="26">
        <f t="shared" si="95"/>
        <v>0.4151400000000003</v>
      </c>
      <c r="V393" s="27">
        <f t="shared" si="96"/>
        <v>-8.14</v>
      </c>
    </row>
    <row r="394" spans="1:22" ht="12.75">
      <c r="A394" s="182"/>
      <c r="B394" s="119">
        <v>155</v>
      </c>
      <c r="C394" s="78" t="s">
        <v>408</v>
      </c>
      <c r="D394" s="6">
        <v>29</v>
      </c>
      <c r="E394" s="6">
        <v>1969</v>
      </c>
      <c r="F394" s="26">
        <v>2406.95</v>
      </c>
      <c r="G394" s="26">
        <v>2381.95</v>
      </c>
      <c r="H394" s="23">
        <v>11.018</v>
      </c>
      <c r="I394" s="26">
        <f t="shared" si="88"/>
        <v>11.018</v>
      </c>
      <c r="J394" s="23">
        <v>4.64</v>
      </c>
      <c r="K394" s="26">
        <f t="shared" si="89"/>
        <v>6.377000000000001</v>
      </c>
      <c r="L394" s="26">
        <f t="shared" si="90"/>
        <v>6.5208200000000005</v>
      </c>
      <c r="M394" s="26">
        <v>91</v>
      </c>
      <c r="N394" s="23">
        <f t="shared" si="97"/>
        <v>4.641</v>
      </c>
      <c r="O394" s="26">
        <v>88.18</v>
      </c>
      <c r="P394" s="23">
        <f t="shared" si="98"/>
        <v>4.49718</v>
      </c>
      <c r="Q394" s="22">
        <f t="shared" si="91"/>
        <v>160</v>
      </c>
      <c r="R394" s="22">
        <f t="shared" si="92"/>
        <v>219.89655172413796</v>
      </c>
      <c r="S394" s="22">
        <f t="shared" si="93"/>
        <v>224.85586206896554</v>
      </c>
      <c r="T394" s="26">
        <f t="shared" si="94"/>
        <v>1.8808200000000008</v>
      </c>
      <c r="U394" s="26">
        <f t="shared" si="95"/>
        <v>0.14381999999999984</v>
      </c>
      <c r="V394" s="27">
        <f t="shared" si="96"/>
        <v>-2.819999999999993</v>
      </c>
    </row>
    <row r="395" spans="1:22" ht="12.75">
      <c r="A395" s="182"/>
      <c r="B395" s="119">
        <v>156</v>
      </c>
      <c r="C395" s="78" t="s">
        <v>409</v>
      </c>
      <c r="D395" s="6">
        <v>48</v>
      </c>
      <c r="E395" s="6">
        <v>1981</v>
      </c>
      <c r="F395" s="26">
        <v>2930.61</v>
      </c>
      <c r="G395" s="26">
        <v>2930.61</v>
      </c>
      <c r="H395" s="23">
        <v>13.4</v>
      </c>
      <c r="I395" s="26">
        <f t="shared" si="88"/>
        <v>13.4</v>
      </c>
      <c r="J395" s="23">
        <v>7.68</v>
      </c>
      <c r="K395" s="26">
        <f t="shared" si="89"/>
        <v>9.014</v>
      </c>
      <c r="L395" s="26">
        <f t="shared" si="90"/>
        <v>9.357230000000001</v>
      </c>
      <c r="M395" s="26">
        <v>86</v>
      </c>
      <c r="N395" s="23">
        <f t="shared" si="97"/>
        <v>4.386</v>
      </c>
      <c r="O395" s="26">
        <v>79.27</v>
      </c>
      <c r="P395" s="23">
        <f t="shared" si="98"/>
        <v>4.04277</v>
      </c>
      <c r="Q395" s="22">
        <f t="shared" si="91"/>
        <v>160</v>
      </c>
      <c r="R395" s="22">
        <f t="shared" si="92"/>
        <v>187.79166666666666</v>
      </c>
      <c r="S395" s="22">
        <f t="shared" si="93"/>
        <v>194.9422916666667</v>
      </c>
      <c r="T395" s="26">
        <f t="shared" si="94"/>
        <v>1.6772300000000016</v>
      </c>
      <c r="U395" s="26">
        <f t="shared" si="95"/>
        <v>0.34323000000000015</v>
      </c>
      <c r="V395" s="27">
        <f t="shared" si="96"/>
        <v>-6.730000000000004</v>
      </c>
    </row>
    <row r="396" spans="1:22" ht="12.75">
      <c r="A396" s="182"/>
      <c r="B396" s="119">
        <v>157</v>
      </c>
      <c r="C396" s="78" t="s">
        <v>410</v>
      </c>
      <c r="D396" s="6">
        <v>60</v>
      </c>
      <c r="E396" s="6">
        <v>1966</v>
      </c>
      <c r="F396" s="26">
        <v>2714.4</v>
      </c>
      <c r="G396" s="26">
        <v>2714.4</v>
      </c>
      <c r="H396" s="23">
        <v>15.85</v>
      </c>
      <c r="I396" s="26">
        <f t="shared" si="88"/>
        <v>15.85</v>
      </c>
      <c r="J396" s="23">
        <v>9.36</v>
      </c>
      <c r="K396" s="26">
        <f t="shared" si="89"/>
        <v>10.648</v>
      </c>
      <c r="L396" s="26">
        <f t="shared" si="90"/>
        <v>11.65576</v>
      </c>
      <c r="M396" s="26">
        <v>102</v>
      </c>
      <c r="N396" s="23">
        <f t="shared" si="97"/>
        <v>5.202</v>
      </c>
      <c r="O396" s="26">
        <v>82.24</v>
      </c>
      <c r="P396" s="23">
        <f t="shared" si="98"/>
        <v>4.19424</v>
      </c>
      <c r="Q396" s="22">
        <f t="shared" si="91"/>
        <v>156</v>
      </c>
      <c r="R396" s="22">
        <f t="shared" si="92"/>
        <v>177.46666666666667</v>
      </c>
      <c r="S396" s="22">
        <f t="shared" si="93"/>
        <v>194.26266666666666</v>
      </c>
      <c r="T396" s="26">
        <f t="shared" si="94"/>
        <v>2.2957600000000014</v>
      </c>
      <c r="U396" s="26">
        <f t="shared" si="95"/>
        <v>1.0077600000000002</v>
      </c>
      <c r="V396" s="27">
        <f t="shared" si="96"/>
        <v>-19.760000000000005</v>
      </c>
    </row>
    <row r="397" spans="1:22" ht="12.75">
      <c r="A397" s="182"/>
      <c r="B397" s="119">
        <v>158</v>
      </c>
      <c r="C397" s="78" t="s">
        <v>411</v>
      </c>
      <c r="D397" s="6">
        <v>37</v>
      </c>
      <c r="E397" s="6">
        <v>1980</v>
      </c>
      <c r="F397" s="26">
        <v>2286.74</v>
      </c>
      <c r="G397" s="26">
        <v>2087.6</v>
      </c>
      <c r="H397" s="23">
        <v>12.56</v>
      </c>
      <c r="I397" s="26">
        <f t="shared" si="88"/>
        <v>12.56</v>
      </c>
      <c r="J397" s="23">
        <v>5.92</v>
      </c>
      <c r="K397" s="26">
        <f t="shared" si="89"/>
        <v>8.072</v>
      </c>
      <c r="L397" s="26">
        <f t="shared" si="90"/>
        <v>8.52131</v>
      </c>
      <c r="M397" s="26">
        <v>88</v>
      </c>
      <c r="N397" s="23">
        <f t="shared" si="97"/>
        <v>4.488</v>
      </c>
      <c r="O397" s="26">
        <v>79.19</v>
      </c>
      <c r="P397" s="23">
        <f t="shared" si="98"/>
        <v>4.03869</v>
      </c>
      <c r="Q397" s="22">
        <f t="shared" si="91"/>
        <v>160</v>
      </c>
      <c r="R397" s="22">
        <f t="shared" si="92"/>
        <v>218.16216216216213</v>
      </c>
      <c r="S397" s="22">
        <f t="shared" si="93"/>
        <v>230.30567567567567</v>
      </c>
      <c r="T397" s="26">
        <f t="shared" si="94"/>
        <v>2.60131</v>
      </c>
      <c r="U397" s="26">
        <f t="shared" si="95"/>
        <v>0.44931000000000054</v>
      </c>
      <c r="V397" s="27">
        <f t="shared" si="96"/>
        <v>-8.810000000000002</v>
      </c>
    </row>
    <row r="398" spans="1:22" ht="12.75">
      <c r="A398" s="182"/>
      <c r="B398" s="119">
        <v>159</v>
      </c>
      <c r="C398" s="78" t="s">
        <v>39</v>
      </c>
      <c r="D398" s="6">
        <v>49</v>
      </c>
      <c r="E398" s="6" t="s">
        <v>38</v>
      </c>
      <c r="F398" s="6">
        <v>1783.4</v>
      </c>
      <c r="G398" s="6">
        <v>1783.43</v>
      </c>
      <c r="H398" s="22">
        <v>12.8</v>
      </c>
      <c r="I398" s="26">
        <v>12.8</v>
      </c>
      <c r="J398" s="22">
        <v>7.84</v>
      </c>
      <c r="K398" s="26">
        <v>8.873000000000001</v>
      </c>
      <c r="L398" s="26">
        <v>10.329</v>
      </c>
      <c r="M398" s="22">
        <v>77</v>
      </c>
      <c r="N398" s="22">
        <v>3.927</v>
      </c>
      <c r="O398" s="22">
        <v>48.46</v>
      </c>
      <c r="P398" s="22">
        <v>2.471</v>
      </c>
      <c r="Q398" s="22">
        <v>160</v>
      </c>
      <c r="R398" s="22">
        <v>181.08163265306126</v>
      </c>
      <c r="S398" s="22">
        <v>210.79591836734693</v>
      </c>
      <c r="T398" s="26">
        <v>2.4890000000000008</v>
      </c>
      <c r="U398" s="26">
        <v>1.456</v>
      </c>
      <c r="V398" s="27">
        <v>-28.54</v>
      </c>
    </row>
    <row r="399" spans="1:22" ht="12.75">
      <c r="A399" s="182"/>
      <c r="B399" s="119">
        <v>160</v>
      </c>
      <c r="C399" s="78" t="s">
        <v>430</v>
      </c>
      <c r="D399" s="6">
        <v>36</v>
      </c>
      <c r="E399" s="6" t="s">
        <v>38</v>
      </c>
      <c r="F399" s="6">
        <v>1833.7</v>
      </c>
      <c r="G399" s="6">
        <v>1833.67</v>
      </c>
      <c r="H399" s="6">
        <v>11.7</v>
      </c>
      <c r="I399" s="26">
        <v>11.7</v>
      </c>
      <c r="J399" s="6">
        <v>5.6</v>
      </c>
      <c r="K399" s="26">
        <v>7.824</v>
      </c>
      <c r="L399" s="26">
        <v>8.997</v>
      </c>
      <c r="M399" s="6">
        <v>76</v>
      </c>
      <c r="N399" s="6">
        <v>3.876</v>
      </c>
      <c r="O399" s="6">
        <v>53</v>
      </c>
      <c r="P399" s="6">
        <v>2.703</v>
      </c>
      <c r="Q399" s="22">
        <v>155.55555555555554</v>
      </c>
      <c r="R399" s="22">
        <v>217.33333333333334</v>
      </c>
      <c r="S399" s="22">
        <v>249.91666666666666</v>
      </c>
      <c r="T399" s="26">
        <v>3.3970000000000002</v>
      </c>
      <c r="U399" s="26">
        <v>1.173</v>
      </c>
      <c r="V399" s="27">
        <v>-23</v>
      </c>
    </row>
    <row r="400" spans="1:22" ht="12.75">
      <c r="A400" s="182"/>
      <c r="B400" s="119">
        <v>161</v>
      </c>
      <c r="C400" s="78" t="s">
        <v>267</v>
      </c>
      <c r="D400" s="6">
        <v>108</v>
      </c>
      <c r="E400" s="6">
        <v>1971</v>
      </c>
      <c r="F400" s="31">
        <v>2657.8</v>
      </c>
      <c r="G400" s="31">
        <v>2595.4</v>
      </c>
      <c r="H400" s="22">
        <v>35.948</v>
      </c>
      <c r="I400" s="26">
        <v>35.948</v>
      </c>
      <c r="J400" s="22">
        <v>17.28</v>
      </c>
      <c r="K400" s="26">
        <v>20.546</v>
      </c>
      <c r="L400" s="26">
        <v>28.567</v>
      </c>
      <c r="M400" s="22">
        <v>302</v>
      </c>
      <c r="N400" s="22">
        <v>15.402</v>
      </c>
      <c r="O400" s="22">
        <v>137.5</v>
      </c>
      <c r="P400" s="22">
        <v>7.381</v>
      </c>
      <c r="Q400" s="22">
        <v>160</v>
      </c>
      <c r="R400" s="22">
        <v>190.24074074074073</v>
      </c>
      <c r="S400" s="22">
        <v>264.50925925925924</v>
      </c>
      <c r="T400" s="26">
        <v>11.286999999999999</v>
      </c>
      <c r="U400" s="26">
        <v>8.020999999999999</v>
      </c>
      <c r="V400" s="27">
        <v>-164.5</v>
      </c>
    </row>
    <row r="401" spans="1:22" ht="12.75">
      <c r="A401" s="182"/>
      <c r="B401" s="119">
        <v>162</v>
      </c>
      <c r="C401" s="78" t="s">
        <v>431</v>
      </c>
      <c r="D401" s="6">
        <v>17</v>
      </c>
      <c r="E401" s="6">
        <v>1940</v>
      </c>
      <c r="F401" s="31">
        <v>944.22</v>
      </c>
      <c r="G401" s="31">
        <v>819.01</v>
      </c>
      <c r="H401" s="22">
        <v>7.038</v>
      </c>
      <c r="I401" s="26">
        <v>7.038</v>
      </c>
      <c r="J401" s="22">
        <v>1.54</v>
      </c>
      <c r="K401" s="26">
        <v>3.213</v>
      </c>
      <c r="L401" s="26">
        <v>5.064723000000001</v>
      </c>
      <c r="M401" s="22">
        <v>75</v>
      </c>
      <c r="N401" s="22">
        <v>3.825</v>
      </c>
      <c r="O401" s="22">
        <v>36.76</v>
      </c>
      <c r="P401" s="22">
        <v>1.973277</v>
      </c>
      <c r="Q401" s="22">
        <v>90.58823529411765</v>
      </c>
      <c r="R401" s="22">
        <v>189</v>
      </c>
      <c r="S401" s="22">
        <v>297.9248823529412</v>
      </c>
      <c r="T401" s="26">
        <v>3.5247230000000007</v>
      </c>
      <c r="U401" s="26">
        <v>1.8517230000000002</v>
      </c>
      <c r="V401" s="27">
        <v>-38.24</v>
      </c>
    </row>
    <row r="402" spans="1:22" ht="13.5" thickBot="1">
      <c r="A402" s="183"/>
      <c r="B402" s="167">
        <v>163</v>
      </c>
      <c r="C402" s="170" t="s">
        <v>272</v>
      </c>
      <c r="D402" s="7">
        <v>6</v>
      </c>
      <c r="E402" s="7" t="s">
        <v>28</v>
      </c>
      <c r="F402" s="97">
        <v>310.34</v>
      </c>
      <c r="G402" s="97">
        <v>310.34</v>
      </c>
      <c r="H402" s="56">
        <v>1.878</v>
      </c>
      <c r="I402" s="110">
        <v>1.878</v>
      </c>
      <c r="J402" s="56">
        <v>0.06</v>
      </c>
      <c r="K402" s="110">
        <v>0.9089999999999999</v>
      </c>
      <c r="L402" s="110">
        <v>1.4485599999999998</v>
      </c>
      <c r="M402" s="56">
        <v>19</v>
      </c>
      <c r="N402" s="56">
        <v>0.969</v>
      </c>
      <c r="O402" s="56">
        <v>8</v>
      </c>
      <c r="P402" s="56">
        <v>0.42944</v>
      </c>
      <c r="Q402" s="56">
        <v>10</v>
      </c>
      <c r="R402" s="56">
        <v>151.5</v>
      </c>
      <c r="S402" s="56">
        <v>241.42666666666665</v>
      </c>
      <c r="T402" s="110">
        <v>1.3885599999999998</v>
      </c>
      <c r="U402" s="110">
        <v>0.53956</v>
      </c>
      <c r="V402" s="59">
        <v>-11</v>
      </c>
    </row>
    <row r="403" spans="2:3" ht="12.75">
      <c r="B403" s="172"/>
      <c r="C403" s="171"/>
    </row>
  </sheetData>
  <sheetProtection/>
  <mergeCells count="18">
    <mergeCell ref="V4:V5"/>
    <mergeCell ref="E4:E5"/>
    <mergeCell ref="F4:F5"/>
    <mergeCell ref="G4:G5"/>
    <mergeCell ref="H4:P4"/>
    <mergeCell ref="A1:F1"/>
    <mergeCell ref="A2:F2"/>
    <mergeCell ref="A3:P3"/>
    <mergeCell ref="A4:A6"/>
    <mergeCell ref="A7:A140"/>
    <mergeCell ref="A141:A181"/>
    <mergeCell ref="A182:A239"/>
    <mergeCell ref="A240:A402"/>
    <mergeCell ref="T4:T5"/>
    <mergeCell ref="U4:U5"/>
    <mergeCell ref="B4:B6"/>
    <mergeCell ref="C4:C6"/>
    <mergeCell ref="D4:D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LŠTA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Ramunė Kmieliauskaitė</dc:creator>
  <cp:keywords/>
  <dc:description/>
  <cp:lastModifiedBy>Danguolė Turčinavičienė</cp:lastModifiedBy>
  <cp:lastPrinted>2008-11-13T09:10:59Z</cp:lastPrinted>
  <dcterms:created xsi:type="dcterms:W3CDTF">2007-12-03T08:09:16Z</dcterms:created>
  <dcterms:modified xsi:type="dcterms:W3CDTF">2010-09-09T05:38:04Z</dcterms:modified>
  <cp:category/>
  <cp:version/>
  <cp:contentType/>
  <cp:contentStatus/>
</cp:coreProperties>
</file>