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codeName="ThisWorkbook"/>
  <mc:AlternateContent xmlns:mc="http://schemas.openxmlformats.org/markup-compatibility/2006">
    <mc:Choice Requires="x15">
      <x15ac:absPath xmlns:x15ac="http://schemas.microsoft.com/office/spreadsheetml/2010/11/ac" url="C:\Users\Ramune\Documents\Ramunes_LSTA_doc\25_Šilumos suvartojimas daugiabuciuose\2017_10\"/>
    </mc:Choice>
  </mc:AlternateContent>
  <bookViews>
    <workbookView xWindow="0" yWindow="0" windowWidth="28770" windowHeight="4455" xr2:uid="{00000000-000D-0000-FFFF-FFFF00000000}"/>
  </bookViews>
  <sheets>
    <sheet name="2017_spalis" sheetId="1" r:id="rId1"/>
  </sheets>
  <definedNames>
    <definedName name="_xlnm._FilterDatabase" localSheetId="0" hidden="1">'2017_spalis'!$A$7:$W$47</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45" i="1" l="1"/>
  <c r="Q145" i="1"/>
  <c r="S145" i="1" s="1"/>
  <c r="U145" i="1" s="1"/>
  <c r="S144" i="1"/>
  <c r="U144" i="1" s="1"/>
  <c r="R143" i="1"/>
  <c r="S143" i="1" s="1"/>
  <c r="V143" i="1" s="1"/>
  <c r="W143" i="1" s="1"/>
  <c r="R142" i="1"/>
  <c r="S142" i="1" s="1"/>
  <c r="R141" i="1"/>
  <c r="S141" i="1" s="1"/>
  <c r="U141" i="1" s="1"/>
  <c r="R140" i="1"/>
  <c r="S140" i="1" s="1"/>
  <c r="V140" i="1" s="1"/>
  <c r="W140" i="1" s="1"/>
  <c r="R139" i="1"/>
  <c r="S139" i="1" s="1"/>
  <c r="V139" i="1" s="1"/>
  <c r="W139" i="1" s="1"/>
  <c r="R138" i="1"/>
  <c r="S138" i="1" s="1"/>
  <c r="R137" i="1"/>
  <c r="S137" i="1" s="1"/>
  <c r="U137" i="1" s="1"/>
  <c r="R136" i="1"/>
  <c r="S136" i="1" s="1"/>
  <c r="V136" i="1" s="1"/>
  <c r="W136" i="1" s="1"/>
  <c r="S135" i="1"/>
  <c r="V135" i="1" s="1"/>
  <c r="W135" i="1" s="1"/>
  <c r="V134" i="1"/>
  <c r="W134" i="1" s="1"/>
  <c r="S134" i="1"/>
  <c r="U134" i="1" s="1"/>
  <c r="R133" i="1"/>
  <c r="S133" i="1" s="1"/>
  <c r="V133" i="1" s="1"/>
  <c r="W133" i="1" s="1"/>
  <c r="R132" i="1"/>
  <c r="S132" i="1" s="1"/>
  <c r="R131" i="1"/>
  <c r="S131" i="1" s="1"/>
  <c r="U131" i="1" s="1"/>
  <c r="S130" i="1"/>
  <c r="V130" i="1" s="1"/>
  <c r="W130" i="1" s="1"/>
  <c r="S129" i="1"/>
  <c r="U128" i="1"/>
  <c r="R128" i="1"/>
  <c r="S128" i="1" s="1"/>
  <c r="V128" i="1" s="1"/>
  <c r="W128" i="1" s="1"/>
  <c r="R127" i="1"/>
  <c r="S127" i="1" s="1"/>
  <c r="S126" i="1"/>
  <c r="S125" i="1"/>
  <c r="V125" i="1" s="1"/>
  <c r="W125" i="1" s="1"/>
  <c r="R124" i="1"/>
  <c r="S124" i="1" s="1"/>
  <c r="S123" i="1"/>
  <c r="U123" i="1" s="1"/>
  <c r="S122" i="1"/>
  <c r="U122" i="1" s="1"/>
  <c r="S121" i="1"/>
  <c r="U121" i="1" s="1"/>
  <c r="R120" i="1"/>
  <c r="S120" i="1" s="1"/>
  <c r="R119" i="1"/>
  <c r="S119" i="1" s="1"/>
  <c r="R118" i="1"/>
  <c r="S118" i="1" s="1"/>
  <c r="U118" i="1" s="1"/>
  <c r="V117" i="1"/>
  <c r="W117" i="1" s="1"/>
  <c r="S117" i="1"/>
  <c r="U117" i="1" s="1"/>
  <c r="R116" i="1"/>
  <c r="S116" i="1" s="1"/>
  <c r="R115" i="1"/>
  <c r="S115" i="1" s="1"/>
  <c r="U115" i="1" s="1"/>
  <c r="R114" i="1"/>
  <c r="S114" i="1" s="1"/>
  <c r="U114" i="1" s="1"/>
  <c r="R113" i="1"/>
  <c r="S113" i="1" s="1"/>
  <c r="V113" i="1" s="1"/>
  <c r="W113" i="1" s="1"/>
  <c r="S112" i="1"/>
  <c r="V112" i="1" s="1"/>
  <c r="W112" i="1" s="1"/>
  <c r="R112" i="1"/>
  <c r="S111" i="1"/>
  <c r="U111" i="1" s="1"/>
  <c r="S110" i="1"/>
  <c r="V110" i="1" s="1"/>
  <c r="W110" i="1" s="1"/>
  <c r="R109" i="1"/>
  <c r="S109" i="1" s="1"/>
  <c r="R108" i="1"/>
  <c r="S108" i="1" s="1"/>
  <c r="U108" i="1" s="1"/>
  <c r="S107" i="1"/>
  <c r="U107" i="1" s="1"/>
  <c r="R107" i="1"/>
  <c r="S106" i="1"/>
  <c r="V106" i="1" s="1"/>
  <c r="W106" i="1" s="1"/>
  <c r="V107" i="1" l="1"/>
  <c r="W107" i="1" s="1"/>
  <c r="V108" i="1"/>
  <c r="W108" i="1" s="1"/>
  <c r="U130" i="1"/>
  <c r="V127" i="1"/>
  <c r="W127" i="1" s="1"/>
  <c r="U127" i="1"/>
  <c r="V120" i="1"/>
  <c r="W120" i="1" s="1"/>
  <c r="U120" i="1"/>
  <c r="V111" i="1"/>
  <c r="W111" i="1" s="1"/>
  <c r="U112" i="1"/>
  <c r="U125" i="1"/>
  <c r="V144" i="1"/>
  <c r="W144" i="1" s="1"/>
  <c r="V114" i="1"/>
  <c r="W114" i="1" s="1"/>
  <c r="V138" i="1"/>
  <c r="W138" i="1" s="1"/>
  <c r="U138" i="1"/>
  <c r="U109" i="1"/>
  <c r="V109" i="1"/>
  <c r="W109" i="1" s="1"/>
  <c r="V116" i="1"/>
  <c r="W116" i="1" s="1"/>
  <c r="U116" i="1"/>
  <c r="V142" i="1"/>
  <c r="W142" i="1" s="1"/>
  <c r="U142" i="1"/>
  <c r="V119" i="1"/>
  <c r="W119" i="1" s="1"/>
  <c r="U119" i="1"/>
  <c r="V124" i="1"/>
  <c r="W124" i="1" s="1"/>
  <c r="U124" i="1"/>
  <c r="V132" i="1"/>
  <c r="W132" i="1" s="1"/>
  <c r="U132" i="1"/>
  <c r="V115" i="1"/>
  <c r="W115" i="1" s="1"/>
  <c r="U110" i="1"/>
  <c r="U113" i="1"/>
  <c r="V122" i="1"/>
  <c r="W122" i="1" s="1"/>
  <c r="V123" i="1"/>
  <c r="W123" i="1" s="1"/>
  <c r="U135" i="1"/>
  <c r="U136" i="1"/>
  <c r="V137" i="1"/>
  <c r="W137" i="1" s="1"/>
  <c r="U139" i="1"/>
  <c r="U140" i="1"/>
  <c r="V141" i="1"/>
  <c r="W141" i="1" s="1"/>
  <c r="U143" i="1"/>
  <c r="V145" i="1"/>
  <c r="W145" i="1" s="1"/>
  <c r="U106" i="1"/>
  <c r="V118" i="1"/>
  <c r="W118" i="1" s="1"/>
  <c r="V121" i="1"/>
  <c r="W121" i="1" s="1"/>
  <c r="V126" i="1"/>
  <c r="W126" i="1" s="1"/>
  <c r="U126" i="1"/>
  <c r="V129" i="1"/>
  <c r="W129" i="1" s="1"/>
  <c r="U129" i="1"/>
  <c r="V131" i="1"/>
  <c r="W131" i="1" s="1"/>
  <c r="U13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43" i="1"/>
  <c r="S508" i="1" l="1"/>
  <c r="U508" i="1" s="1"/>
  <c r="S507" i="1"/>
  <c r="U507" i="1" s="1"/>
  <c r="S506" i="1"/>
  <c r="U506" i="1" s="1"/>
  <c r="S505" i="1"/>
  <c r="U505" i="1" s="1"/>
  <c r="S504" i="1"/>
  <c r="U504" i="1" s="1"/>
  <c r="S503" i="1"/>
  <c r="U503" i="1" s="1"/>
  <c r="S502" i="1"/>
  <c r="U502" i="1" s="1"/>
  <c r="S501" i="1"/>
  <c r="U501" i="1" s="1"/>
  <c r="S500" i="1"/>
  <c r="U500" i="1" s="1"/>
  <c r="S499" i="1"/>
  <c r="U499" i="1" s="1"/>
  <c r="S498" i="1"/>
  <c r="U498" i="1" s="1"/>
  <c r="S497" i="1"/>
  <c r="U497" i="1" s="1"/>
  <c r="S496" i="1"/>
  <c r="U496" i="1" s="1"/>
  <c r="S495" i="1"/>
  <c r="U495" i="1" s="1"/>
  <c r="S494" i="1"/>
  <c r="U494" i="1" s="1"/>
  <c r="S493" i="1"/>
  <c r="U493" i="1" s="1"/>
  <c r="S492" i="1"/>
  <c r="U492" i="1" s="1"/>
  <c r="S491" i="1"/>
  <c r="U491" i="1" s="1"/>
  <c r="S490" i="1"/>
  <c r="U490" i="1" s="1"/>
  <c r="S489" i="1"/>
  <c r="U489" i="1" s="1"/>
  <c r="S488" i="1"/>
  <c r="U488" i="1" s="1"/>
  <c r="S487" i="1"/>
  <c r="U487" i="1" s="1"/>
  <c r="S486" i="1"/>
  <c r="U486" i="1" s="1"/>
  <c r="S485" i="1"/>
  <c r="U485" i="1" s="1"/>
  <c r="S484" i="1"/>
  <c r="U484" i="1" s="1"/>
  <c r="S483" i="1"/>
  <c r="U483" i="1" s="1"/>
  <c r="S482" i="1"/>
  <c r="U482" i="1" s="1"/>
  <c r="S481" i="1"/>
  <c r="U481" i="1" s="1"/>
  <c r="S480" i="1"/>
  <c r="U480" i="1" s="1"/>
  <c r="S479" i="1"/>
  <c r="U479" i="1" s="1"/>
  <c r="S478" i="1"/>
  <c r="U478" i="1" s="1"/>
  <c r="V478" i="1" l="1"/>
  <c r="W478" i="1" s="1"/>
  <c r="V479" i="1"/>
  <c r="W479" i="1" s="1"/>
  <c r="V481" i="1"/>
  <c r="W481" i="1" s="1"/>
  <c r="V483" i="1"/>
  <c r="W483" i="1" s="1"/>
  <c r="V485" i="1"/>
  <c r="W485" i="1" s="1"/>
  <c r="V487" i="1"/>
  <c r="W487" i="1" s="1"/>
  <c r="V489" i="1"/>
  <c r="W489" i="1" s="1"/>
  <c r="V491" i="1"/>
  <c r="W491" i="1" s="1"/>
  <c r="V493" i="1"/>
  <c r="W493" i="1" s="1"/>
  <c r="V495" i="1"/>
  <c r="W495" i="1" s="1"/>
  <c r="V497" i="1"/>
  <c r="W497" i="1" s="1"/>
  <c r="V499" i="1"/>
  <c r="W499" i="1" s="1"/>
  <c r="V501" i="1"/>
  <c r="W501" i="1" s="1"/>
  <c r="V503" i="1"/>
  <c r="W503" i="1" s="1"/>
  <c r="V505" i="1"/>
  <c r="W505" i="1" s="1"/>
  <c r="V507" i="1"/>
  <c r="W507" i="1" s="1"/>
  <c r="V480" i="1"/>
  <c r="W480" i="1" s="1"/>
  <c r="V482" i="1"/>
  <c r="W482" i="1" s="1"/>
  <c r="V484" i="1"/>
  <c r="W484" i="1" s="1"/>
  <c r="V486" i="1"/>
  <c r="W486" i="1" s="1"/>
  <c r="V488" i="1"/>
  <c r="W488" i="1" s="1"/>
  <c r="V490" i="1"/>
  <c r="W490" i="1" s="1"/>
  <c r="V492" i="1"/>
  <c r="W492" i="1" s="1"/>
  <c r="V494" i="1"/>
  <c r="W494" i="1" s="1"/>
  <c r="V496" i="1"/>
  <c r="W496" i="1" s="1"/>
  <c r="V498" i="1"/>
  <c r="W498" i="1" s="1"/>
  <c r="V500" i="1"/>
  <c r="W500" i="1" s="1"/>
  <c r="V502" i="1"/>
  <c r="W502" i="1" s="1"/>
  <c r="V504" i="1"/>
  <c r="W504" i="1" s="1"/>
  <c r="V506" i="1"/>
  <c r="W506" i="1" s="1"/>
  <c r="V508" i="1"/>
  <c r="W508" i="1" s="1"/>
  <c r="Q839" i="1"/>
  <c r="S839" i="1" s="1"/>
  <c r="V839" i="1" s="1"/>
  <c r="W839" i="1" s="1"/>
  <c r="Q838" i="1"/>
  <c r="S838" i="1" s="1"/>
  <c r="V838" i="1" s="1"/>
  <c r="W838" i="1" s="1"/>
  <c r="Q837" i="1"/>
  <c r="S837" i="1" s="1"/>
  <c r="V837" i="1" s="1"/>
  <c r="W837" i="1" s="1"/>
  <c r="Q836" i="1"/>
  <c r="S836" i="1" s="1"/>
  <c r="Q835" i="1"/>
  <c r="S835" i="1" s="1"/>
  <c r="V835" i="1" s="1"/>
  <c r="W835" i="1" s="1"/>
  <c r="Q834" i="1"/>
  <c r="S834" i="1" s="1"/>
  <c r="V834" i="1" s="1"/>
  <c r="W834" i="1" s="1"/>
  <c r="Q833" i="1"/>
  <c r="S833" i="1" s="1"/>
  <c r="Q832" i="1"/>
  <c r="S832" i="1" s="1"/>
  <c r="Q831" i="1"/>
  <c r="S831" i="1" s="1"/>
  <c r="V831" i="1" s="1"/>
  <c r="W831" i="1" s="1"/>
  <c r="Q830" i="1"/>
  <c r="S830" i="1" s="1"/>
  <c r="V830" i="1" s="1"/>
  <c r="W830" i="1" s="1"/>
  <c r="Q829" i="1"/>
  <c r="S829" i="1" s="1"/>
  <c r="V829" i="1" s="1"/>
  <c r="W829" i="1" s="1"/>
  <c r="Q828" i="1"/>
  <c r="S828" i="1" s="1"/>
  <c r="Q827" i="1"/>
  <c r="S827" i="1" s="1"/>
  <c r="V827" i="1" s="1"/>
  <c r="W827" i="1" s="1"/>
  <c r="Q826" i="1"/>
  <c r="S826" i="1" s="1"/>
  <c r="V826" i="1" s="1"/>
  <c r="W826" i="1" s="1"/>
  <c r="Q825" i="1"/>
  <c r="S825" i="1" s="1"/>
  <c r="Q824" i="1"/>
  <c r="S824" i="1" s="1"/>
  <c r="Q823" i="1"/>
  <c r="S823" i="1" s="1"/>
  <c r="V823" i="1" s="1"/>
  <c r="W823" i="1" s="1"/>
  <c r="Q822" i="1"/>
  <c r="S822" i="1" s="1"/>
  <c r="V822" i="1" s="1"/>
  <c r="W822" i="1" s="1"/>
  <c r="Q821" i="1"/>
  <c r="S821" i="1" s="1"/>
  <c r="V821" i="1" s="1"/>
  <c r="W821" i="1" s="1"/>
  <c r="Q820" i="1"/>
  <c r="S820" i="1" s="1"/>
  <c r="Q819" i="1"/>
  <c r="S819" i="1" s="1"/>
  <c r="V819" i="1" s="1"/>
  <c r="W819" i="1" s="1"/>
  <c r="Q818" i="1"/>
  <c r="S818" i="1" s="1"/>
  <c r="V818" i="1" s="1"/>
  <c r="W818" i="1" s="1"/>
  <c r="Q817" i="1"/>
  <c r="S817" i="1" s="1"/>
  <c r="Q816" i="1"/>
  <c r="S816" i="1" s="1"/>
  <c r="Q815" i="1"/>
  <c r="S815" i="1" s="1"/>
  <c r="V815" i="1" s="1"/>
  <c r="W815" i="1" s="1"/>
  <c r="Q814" i="1"/>
  <c r="S814" i="1" s="1"/>
  <c r="V814" i="1" s="1"/>
  <c r="W814" i="1" s="1"/>
  <c r="Q813" i="1"/>
  <c r="S813" i="1" s="1"/>
  <c r="V813" i="1" s="1"/>
  <c r="W813" i="1" s="1"/>
  <c r="Q812" i="1"/>
  <c r="S812" i="1" s="1"/>
  <c r="Q811" i="1"/>
  <c r="S811" i="1" s="1"/>
  <c r="V811" i="1" s="1"/>
  <c r="W811" i="1" s="1"/>
  <c r="Q810" i="1"/>
  <c r="S810" i="1" s="1"/>
  <c r="V810" i="1" s="1"/>
  <c r="W810" i="1" s="1"/>
  <c r="Q809" i="1"/>
  <c r="S809" i="1" s="1"/>
  <c r="U809" i="1" s="1"/>
  <c r="Q808" i="1"/>
  <c r="S808" i="1" s="1"/>
  <c r="S807" i="1"/>
  <c r="V807" i="1" s="1"/>
  <c r="W807" i="1" s="1"/>
  <c r="Q806" i="1"/>
  <c r="S806" i="1" s="1"/>
  <c r="V806" i="1" s="1"/>
  <c r="W806" i="1" s="1"/>
  <c r="Q805" i="1"/>
  <c r="S805" i="1" s="1"/>
  <c r="Q804" i="1"/>
  <c r="S804" i="1" s="1"/>
  <c r="Q803" i="1"/>
  <c r="S803" i="1" s="1"/>
  <c r="Q802" i="1"/>
  <c r="S802" i="1" s="1"/>
  <c r="V802" i="1" s="1"/>
  <c r="W802" i="1" s="1"/>
  <c r="Q801" i="1"/>
  <c r="S801" i="1" s="1"/>
  <c r="Q800" i="1"/>
  <c r="S800" i="1" s="1"/>
  <c r="S799" i="1"/>
  <c r="V799" i="1" s="1"/>
  <c r="W799" i="1" s="1"/>
  <c r="U817" i="1" l="1"/>
  <c r="V817" i="1"/>
  <c r="W817" i="1" s="1"/>
  <c r="U825" i="1"/>
  <c r="V825" i="1"/>
  <c r="W825" i="1" s="1"/>
  <c r="U833" i="1"/>
  <c r="V833" i="1"/>
  <c r="W833" i="1" s="1"/>
  <c r="V809" i="1"/>
  <c r="W809" i="1" s="1"/>
  <c r="V805" i="1"/>
  <c r="W805" i="1" s="1"/>
  <c r="U805" i="1"/>
  <c r="V800" i="1"/>
  <c r="W800" i="1" s="1"/>
  <c r="U800" i="1"/>
  <c r="V801" i="1"/>
  <c r="W801" i="1" s="1"/>
  <c r="U801" i="1"/>
  <c r="U804" i="1"/>
  <c r="V804" i="1"/>
  <c r="W804" i="1" s="1"/>
  <c r="U799" i="1"/>
  <c r="U813" i="1"/>
  <c r="U814" i="1"/>
  <c r="U821" i="1"/>
  <c r="U822" i="1"/>
  <c r="U829" i="1"/>
  <c r="U830" i="1"/>
  <c r="U837" i="1"/>
  <c r="U838" i="1"/>
  <c r="U810" i="1"/>
  <c r="U818" i="1"/>
  <c r="U826" i="1"/>
  <c r="U834" i="1"/>
  <c r="V824" i="1"/>
  <c r="W824" i="1" s="1"/>
  <c r="U824" i="1"/>
  <c r="V832" i="1"/>
  <c r="W832" i="1" s="1"/>
  <c r="U832" i="1"/>
  <c r="V803" i="1"/>
  <c r="W803" i="1" s="1"/>
  <c r="U803" i="1"/>
  <c r="V808" i="1"/>
  <c r="W808" i="1" s="1"/>
  <c r="U808" i="1"/>
  <c r="V812" i="1"/>
  <c r="W812" i="1" s="1"/>
  <c r="U812" i="1"/>
  <c r="V820" i="1"/>
  <c r="W820" i="1" s="1"/>
  <c r="U820" i="1"/>
  <c r="V828" i="1"/>
  <c r="W828" i="1" s="1"/>
  <c r="U828" i="1"/>
  <c r="V836" i="1"/>
  <c r="W836" i="1" s="1"/>
  <c r="U836" i="1"/>
  <c r="V816" i="1"/>
  <c r="W816" i="1" s="1"/>
  <c r="U816" i="1"/>
  <c r="U802" i="1"/>
  <c r="U806" i="1"/>
  <c r="U807" i="1"/>
  <c r="U811" i="1"/>
  <c r="U815" i="1"/>
  <c r="U819" i="1"/>
  <c r="U823" i="1"/>
  <c r="U827" i="1"/>
  <c r="U831" i="1"/>
  <c r="U835" i="1"/>
  <c r="U839" i="1"/>
  <c r="S869" i="1"/>
  <c r="V869" i="1" s="1"/>
  <c r="W869" i="1" s="1"/>
  <c r="S868" i="1"/>
  <c r="V868" i="1" s="1"/>
  <c r="W868" i="1" s="1"/>
  <c r="S867" i="1"/>
  <c r="V867" i="1" s="1"/>
  <c r="W867" i="1" s="1"/>
  <c r="S866" i="1"/>
  <c r="V866" i="1" s="1"/>
  <c r="W866" i="1" s="1"/>
  <c r="S865" i="1"/>
  <c r="V865" i="1" s="1"/>
  <c r="W865" i="1" s="1"/>
  <c r="S864" i="1"/>
  <c r="V864" i="1" s="1"/>
  <c r="W864" i="1" s="1"/>
  <c r="S863" i="1"/>
  <c r="V863" i="1" s="1"/>
  <c r="W863" i="1" s="1"/>
  <c r="S862" i="1"/>
  <c r="V862" i="1" s="1"/>
  <c r="W862" i="1" s="1"/>
  <c r="S861" i="1"/>
  <c r="V861" i="1" s="1"/>
  <c r="W861" i="1" s="1"/>
  <c r="S860" i="1"/>
  <c r="V860" i="1" s="1"/>
  <c r="W860" i="1" s="1"/>
  <c r="S859" i="1"/>
  <c r="V859" i="1" s="1"/>
  <c r="W859" i="1" s="1"/>
  <c r="S858" i="1"/>
  <c r="U858" i="1" s="1"/>
  <c r="U867" i="1" l="1"/>
  <c r="U868" i="1"/>
  <c r="U869" i="1"/>
  <c r="U864" i="1"/>
  <c r="U865" i="1"/>
  <c r="U866" i="1"/>
  <c r="U861" i="1"/>
  <c r="U862" i="1"/>
  <c r="U863" i="1"/>
  <c r="U860" i="1"/>
  <c r="U859" i="1"/>
  <c r="V858" i="1"/>
  <c r="W858" i="1" s="1"/>
  <c r="S857" i="1" l="1"/>
  <c r="V857" i="1" s="1"/>
  <c r="W857" i="1" s="1"/>
  <c r="J857" i="1"/>
  <c r="S856" i="1"/>
  <c r="V856" i="1" s="1"/>
  <c r="W856" i="1" s="1"/>
  <c r="J856" i="1"/>
  <c r="S855" i="1"/>
  <c r="V855" i="1" s="1"/>
  <c r="W855" i="1" s="1"/>
  <c r="J855" i="1"/>
  <c r="S854" i="1"/>
  <c r="U854" i="1" s="1"/>
  <c r="J854" i="1"/>
  <c r="S853" i="1"/>
  <c r="V853" i="1" s="1"/>
  <c r="W853" i="1" s="1"/>
  <c r="J853" i="1"/>
  <c r="S852" i="1"/>
  <c r="V852" i="1" s="1"/>
  <c r="W852" i="1" s="1"/>
  <c r="J852" i="1"/>
  <c r="S851" i="1"/>
  <c r="V851" i="1" s="1"/>
  <c r="W851" i="1" s="1"/>
  <c r="J851" i="1"/>
  <c r="S850" i="1"/>
  <c r="U850" i="1" s="1"/>
  <c r="J850" i="1"/>
  <c r="S849" i="1"/>
  <c r="V849" i="1" s="1"/>
  <c r="W849" i="1" s="1"/>
  <c r="J849" i="1"/>
  <c r="S848" i="1"/>
  <c r="V848" i="1" s="1"/>
  <c r="W848" i="1" s="1"/>
  <c r="J848" i="1"/>
  <c r="S847" i="1"/>
  <c r="V847" i="1" s="1"/>
  <c r="W847" i="1" s="1"/>
  <c r="J847" i="1"/>
  <c r="S846" i="1"/>
  <c r="V846" i="1" s="1"/>
  <c r="W846" i="1" s="1"/>
  <c r="J846" i="1"/>
  <c r="S845" i="1"/>
  <c r="U845" i="1" s="1"/>
  <c r="J845" i="1"/>
  <c r="S844" i="1"/>
  <c r="V844" i="1" s="1"/>
  <c r="W844" i="1" s="1"/>
  <c r="J844" i="1"/>
  <c r="S843" i="1"/>
  <c r="V843" i="1" s="1"/>
  <c r="W843" i="1" s="1"/>
  <c r="J843" i="1"/>
  <c r="S842" i="1"/>
  <c r="U842" i="1" s="1"/>
  <c r="J842" i="1"/>
  <c r="S841" i="1"/>
  <c r="V841" i="1" s="1"/>
  <c r="W841" i="1" s="1"/>
  <c r="J841" i="1"/>
  <c r="S840" i="1"/>
  <c r="V840" i="1" s="1"/>
  <c r="W840" i="1" s="1"/>
  <c r="J840" i="1"/>
  <c r="U852" i="1" l="1"/>
  <c r="V845" i="1"/>
  <c r="W845" i="1" s="1"/>
  <c r="V842" i="1"/>
  <c r="W842" i="1" s="1"/>
  <c r="U851" i="1"/>
  <c r="V850" i="1"/>
  <c r="W850" i="1" s="1"/>
  <c r="U846" i="1"/>
  <c r="U847" i="1"/>
  <c r="U855" i="1"/>
  <c r="U841" i="1"/>
  <c r="V854" i="1"/>
  <c r="W854" i="1" s="1"/>
  <c r="U856" i="1"/>
  <c r="U843" i="1"/>
  <c r="U849" i="1"/>
  <c r="U853" i="1"/>
  <c r="U857" i="1"/>
  <c r="U840" i="1"/>
  <c r="U844" i="1"/>
  <c r="U848" i="1"/>
  <c r="Q98" i="1" l="1"/>
  <c r="Q99" i="1"/>
  <c r="Q100" i="1"/>
  <c r="Q101" i="1"/>
  <c r="Q102" i="1"/>
  <c r="Q103" i="1"/>
  <c r="Q104" i="1"/>
  <c r="Q88" i="1"/>
  <c r="Q89" i="1"/>
  <c r="Q90" i="1"/>
  <c r="Q91" i="1"/>
  <c r="Q92" i="1"/>
  <c r="Q93" i="1"/>
  <c r="Q78" i="1"/>
  <c r="Q79" i="1"/>
  <c r="Q80" i="1"/>
  <c r="Q81" i="1"/>
  <c r="Q82" i="1"/>
  <c r="Q83" i="1"/>
  <c r="Q68" i="1"/>
  <c r="Q69" i="1"/>
  <c r="Q70" i="1"/>
  <c r="Q71" i="1"/>
  <c r="Q72" i="1"/>
  <c r="Q73" i="1"/>
  <c r="Q105" i="1"/>
  <c r="Q97" i="1"/>
  <c r="Q96" i="1"/>
  <c r="Q95" i="1"/>
  <c r="Q94" i="1"/>
  <c r="Q87" i="1"/>
  <c r="Q86" i="1"/>
  <c r="Q85" i="1"/>
  <c r="Q84" i="1"/>
  <c r="Q77" i="1"/>
  <c r="Q76" i="1"/>
  <c r="Q75" i="1"/>
  <c r="Q74" i="1"/>
  <c r="Q67" i="1"/>
  <c r="Q66" i="1"/>
  <c r="S67" i="1" l="1"/>
  <c r="S68" i="1"/>
  <c r="U68" i="1" s="1"/>
  <c r="S69" i="1"/>
  <c r="V69" i="1" s="1"/>
  <c r="S70" i="1"/>
  <c r="V70" i="1" s="1"/>
  <c r="S71" i="1"/>
  <c r="V71" i="1" s="1"/>
  <c r="W71" i="1" s="1"/>
  <c r="S72" i="1"/>
  <c r="V72" i="1" s="1"/>
  <c r="W72" i="1" s="1"/>
  <c r="S73" i="1"/>
  <c r="V73" i="1" s="1"/>
  <c r="W73" i="1" s="1"/>
  <c r="S74" i="1"/>
  <c r="V74" i="1" s="1"/>
  <c r="W74" i="1" s="1"/>
  <c r="S75" i="1"/>
  <c r="V75" i="1" s="1"/>
  <c r="W75" i="1" s="1"/>
  <c r="S76" i="1"/>
  <c r="V76" i="1" s="1"/>
  <c r="W76" i="1" s="1"/>
  <c r="S77" i="1"/>
  <c r="V77" i="1" s="1"/>
  <c r="W77" i="1" s="1"/>
  <c r="S78" i="1"/>
  <c r="V78" i="1" s="1"/>
  <c r="W78" i="1" s="1"/>
  <c r="S79" i="1"/>
  <c r="V79" i="1" s="1"/>
  <c r="W79" i="1" s="1"/>
  <c r="S80" i="1"/>
  <c r="U80" i="1" s="1"/>
  <c r="S81" i="1"/>
  <c r="V81" i="1" s="1"/>
  <c r="W81" i="1" s="1"/>
  <c r="S82" i="1"/>
  <c r="V82" i="1" s="1"/>
  <c r="W82" i="1" s="1"/>
  <c r="S83" i="1"/>
  <c r="V83" i="1" s="1"/>
  <c r="W83" i="1" s="1"/>
  <c r="S84" i="1"/>
  <c r="U84" i="1" s="1"/>
  <c r="S85" i="1"/>
  <c r="V85" i="1" s="1"/>
  <c r="W85" i="1" s="1"/>
  <c r="S86" i="1"/>
  <c r="V86" i="1" s="1"/>
  <c r="W86" i="1" s="1"/>
  <c r="S87" i="1"/>
  <c r="V87" i="1" s="1"/>
  <c r="W87" i="1" s="1"/>
  <c r="S88" i="1"/>
  <c r="V88" i="1" s="1"/>
  <c r="W88" i="1" s="1"/>
  <c r="S89" i="1"/>
  <c r="V89" i="1" s="1"/>
  <c r="W89" i="1" s="1"/>
  <c r="S90" i="1"/>
  <c r="V90" i="1" s="1"/>
  <c r="W90" i="1" s="1"/>
  <c r="S91" i="1"/>
  <c r="V91" i="1" s="1"/>
  <c r="W91" i="1" s="1"/>
  <c r="S92" i="1"/>
  <c r="V92" i="1" s="1"/>
  <c r="W92" i="1" s="1"/>
  <c r="S93" i="1"/>
  <c r="V93" i="1" s="1"/>
  <c r="W93" i="1" s="1"/>
  <c r="S94" i="1"/>
  <c r="V94" i="1" s="1"/>
  <c r="W94" i="1" s="1"/>
  <c r="S95" i="1"/>
  <c r="V95" i="1" s="1"/>
  <c r="W95" i="1" s="1"/>
  <c r="S96" i="1"/>
  <c r="U96" i="1" s="1"/>
  <c r="S97" i="1"/>
  <c r="V97" i="1" s="1"/>
  <c r="W97" i="1" s="1"/>
  <c r="S98" i="1"/>
  <c r="V98" i="1" s="1"/>
  <c r="W98" i="1" s="1"/>
  <c r="S99" i="1"/>
  <c r="V99" i="1" s="1"/>
  <c r="W99" i="1" s="1"/>
  <c r="S100" i="1"/>
  <c r="U100" i="1" s="1"/>
  <c r="S101" i="1"/>
  <c r="V101" i="1" s="1"/>
  <c r="W101" i="1" s="1"/>
  <c r="S102" i="1"/>
  <c r="V102" i="1" s="1"/>
  <c r="W102" i="1" s="1"/>
  <c r="S103" i="1"/>
  <c r="V103" i="1" s="1"/>
  <c r="W103" i="1" s="1"/>
  <c r="S104" i="1"/>
  <c r="V104" i="1" s="1"/>
  <c r="W104" i="1" s="1"/>
  <c r="S105" i="1"/>
  <c r="V105" i="1" s="1"/>
  <c r="W105" i="1" s="1"/>
  <c r="U92" i="1" l="1"/>
  <c r="U76" i="1"/>
  <c r="V100" i="1"/>
  <c r="W100" i="1" s="1"/>
  <c r="V84" i="1"/>
  <c r="W84" i="1" s="1"/>
  <c r="U104" i="1"/>
  <c r="U88" i="1"/>
  <c r="U72" i="1"/>
  <c r="V96" i="1"/>
  <c r="W96" i="1" s="1"/>
  <c r="V80" i="1"/>
  <c r="W80" i="1" s="1"/>
  <c r="U103" i="1"/>
  <c r="U99" i="1"/>
  <c r="U95" i="1"/>
  <c r="U91" i="1"/>
  <c r="U87" i="1"/>
  <c r="U83" i="1"/>
  <c r="U79" i="1"/>
  <c r="U75" i="1"/>
  <c r="U71" i="1"/>
  <c r="U102" i="1"/>
  <c r="U98" i="1"/>
  <c r="U94" i="1"/>
  <c r="U90" i="1"/>
  <c r="U86" i="1"/>
  <c r="U82" i="1"/>
  <c r="U78" i="1"/>
  <c r="U74" i="1"/>
  <c r="U70" i="1"/>
  <c r="U101" i="1"/>
  <c r="U97" i="1"/>
  <c r="U93" i="1"/>
  <c r="U89" i="1"/>
  <c r="U85" i="1"/>
  <c r="U81" i="1"/>
  <c r="U77" i="1"/>
  <c r="U73" i="1"/>
  <c r="U69" i="1"/>
  <c r="S66" i="1" l="1"/>
  <c r="U66" i="1" s="1"/>
  <c r="V68" i="1"/>
  <c r="W68" i="1" s="1"/>
  <c r="U67" i="1"/>
  <c r="U105" i="1"/>
  <c r="V66" i="1" l="1"/>
  <c r="W66" i="1" s="1"/>
  <c r="W69" i="1"/>
  <c r="V67" i="1"/>
  <c r="W67" i="1" s="1"/>
  <c r="W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Ramune</author>
  </authors>
  <commentList>
    <comment ref="B4" authorId="0" shapeId="0" xr:uid="{00000000-0006-0000-0000-000001000000}">
      <text>
        <r>
          <rPr>
            <sz val="9"/>
            <color indexed="81"/>
            <rFont val="Tahoma"/>
            <family val="2"/>
            <charset val="186"/>
          </rPr>
          <t>2017 m. spalio mėn: nuo šildymo sezono pradžios iki mėnesio pabaigos</t>
        </r>
      </text>
    </comment>
    <comment ref="C4" authorId="0" shapeId="0" xr:uid="{00000000-0006-0000-0000-000002000000}">
      <text>
        <r>
          <rPr>
            <sz val="9"/>
            <color indexed="81"/>
            <rFont val="Tahoma"/>
            <family val="2"/>
            <charset val="186"/>
          </rPr>
          <t xml:space="preserve">2017 m. spalio mėn: nuo šildymo sezono pradžios iki mėnesio pabaigos
</t>
        </r>
      </text>
    </comment>
    <comment ref="D4" authorId="0" shapeId="0" xr:uid="{00000000-0006-0000-0000-000003000000}">
      <text>
        <r>
          <rPr>
            <b/>
            <sz val="9"/>
            <color indexed="81"/>
            <rFont val="Tahoma"/>
            <family val="2"/>
            <charset val="186"/>
          </rPr>
          <t>Nurodykite pastatų grupės kategoriją (I, II, III arba IV) (žr. paaiškinimus lentelės apačioje)</t>
        </r>
        <r>
          <rPr>
            <sz val="9"/>
            <color indexed="81"/>
            <rFont val="Tahoma"/>
            <family val="2"/>
            <charset val="186"/>
          </rPr>
          <t xml:space="preserve">
</t>
        </r>
      </text>
    </comment>
  </commentList>
</comments>
</file>

<file path=xl/sharedStrings.xml><?xml version="1.0" encoding="utf-8"?>
<sst xmlns="http://schemas.openxmlformats.org/spreadsheetml/2006/main" count="2861" uniqueCount="1005">
  <si>
    <t>Adresas</t>
  </si>
  <si>
    <t>Butų sk.</t>
  </si>
  <si>
    <t>Statybos metai</t>
  </si>
  <si>
    <t>Namo 
plotas</t>
  </si>
  <si>
    <t>Apmokestinta šiluma šildymui gyventojams</t>
  </si>
  <si>
    <t>Butų 
plotas</t>
  </si>
  <si>
    <t xml:space="preserve">Šilumos 
suvartojimas šildymui </t>
  </si>
  <si>
    <t xml:space="preserve">Šilumos kaina gyventojams
(su PVM) </t>
  </si>
  <si>
    <t>Mokėjimai už šilumą 1 m² ploto šildymui                 (su PVM)</t>
  </si>
  <si>
    <t>Šilumos suvartojimas 60 m² ploto buto šildymui</t>
  </si>
  <si>
    <t>Mokėjimai už šilumą 60 m² ploto buto šildymui 
(su PVM)</t>
  </si>
  <si>
    <t xml:space="preserve">Iš viso 
</t>
  </si>
  <si>
    <t xml:space="preserve">Karštam vandeniui ruošti </t>
  </si>
  <si>
    <t>Karšto vandens temp. palaikymui</t>
  </si>
  <si>
    <t>vnt.</t>
  </si>
  <si>
    <t>metai</t>
  </si>
  <si>
    <t>MWh</t>
  </si>
  <si>
    <t>m²</t>
  </si>
  <si>
    <t>MWh/m²/mėn</t>
  </si>
  <si>
    <t>Eur/MWh</t>
  </si>
  <si>
    <t>Eur/m²/mėn</t>
  </si>
  <si>
    <t>kWh/mėn</t>
  </si>
  <si>
    <t>Eur/mėn</t>
  </si>
  <si>
    <t>Įmonė</t>
  </si>
  <si>
    <t>Pilnai renovuotas</t>
  </si>
  <si>
    <t>I</t>
  </si>
  <si>
    <t>II</t>
  </si>
  <si>
    <t>III</t>
  </si>
  <si>
    <t>IV</t>
  </si>
  <si>
    <t>Dieno-laipsniai</t>
  </si>
  <si>
    <t>Nr.</t>
  </si>
  <si>
    <t xml:space="preserve">Butų ir kitų patalpų šildymui </t>
  </si>
  <si>
    <t>Su nepaskirstytu karštu vandeniu</t>
  </si>
  <si>
    <t>Šilumos suvartojimo ir mokėjimų už šilumą analizė Lietuvos miestų daugiabučiuose gyvenamuosiuose namuose  (2017 m. spalio mėn)</t>
  </si>
  <si>
    <t xml:space="preserve">Vidutinė lauko oro temperatūra </t>
  </si>
  <si>
    <r>
      <rPr>
        <vertAlign val="superscript"/>
        <sz val="8"/>
        <rFont val="Arial"/>
        <family val="2"/>
        <charset val="186"/>
      </rPr>
      <t>0</t>
    </r>
    <r>
      <rPr>
        <sz val="8"/>
        <rFont val="Arial"/>
        <family val="2"/>
        <charset val="186"/>
      </rPr>
      <t>C</t>
    </r>
  </si>
  <si>
    <t>Namo renovacijos tipas</t>
  </si>
  <si>
    <t>Suvartotas šilumos kiekis pastate:</t>
  </si>
  <si>
    <t>Pastatų grupės kategorija pagal šilumos suvartojimą</t>
  </si>
  <si>
    <t>Radvilėnų  5)</t>
  </si>
  <si>
    <t>Karaliaus Mindaugo 7</t>
  </si>
  <si>
    <t>Krėvės 82B</t>
  </si>
  <si>
    <t xml:space="preserve">Archyvo 48 </t>
  </si>
  <si>
    <t>Ašmenos 1-oji g. 10</t>
  </si>
  <si>
    <t>Jaunimo 4 (renov.)*</t>
  </si>
  <si>
    <t>Saulės 3</t>
  </si>
  <si>
    <t>Geležinio Vilko 1A</t>
  </si>
  <si>
    <t>Sukilėlių 87A</t>
  </si>
  <si>
    <t>Prūsų g. 15</t>
  </si>
  <si>
    <t>Kovo 11-osios 114 (renov.)</t>
  </si>
  <si>
    <t>Krėvės 115 A (renov)**</t>
  </si>
  <si>
    <t xml:space="preserve">Škirpos K. g. 15 (renov.)*** </t>
  </si>
  <si>
    <t>Lukšio P. 4 (renov.)***</t>
  </si>
  <si>
    <t>Sąjungos a. 7 (renov.)***</t>
  </si>
  <si>
    <t>Sąjungos a. 10 (renov.)</t>
  </si>
  <si>
    <t>Vievio 54 (renov.)</t>
  </si>
  <si>
    <t>Krėvės 61 (renov.)</t>
  </si>
  <si>
    <t>Masiulio T. 1 (renov)</t>
  </si>
  <si>
    <t>Jėgainės 23 (renov)</t>
  </si>
  <si>
    <t>Partizanų 20</t>
  </si>
  <si>
    <t>Partizanų 198</t>
  </si>
  <si>
    <t>Šiaurės 101</t>
  </si>
  <si>
    <t>Taikos 39</t>
  </si>
  <si>
    <t>Pašilės 96</t>
  </si>
  <si>
    <t>Gravrogkų 17</t>
  </si>
  <si>
    <t>Lukšio 64</t>
  </si>
  <si>
    <t>Lukšos-Daumanto 2</t>
  </si>
  <si>
    <t xml:space="preserve">Šiaurės 1 </t>
  </si>
  <si>
    <t>Baltų 2</t>
  </si>
  <si>
    <t>Kalantos R. 23</t>
  </si>
  <si>
    <t>Savanorių 237</t>
  </si>
  <si>
    <t>Baršausko 78</t>
  </si>
  <si>
    <t>Stulginskio A. 64</t>
  </si>
  <si>
    <t>Juozapavičiaus 48 A</t>
  </si>
  <si>
    <t>Draugystės 6</t>
  </si>
  <si>
    <t xml:space="preserve">Armatūrininkų 6 </t>
  </si>
  <si>
    <t>Strazdo A. 77</t>
  </si>
  <si>
    <t>Instituto 18</t>
  </si>
  <si>
    <t>Jakšto 8</t>
  </si>
  <si>
    <t>iki 1992</t>
  </si>
  <si>
    <t>AB ,,Kauno energija"</t>
  </si>
  <si>
    <t>UAB Akmenės energija</t>
  </si>
  <si>
    <t>Stadiono 19 Akmenė</t>
  </si>
  <si>
    <t>pilnai renovuotas</t>
  </si>
  <si>
    <t>Stadiono 15 Akmenė</t>
  </si>
  <si>
    <t>Laižuvos 10 Akmenė</t>
  </si>
  <si>
    <t>Stadiono 5 Akmenė</t>
  </si>
  <si>
    <t>Stadiono 13 Akmenė</t>
  </si>
  <si>
    <t>Stadiono 11 Akmenė</t>
  </si>
  <si>
    <t>Laižuvos 8A Akmenė</t>
  </si>
  <si>
    <t>Ramučių 2 Naujoji Akmenė</t>
  </si>
  <si>
    <t>Žemaičių 45 Venta</t>
  </si>
  <si>
    <t>Žalgirio 25 Naujoji Akmenė</t>
  </si>
  <si>
    <t>nerenovuotas</t>
  </si>
  <si>
    <t>Bausko 3 Venta</t>
  </si>
  <si>
    <t>Žalgirio 5 Naujoji Akmenė</t>
  </si>
  <si>
    <t>Puškino 42 Akmenė</t>
  </si>
  <si>
    <t>Vytauto 4 Naujoji Akmenė</t>
  </si>
  <si>
    <t>Bausko 5 Venta</t>
  </si>
  <si>
    <t>Klykolių 40 Akmenė</t>
  </si>
  <si>
    <t>Jodelės 1 Naujoji Akmenė</t>
  </si>
  <si>
    <t>Ventos 14 Venta</t>
  </si>
  <si>
    <t>A.Vienuolio g. 13</t>
  </si>
  <si>
    <t>Žiburio g. 13</t>
  </si>
  <si>
    <t>Žiburio g. 5</t>
  </si>
  <si>
    <t>A.Vienuolio g. 15</t>
  </si>
  <si>
    <t>Liudiškių g. 21</t>
  </si>
  <si>
    <t>Liudiškių g.23</t>
  </si>
  <si>
    <t>Liudiškių g. 31 a.</t>
  </si>
  <si>
    <t>Liudiškių g. 31c</t>
  </si>
  <si>
    <t>Statybininkų g. 15</t>
  </si>
  <si>
    <t>....</t>
  </si>
  <si>
    <t>Ažupiečių g. 4</t>
  </si>
  <si>
    <t>Vienuolio g. 9</t>
  </si>
  <si>
    <t>Paupio g.6</t>
  </si>
  <si>
    <t>Šaltupio g. 45</t>
  </si>
  <si>
    <t>Šaltupio g. 47</t>
  </si>
  <si>
    <t>Kudirkos g. 4</t>
  </si>
  <si>
    <t>Kudirkos g. 6</t>
  </si>
  <si>
    <t>Valaukio g. 10</t>
  </si>
  <si>
    <t>...</t>
  </si>
  <si>
    <t>Šaltupio g. 10</t>
  </si>
  <si>
    <t>Nerenovuotas</t>
  </si>
  <si>
    <t>Šaltupio g. 12</t>
  </si>
  <si>
    <t>Ramybės g. 12</t>
  </si>
  <si>
    <t>Basanavičiaus g. 50</t>
  </si>
  <si>
    <t>Dariaus ir Girėno g. 3</t>
  </si>
  <si>
    <t>Dariaus ir Girėno g. 5</t>
  </si>
  <si>
    <t>Biliūno g. 16</t>
  </si>
  <si>
    <t>Biliūno g. 20</t>
  </si>
  <si>
    <t>Žiburio g. 8</t>
  </si>
  <si>
    <t>Biliūno g.33</t>
  </si>
  <si>
    <t>Žiburio g.11</t>
  </si>
  <si>
    <t>Žiburio g.19</t>
  </si>
  <si>
    <t>Dariaus ir Girėno g.1</t>
  </si>
  <si>
    <t>Mindaugo g. 13</t>
  </si>
  <si>
    <t>Mindaugo g. 19</t>
  </si>
  <si>
    <t>Statybininkų g. 21</t>
  </si>
  <si>
    <t>Statybininkų g. 23</t>
  </si>
  <si>
    <t>UAB Ignalinos šilumos tinklai</t>
  </si>
  <si>
    <t xml:space="preserve">Turistų g. 43, Ignalina </t>
  </si>
  <si>
    <t xml:space="preserve">Aukštaičių g. 48, Ignalina </t>
  </si>
  <si>
    <t xml:space="preserve">Aukštaičių g. 11, Ignalina </t>
  </si>
  <si>
    <t>Atgimimo g. 33, Ignalina</t>
  </si>
  <si>
    <t>Vasario 16-osios g. 46, Ignalina</t>
  </si>
  <si>
    <t>Ateities g. 24, Ignalina</t>
  </si>
  <si>
    <t xml:space="preserve">Melioratorių g. 6a, Vidiškių k. Ignalinos r. </t>
  </si>
  <si>
    <t xml:space="preserve">Sodų g. 13a, Vidiškių k. Ignalinos r. </t>
  </si>
  <si>
    <t xml:space="preserve">Turistų g.11A, Ignalina </t>
  </si>
  <si>
    <t>Vasario 16-osios g.1, Dūkštas,  Ignalinos r.</t>
  </si>
  <si>
    <t xml:space="preserve">Melioratorių g.4, Vidiškių k. Ignalinos r. </t>
  </si>
  <si>
    <t xml:space="preserve">Sodų g.4, Vidiškių k. Ignalinos r. </t>
  </si>
  <si>
    <t>AB „Jonavos šilumos tinklai“</t>
  </si>
  <si>
    <t>CHEMIKŲ  86</t>
  </si>
  <si>
    <t>LIETAVOS  31</t>
  </si>
  <si>
    <t>CHEMIKŲ 104</t>
  </si>
  <si>
    <t>KOSMONAUTŲ  20</t>
  </si>
  <si>
    <t>BIRUTĖS   6</t>
  </si>
  <si>
    <t>ŽEMAITĖS  11</t>
  </si>
  <si>
    <t>CHEMIKŲ  92C</t>
  </si>
  <si>
    <t>CHEMIKŲ  17</t>
  </si>
  <si>
    <t>A.KULVIEČIO  18</t>
  </si>
  <si>
    <t>A.KULVIEČIO  13A</t>
  </si>
  <si>
    <t>ŽALIOJI  10</t>
  </si>
  <si>
    <t>LIETAVOS  23</t>
  </si>
  <si>
    <t>CHEMIKŲ 102</t>
  </si>
  <si>
    <t>CHEMIKŲ 112</t>
  </si>
  <si>
    <t>A.KULVIEČIO   7</t>
  </si>
  <si>
    <t>VASARIO 16-OSIOS  17</t>
  </si>
  <si>
    <t>VILTIES  26</t>
  </si>
  <si>
    <t>SODŲ  31</t>
  </si>
  <si>
    <t>LIETAVOS  25</t>
  </si>
  <si>
    <t>KOSMONAUTŲ  12</t>
  </si>
  <si>
    <t>P.VAIČIŪNO  24</t>
  </si>
  <si>
    <t>VILTIES  28</t>
  </si>
  <si>
    <t>KOSMONAUTŲ  42</t>
  </si>
  <si>
    <t>CHEMIKŲ 100</t>
  </si>
  <si>
    <t>ŽEMAITĖS  12</t>
  </si>
  <si>
    <t>LIETAVOS  47</t>
  </si>
  <si>
    <t>CHEMIKŲ 126</t>
  </si>
  <si>
    <t>CHEMIKŲ 118</t>
  </si>
  <si>
    <t>PILIAKALNIO  10</t>
  </si>
  <si>
    <t>VILNIAUS   9</t>
  </si>
  <si>
    <t>CHEMIKŲ 108</t>
  </si>
  <si>
    <t>KAUNO  68</t>
  </si>
  <si>
    <t>RUKLIO  10</t>
  </si>
  <si>
    <t>ŽEMAITĖS  18</t>
  </si>
  <si>
    <t>ŽEMAITĖS  20</t>
  </si>
  <si>
    <t>MIŠKININKŲ  11</t>
  </si>
  <si>
    <t>KAUNO  44</t>
  </si>
  <si>
    <t>CHEMIKŲ  39</t>
  </si>
  <si>
    <t>RUKLIO   7</t>
  </si>
  <si>
    <t>P.VAIČIŪNO  14</t>
  </si>
  <si>
    <t>UAB ,,Kaišiadorių šiluma"</t>
  </si>
  <si>
    <t>Birutės g. 10</t>
  </si>
  <si>
    <t>Gedimino g. 84</t>
  </si>
  <si>
    <t>Gedimino . 88</t>
  </si>
  <si>
    <t>Gedimino g. 111</t>
  </si>
  <si>
    <t>Parko g. 25</t>
  </si>
  <si>
    <t>Ateities g. 2A, Stasiūnai</t>
  </si>
  <si>
    <t>Ateities g. 6, Stasiūnai</t>
  </si>
  <si>
    <t>Ateities g. 2B, Stasiūnai</t>
  </si>
  <si>
    <t>Gedimino g. 78, Kaišiadorys</t>
  </si>
  <si>
    <t>Gedimino g. 77</t>
  </si>
  <si>
    <t>Mokyklos g. 50, Mūro Strėvininkai</t>
  </si>
  <si>
    <t>Mokyklos g. 52, Mūro Strėvininkai</t>
  </si>
  <si>
    <t>Rūmų g. 1, Mūro Strėvininkai</t>
  </si>
  <si>
    <t>Parko g. 6, Stasiūnai</t>
  </si>
  <si>
    <t>Parko g. 8, Stasiūnai</t>
  </si>
  <si>
    <t>Rožių g. 1, Žiežmariai</t>
  </si>
  <si>
    <t>Žaslių g. 62A, Žiežmariai</t>
  </si>
  <si>
    <t>UAB "Lazdijų šiluma"</t>
  </si>
  <si>
    <t>V. Montvilos g. 32-II</t>
  </si>
  <si>
    <t>RENOVUOTAS</t>
  </si>
  <si>
    <t>V. Montvilos g. 26-II</t>
  </si>
  <si>
    <t>V. Montvilos g. 26-I</t>
  </si>
  <si>
    <t>V. Montvilos g. 22</t>
  </si>
  <si>
    <t>Kailinių g. 5</t>
  </si>
  <si>
    <t>V. Montvilos g. 30</t>
  </si>
  <si>
    <t>Dzūkų g. 9</t>
  </si>
  <si>
    <t>Dzūkų g.11</t>
  </si>
  <si>
    <t>M.Gustaičio g. 2</t>
  </si>
  <si>
    <t>10.</t>
  </si>
  <si>
    <t>Senamiesčio g. 3</t>
  </si>
  <si>
    <t>Sodų g. 10</t>
  </si>
  <si>
    <t>Tiesos g. 8</t>
  </si>
  <si>
    <t>Dainavos g. 12</t>
  </si>
  <si>
    <t>Dzūkų g. 15</t>
  </si>
  <si>
    <t>Dzūkų g. 17</t>
  </si>
  <si>
    <t>Kauno g. 1</t>
  </si>
  <si>
    <t>Sodų g. 6</t>
  </si>
  <si>
    <t>Senamiesčio g. 9</t>
  </si>
  <si>
    <t>Ateities g. 7</t>
  </si>
  <si>
    <t>V. Montvilos g. 34-I</t>
  </si>
  <si>
    <t>V. Montvilos g. 34-II</t>
  </si>
  <si>
    <t>Dzūkų g. 13</t>
  </si>
  <si>
    <t>Kauno g. 3</t>
  </si>
  <si>
    <t>Sodų g. 4</t>
  </si>
  <si>
    <t>Ateities g. 3-I</t>
  </si>
  <si>
    <t>Kailinių g. 3</t>
  </si>
  <si>
    <t>V, Montvilos g. 20</t>
  </si>
  <si>
    <t>Seinų g. 5</t>
  </si>
  <si>
    <t>Nepriklausomybės a. 5</t>
  </si>
  <si>
    <t>Gustaičio g. 3</t>
  </si>
  <si>
    <t>V. Montvilos g. 22A</t>
  </si>
  <si>
    <t>Vilniaus g. 5</t>
  </si>
  <si>
    <t>Vilniaus g. 4</t>
  </si>
  <si>
    <t>Dainavos g. 3</t>
  </si>
  <si>
    <t>Dainavos g. 13</t>
  </si>
  <si>
    <t>Ateities g. 5</t>
  </si>
  <si>
    <t>Kailinių g. 7</t>
  </si>
  <si>
    <t>Kauno g. 33</t>
  </si>
  <si>
    <t>M. Gustaičio g. 13</t>
  </si>
  <si>
    <t>M. Gustaičio g. 5</t>
  </si>
  <si>
    <t>UAB "Mažeikių šilumos tinklai"</t>
  </si>
  <si>
    <t>NAFTININKŲ 34</t>
  </si>
  <si>
    <t>renovuotas</t>
  </si>
  <si>
    <t>GAMYKLOS 19</t>
  </si>
  <si>
    <t>NAFTININKŲ 14</t>
  </si>
  <si>
    <t>PAVASARIO 41C</t>
  </si>
  <si>
    <t>P.VILEIŠIO 4</t>
  </si>
  <si>
    <t>PAVASARIO 45</t>
  </si>
  <si>
    <t>ŽEMAITIJOS 41</t>
  </si>
  <si>
    <t>Gamyklos g.15-ojo NSB</t>
  </si>
  <si>
    <t>LAISVĖS 224</t>
  </si>
  <si>
    <t>ŽEMAITIJOS 32</t>
  </si>
  <si>
    <t>Gamyklos g. 31-ojo NSB</t>
  </si>
  <si>
    <t>Sodų g.10-ojo NSB</t>
  </si>
  <si>
    <t>NAFTININKŲ 16</t>
  </si>
  <si>
    <t>SODŲ 9</t>
  </si>
  <si>
    <t>NAFTININKŲ 8</t>
  </si>
  <si>
    <t>MINDAUGO 15</t>
  </si>
  <si>
    <t>P.VILEIŠIO 6</t>
  </si>
  <si>
    <t>GAMYKLOS 3</t>
  </si>
  <si>
    <t>GAMYKLOS 17</t>
  </si>
  <si>
    <t>Taikos g.24-ojo NSB</t>
  </si>
  <si>
    <t>TYLIOJI 40</t>
  </si>
  <si>
    <t>Bažnyčios 17 Viekšniai</t>
  </si>
  <si>
    <t>TYLIOJI 24</t>
  </si>
  <si>
    <t>S.Daukanto 4 Viekšniai</t>
  </si>
  <si>
    <t>Bažnyčios 11 Viekšniai</t>
  </si>
  <si>
    <t>MINDAUGO 20</t>
  </si>
  <si>
    <t>SODŲ 5</t>
  </si>
  <si>
    <t>Tilto 15 Viekšniai</t>
  </si>
  <si>
    <t>Bažnyčios 13 Viekšniai</t>
  </si>
  <si>
    <t>SODŲ 11</t>
  </si>
  <si>
    <t>S.Daukanto 6 Viekšniai</t>
  </si>
  <si>
    <t>ŽEMAITIJOS 35</t>
  </si>
  <si>
    <t>Pavasario g.25-ojo NSB</t>
  </si>
  <si>
    <t>Pavasario g.27-ojo NSB</t>
  </si>
  <si>
    <t>S.Daukanto 8 Viekšniai</t>
  </si>
  <si>
    <t>NAFTININKŲ 52</t>
  </si>
  <si>
    <t>Bažnyčios g. 15 Viekšniai</t>
  </si>
  <si>
    <t>VASARIO 16-OSIOS 8</t>
  </si>
  <si>
    <t>Tirkšlių 7 Viekšniai</t>
  </si>
  <si>
    <t>UAB „Pakruojo šiluma“</t>
  </si>
  <si>
    <t xml:space="preserve">P.Mašioto g. 37                </t>
  </si>
  <si>
    <t>V.Didžiojo g. 70</t>
  </si>
  <si>
    <t xml:space="preserve">Kruojos g. 4                 </t>
  </si>
  <si>
    <t>P.Mašioto g. 63</t>
  </si>
  <si>
    <t>P.Mašioto g. 55</t>
  </si>
  <si>
    <t>P.Mašioto g. 49</t>
  </si>
  <si>
    <t xml:space="preserve">P. Mašioto g. 57           </t>
  </si>
  <si>
    <t xml:space="preserve">Kruojos g. 6                  </t>
  </si>
  <si>
    <t>V.Didžiojo g. 78</t>
  </si>
  <si>
    <t xml:space="preserve">Pergalės g. 4              </t>
  </si>
  <si>
    <t>Dalinai renovuotas</t>
  </si>
  <si>
    <t>P.Mašioto g. 61</t>
  </si>
  <si>
    <t>Mindaugo g. 6a</t>
  </si>
  <si>
    <t>Mindaugo g.6b</t>
  </si>
  <si>
    <t>iki 1993</t>
  </si>
  <si>
    <t xml:space="preserve">Pergalės g. 14                  </t>
  </si>
  <si>
    <t xml:space="preserve">Vytauto Didžiojo g. 72      </t>
  </si>
  <si>
    <t>Saulėtekio g. 50</t>
  </si>
  <si>
    <t xml:space="preserve">P.Mašioto g. 53      </t>
  </si>
  <si>
    <t xml:space="preserve">Mažoji g. 3           </t>
  </si>
  <si>
    <t xml:space="preserve">Taikos g. 18                  </t>
  </si>
  <si>
    <t>Vasario 16-osios g. 19</t>
  </si>
  <si>
    <t>V.Didžiojo g. 35</t>
  </si>
  <si>
    <t>P.Mašioto g. 67</t>
  </si>
  <si>
    <t xml:space="preserve">Skvero g. 6                                            </t>
  </si>
  <si>
    <t>Vilniaus g. 32</t>
  </si>
  <si>
    <t>P.Mašioto g. 39</t>
  </si>
  <si>
    <t xml:space="preserve">Taikos g. 24                                                             </t>
  </si>
  <si>
    <t>Joniškėlio g. 2</t>
  </si>
  <si>
    <t>Vilniaus g. 28</t>
  </si>
  <si>
    <t>Ušinsko g. 31a</t>
  </si>
  <si>
    <t>Mindaugo g. 2c</t>
  </si>
  <si>
    <t xml:space="preserve">Taikos g. 24A                                                            </t>
  </si>
  <si>
    <t xml:space="preserve">Vilniaus g. 33                                                         </t>
  </si>
  <si>
    <t>L.Giros g. 8</t>
  </si>
  <si>
    <t>Vilniaus g. 34</t>
  </si>
  <si>
    <t xml:space="preserve">Mažoji g. 1                                                            </t>
  </si>
  <si>
    <t>Vasario 16-osios g. 13</t>
  </si>
  <si>
    <t>Kęstučio g. 8</t>
  </si>
  <si>
    <t>V.Didžiojo g. 27</t>
  </si>
  <si>
    <t>Ušinsko g. 22</t>
  </si>
  <si>
    <t>Basanavičiaus g. 2a</t>
  </si>
  <si>
    <t>UAB „Plungės šilumos tinklai“</t>
  </si>
  <si>
    <t>I. Končiaus g. 7</t>
  </si>
  <si>
    <t>I. Končiaus g. 7A</t>
  </si>
  <si>
    <t xml:space="preserve">A. Vaišvilos g. 9 </t>
  </si>
  <si>
    <t xml:space="preserve">A. Vaišvilos g. 19 </t>
  </si>
  <si>
    <t xml:space="preserve">A. Vaišvilos g. 21 </t>
  </si>
  <si>
    <t>A. Vaišvilos g. 23</t>
  </si>
  <si>
    <t xml:space="preserve">A. Vaišvilos g. 25 </t>
  </si>
  <si>
    <t>A. Vaišvilos g. 31</t>
  </si>
  <si>
    <t xml:space="preserve">Žemaičių g. 13  </t>
  </si>
  <si>
    <t xml:space="preserve">A. Jucio g. 30 </t>
  </si>
  <si>
    <t>i</t>
  </si>
  <si>
    <t xml:space="preserve">V. Mačernio g. 10 </t>
  </si>
  <si>
    <t xml:space="preserve">A. Jucio g. 12 </t>
  </si>
  <si>
    <t>V. Mačernio g. 6</t>
  </si>
  <si>
    <t>J. Tumo-Vaižganto g. 96</t>
  </si>
  <si>
    <t>A. Jucio skg. 2</t>
  </si>
  <si>
    <t>A. Jucio g. 45</t>
  </si>
  <si>
    <t>A. Jucio g. 53</t>
  </si>
  <si>
    <t>Gandingos g. 14</t>
  </si>
  <si>
    <t>Gandingos g. 16</t>
  </si>
  <si>
    <t>V. Mačernio g. 53</t>
  </si>
  <si>
    <t>Mendeno skg. 4</t>
  </si>
  <si>
    <t>Mendeno skg. 6</t>
  </si>
  <si>
    <t>V. Mačernio g. 51</t>
  </si>
  <si>
    <t>V. Mačernio g. 45</t>
  </si>
  <si>
    <t>A. Jucio g. 10</t>
  </si>
  <si>
    <t>V. Mačernio g. 27</t>
  </si>
  <si>
    <t>V. Mačernio g. 47</t>
  </si>
  <si>
    <t>A. Jucio skg. 1</t>
  </si>
  <si>
    <t>Gandingos g. 10</t>
  </si>
  <si>
    <t>Gandingos g. 12</t>
  </si>
  <si>
    <t>A. Vaišvilos g. 3</t>
  </si>
  <si>
    <t>I. Končiaus g. 8</t>
  </si>
  <si>
    <t>Vėjo 12</t>
  </si>
  <si>
    <t>Lentpjūvės g. 6</t>
  </si>
  <si>
    <t>Stoties g. 10</t>
  </si>
  <si>
    <t>Dariaus ir Girėno g. 33</t>
  </si>
  <si>
    <t>Dariaus ir Girėno g. 35</t>
  </si>
  <si>
    <t>Dariaus ir Girėno g. 51</t>
  </si>
  <si>
    <t>S. Nėries g. 4</t>
  </si>
  <si>
    <t>Stoties g. 12</t>
  </si>
  <si>
    <t>Stoties g.8</t>
  </si>
  <si>
    <t>UAB " Šalčininkų šilumos tinklai "</t>
  </si>
  <si>
    <t>Vytauto g.38</t>
  </si>
  <si>
    <t>A. Mickevičiaus g.1</t>
  </si>
  <si>
    <t>A. Mickevičiaus g.7</t>
  </si>
  <si>
    <t>A. Mickevičiaus g.15</t>
  </si>
  <si>
    <t>A. Mickevičiaus g. 16</t>
  </si>
  <si>
    <t>A. Mickevičiaus g.17A</t>
  </si>
  <si>
    <t>Šalčios g.12</t>
  </si>
  <si>
    <t>Vilniaus g.26</t>
  </si>
  <si>
    <t>Vilniaus g.51</t>
  </si>
  <si>
    <t>Mokyklos g.17</t>
  </si>
  <si>
    <t>A.Mickevičiaus g.3</t>
  </si>
  <si>
    <t>A.Mickevičiaus g.21</t>
  </si>
  <si>
    <t>Pramonės g.7</t>
  </si>
  <si>
    <t>A. Mickevičiaus g.24</t>
  </si>
  <si>
    <t>Šalčios g.6</t>
  </si>
  <si>
    <t>J. Sniadeckio g.27</t>
  </si>
  <si>
    <t>J. Sniadeckio g.23</t>
  </si>
  <si>
    <t>Mokyklos g.21</t>
  </si>
  <si>
    <t>A. Mickevičiaus g.8</t>
  </si>
  <si>
    <t>Vilniaus g.13</t>
  </si>
  <si>
    <t>Vilniaus g.15A</t>
  </si>
  <si>
    <t>Mokyklos g.19</t>
  </si>
  <si>
    <t>Šalčios g.7</t>
  </si>
  <si>
    <t>Vilniaus g.26A</t>
  </si>
  <si>
    <t>Vilniaus g.9</t>
  </si>
  <si>
    <t>Vytauto g.22/1</t>
  </si>
  <si>
    <t>Šalčios g.14</t>
  </si>
  <si>
    <t>Vytauto g.29</t>
  </si>
  <si>
    <t>Vilniaus g.45/1</t>
  </si>
  <si>
    <t>Mokyklos g.27</t>
  </si>
  <si>
    <t>A. Mickevičiaus g.5</t>
  </si>
  <si>
    <t>AB ,,Šiaulių energija"</t>
  </si>
  <si>
    <t>Kviečių g. 56, Šiauliai</t>
  </si>
  <si>
    <t>Klevų g. 13, Šiauliai</t>
  </si>
  <si>
    <t>Kelmės g. 1A, Šiauliai</t>
  </si>
  <si>
    <t>Cvirkos g. 63, Šiauliai</t>
  </si>
  <si>
    <t>Vytauto g. 154, Šiauliai</t>
  </si>
  <si>
    <t>Dainų g. 40A, Šiauliai</t>
  </si>
  <si>
    <t>Valančiaus g. 2, Šiauliai</t>
  </si>
  <si>
    <t>Kviečių g. 22, Šiauliai</t>
  </si>
  <si>
    <t>Cvirkos g. 65B, Šiauliai</t>
  </si>
  <si>
    <t>Miglovaros g. 25, Šiauliai</t>
  </si>
  <si>
    <t>Vytauto g. 138, Šiauliai</t>
  </si>
  <si>
    <t>Draugystės g. 17, Šiauliai</t>
  </si>
  <si>
    <t>Grinkevičiaus g. 8, Šiauliai</t>
  </si>
  <si>
    <t>Vytauto g. 134, Šiauliai</t>
  </si>
  <si>
    <t>Draugystės g. 13, Šiauliai</t>
  </si>
  <si>
    <t>Grinkevičiaus g. 4, Šiauliai</t>
  </si>
  <si>
    <t>Salduvės g. 8, Šiaulių r.</t>
  </si>
  <si>
    <t>Gegužių g. 9, Šiauliai</t>
  </si>
  <si>
    <t>Gytarių g. 13, Šiauliai</t>
  </si>
  <si>
    <t>Dainų g. 34, Šiauliai</t>
  </si>
  <si>
    <t>Tiesos g. 4, Šiauliai</t>
  </si>
  <si>
    <t>Vytauto g. 50, Šiauliai</t>
  </si>
  <si>
    <t>Tilžės g. 50, Šiauliai</t>
  </si>
  <si>
    <t>Kauno g. 24, Šiauliai</t>
  </si>
  <si>
    <t>Dainavos takas 3B, Šiauliai</t>
  </si>
  <si>
    <t>Vilniaus g. 215, Šiauliai</t>
  </si>
  <si>
    <t>Radviliškio g. 108, Šiauliai</t>
  </si>
  <si>
    <t>Vytauto g. 56, Šiauliai</t>
  </si>
  <si>
    <t>Dainavos takas 17, Šiauliai</t>
  </si>
  <si>
    <t>Kauno g. 22A, Šiauliai</t>
  </si>
  <si>
    <t>Energetikų g. 9, Šiauliai</t>
  </si>
  <si>
    <t>Draugystės pr. 15, Šiauliai</t>
  </si>
  <si>
    <t>A. Mickevičiaus g. 38, Šiauliai</t>
  </si>
  <si>
    <t>Draugystės pr. 3A, Šiauliai</t>
  </si>
  <si>
    <t>Ežero g. 14, Šiauliai</t>
  </si>
  <si>
    <t>Radviliškio g. 124, Šiauliai</t>
  </si>
  <si>
    <t>Energetikų g. 11, Šiauliai</t>
  </si>
  <si>
    <t>Tilžės g. 44, Šiauliai</t>
  </si>
  <si>
    <t>Ežero g. 29, Šiauliai</t>
  </si>
  <si>
    <t>Ežero g. 15, Šiauliai</t>
  </si>
  <si>
    <t>UAB "Trakų energija"</t>
  </si>
  <si>
    <t>Gėlių g. 5, Trakai</t>
  </si>
  <si>
    <t>Vytauto g.7, Lentvaris</t>
  </si>
  <si>
    <t>Mindaugo g. 20, Trakai</t>
  </si>
  <si>
    <t>Senkelio g. 5, Trakai</t>
  </si>
  <si>
    <t>Mindaugo g. 14, Trakai</t>
  </si>
  <si>
    <t>Vytauto g. 52, Trakai</t>
  </si>
  <si>
    <t>Vytauto g. 64A, Trakai</t>
  </si>
  <si>
    <t>Vytauto g. 64, Trakai</t>
  </si>
  <si>
    <t>Kilimų g. 6, Lentvaris</t>
  </si>
  <si>
    <t>Bažnyčios g. 21, Lentvaris</t>
  </si>
  <si>
    <t>Vytauto g. 46A, Trakai</t>
  </si>
  <si>
    <t>Mindaugo g. 8, Trakai</t>
  </si>
  <si>
    <t>Vytauto g. 48b, Trakai</t>
  </si>
  <si>
    <t>Vytauto g. 76, Trakai</t>
  </si>
  <si>
    <t>Pakalnės g. 44, Lentvaris</t>
  </si>
  <si>
    <t>Mindaugo g. 10, Trakai</t>
  </si>
  <si>
    <t>Sodų g. 23A, Lentvaris</t>
  </si>
  <si>
    <t>Vytauto g. 37, Trakai</t>
  </si>
  <si>
    <t>Geležinkelio g. 32, Lentvaris</t>
  </si>
  <si>
    <t>Klevų al. 61, Lentvaris</t>
  </si>
  <si>
    <t>Vytauto g. 4, Lentvaris</t>
  </si>
  <si>
    <t>Geležinkelio g. 30, Lentvaris</t>
  </si>
  <si>
    <t>Pakalnės g. 26A, Lentvaris</t>
  </si>
  <si>
    <t>Ežero g. 6, Lentvaris</t>
  </si>
  <si>
    <t>Vienuolyno g. 39, Trakai</t>
  </si>
  <si>
    <t>Pakalnės g. 27, Lentvaris</t>
  </si>
  <si>
    <t>Vytauto g. 48, Trakai</t>
  </si>
  <si>
    <t>Mindaugo g. 16, Trakai</t>
  </si>
  <si>
    <t>Trakų g. 16, Trakai</t>
  </si>
  <si>
    <t>Vytauto g. 40A, Trakai</t>
  </si>
  <si>
    <t>Vytauto g. 50A, Trakai</t>
  </si>
  <si>
    <t>Ežero g. 3A, Lentvaris</t>
  </si>
  <si>
    <t>Lauko g. 6, Lentvaris</t>
  </si>
  <si>
    <t>Vytauto g. 68, Trakai</t>
  </si>
  <si>
    <t>Trakų g. 27, Trakai</t>
  </si>
  <si>
    <t>Bažnyčios g. 11, Lentvaris</t>
  </si>
  <si>
    <t>Klevų al. 57, Lentvaris</t>
  </si>
  <si>
    <t>Lauko g. 8, Lentvaris</t>
  </si>
  <si>
    <t>Senkelio g. 3, Trakai</t>
  </si>
  <si>
    <t>Lauko g. 12A, Lentvaris</t>
  </si>
  <si>
    <t>UAB "Utenos šilumos tinklai"</t>
  </si>
  <si>
    <t>Vyžuonų g. 11a., Utena</t>
  </si>
  <si>
    <t>Vaižganto g. 14, Utena</t>
  </si>
  <si>
    <t>Taikos g. 9, Utena</t>
  </si>
  <si>
    <t>Taikos g. 17, Utena</t>
  </si>
  <si>
    <t>Taikos g. 20, Utena</t>
  </si>
  <si>
    <t>Taikos g. 7, Utena</t>
  </si>
  <si>
    <t>Taikos g. 22, Utena</t>
  </si>
  <si>
    <t>Taikos g. 26, Utena</t>
  </si>
  <si>
    <t>Aušros g. 94, Utena</t>
  </si>
  <si>
    <t>Maironio g. 13, Utena</t>
  </si>
  <si>
    <t>Aukštakalnio g. 90, Utena</t>
  </si>
  <si>
    <t>Krašuonos g. 5, Utena</t>
  </si>
  <si>
    <t>V.Kudirkos g. 44, Utena</t>
  </si>
  <si>
    <t>J. Basanavičiaus g. 119, Utena</t>
  </si>
  <si>
    <t>Krašuonos g. 3, Utena</t>
  </si>
  <si>
    <t>Aukštakalnio g. 72, Utena</t>
  </si>
  <si>
    <t>Sėlių g. 30a, Utena</t>
  </si>
  <si>
    <t>Smėlio g. 6, Utena</t>
  </si>
  <si>
    <t>Aukštakalnio g. 116, Utena</t>
  </si>
  <si>
    <t>Aukštakalnio g. 14, 16, Utena</t>
  </si>
  <si>
    <t>Kampo g. 3, Utena</t>
  </si>
  <si>
    <t>Vaižganto g. 10, Utena</t>
  </si>
  <si>
    <t>Vaižganto g. 34 a, Utena</t>
  </si>
  <si>
    <t>J.Basnavičiaus g. 98, Utena</t>
  </si>
  <si>
    <t>Aušros g. 92, Utena</t>
  </si>
  <si>
    <t>Vaižganto g. 42, Utena</t>
  </si>
  <si>
    <t>Užpalių g. 68, Utena</t>
  </si>
  <si>
    <t>Aušros g. 71 II k., Utena</t>
  </si>
  <si>
    <t>Vaižganto g. 44, Utena</t>
  </si>
  <si>
    <t>Maironio g. 15, Utena</t>
  </si>
  <si>
    <t>J. Basanavičiaus g. 108, Utena</t>
  </si>
  <si>
    <t>Kauno g. 27, Utena</t>
  </si>
  <si>
    <t>Kęstučio g. 4, Utena</t>
  </si>
  <si>
    <t>J.Basanavičiaus g. 110, Utena</t>
  </si>
  <si>
    <t>Aukštakalnio g. 10, 12, Utena</t>
  </si>
  <si>
    <t>Kęstučio g. 9, Utena</t>
  </si>
  <si>
    <t>K. Donelaičio g. 23, Utena</t>
  </si>
  <si>
    <t>Užpalių g. 88, Utena</t>
  </si>
  <si>
    <t>Tauragnų g. 4, Utena</t>
  </si>
  <si>
    <t>Utenio a. 5, Utena</t>
  </si>
  <si>
    <t>UAB "Varėnos šiluma"</t>
  </si>
  <si>
    <t>Dzūkų g. 15, Varėna</t>
  </si>
  <si>
    <t>Dzūkų g. 19, Varėna</t>
  </si>
  <si>
    <t>Melioratorių g. 5, Varėna</t>
  </si>
  <si>
    <t>M.K.Čiurlionio g. 55, Varėna</t>
  </si>
  <si>
    <t>Pušelės g. 7, Naujieji Valkininkai</t>
  </si>
  <si>
    <t>Sporto g. 6, Varėna</t>
  </si>
  <si>
    <t>Sporto g. 10, Varėna</t>
  </si>
  <si>
    <t>Šiltnamių g. 1, Varėna</t>
  </si>
  <si>
    <t>Vytauto g. 4, Varėna</t>
  </si>
  <si>
    <t>Vytauto g. 46, Varėna</t>
  </si>
  <si>
    <t>Aušros g. 10, Varėna</t>
  </si>
  <si>
    <t>Dzūkų g. 21a, Varėna</t>
  </si>
  <si>
    <t>Dzūkų g. 68, Varėna</t>
  </si>
  <si>
    <t>Marcinkonių g. 16, Varėna</t>
  </si>
  <si>
    <t>dalinai renovuotas</t>
  </si>
  <si>
    <t>M.K.Čiurlionio g. 10a, Varėna</t>
  </si>
  <si>
    <t>M.K.Čiurlionio g. 8, Varėna</t>
  </si>
  <si>
    <t>M.K.Čiurlionio g. 11, Varėna</t>
  </si>
  <si>
    <t>Savanorių g. 46, Varėna</t>
  </si>
  <si>
    <t>Vytauto g. 15, Varėna</t>
  </si>
  <si>
    <t>Vytauto g. 25, Varėna</t>
  </si>
  <si>
    <t>Dzūkų g. 48, Varėna</t>
  </si>
  <si>
    <t>Dzūkų g. 66, Varėna</t>
  </si>
  <si>
    <t>J.Basanavičiaus g. 1a, Varėna</t>
  </si>
  <si>
    <t>Kalno g. 1, Matuizos</t>
  </si>
  <si>
    <t>Kalno g. 9, Matuizos</t>
  </si>
  <si>
    <t>Kalno g. 11, Matuizos</t>
  </si>
  <si>
    <t>Kalno g. 15, Matuizos</t>
  </si>
  <si>
    <t>Melioratorių g. 9, Varėna</t>
  </si>
  <si>
    <t>Vilties g. 33, Naujieji Valkininkai</t>
  </si>
  <si>
    <t>V.Krėvės g. 7, Varėna</t>
  </si>
  <si>
    <t>Kalno g. 29, Matuizos</t>
  </si>
  <si>
    <t>Mechanizatorių g. 21, Varėna</t>
  </si>
  <si>
    <t>M.K.Čiurlionio g. 37, Varėna</t>
  </si>
  <si>
    <t>Mokyklos g. 4, Užuperkasis</t>
  </si>
  <si>
    <t>Mokyklos g. 5, Vilkiautinis</t>
  </si>
  <si>
    <t>Perliaus g. 29, Varėna</t>
  </si>
  <si>
    <t>Vasario 16 g. 13, Varėna</t>
  </si>
  <si>
    <t>Vilniaus g. 50, Merkinė</t>
  </si>
  <si>
    <t>Vilniaus g. 52, Merkinė</t>
  </si>
  <si>
    <t>Vytauto g. 64, Varėna</t>
  </si>
  <si>
    <t>M.Mironaitės g. 18</t>
  </si>
  <si>
    <t>Sviliškių g. 8</t>
  </si>
  <si>
    <t>Žirmūnų g. 30C</t>
  </si>
  <si>
    <t>Sviliškių g. 4, 6</t>
  </si>
  <si>
    <t>Žirmūnų g. 3 (renov.)</t>
  </si>
  <si>
    <t>Bajorų kelias 3</t>
  </si>
  <si>
    <t>Pavilnionių g. 33</t>
  </si>
  <si>
    <t>Pavilnionių g. 31</t>
  </si>
  <si>
    <t>Žirmūnų g. 128 (renov.)</t>
  </si>
  <si>
    <t>Žirmūnų g. 126 (renov.)</t>
  </si>
  <si>
    <t>J.Galvydžio g. 11A</t>
  </si>
  <si>
    <t>Žirmūnų g. 131 (renov.)</t>
  </si>
  <si>
    <t>M.Marcinkevičiaus g. 31, 33, 35</t>
  </si>
  <si>
    <t>M.Marcinkevičiaus g. 37, Baltupio g. 175</t>
  </si>
  <si>
    <t>Tolminkiemio g. 31</t>
  </si>
  <si>
    <t>Blindžių g. 7</t>
  </si>
  <si>
    <t>J.Kubiliaus g. 4</t>
  </si>
  <si>
    <t>J.Franko g. 8</t>
  </si>
  <si>
    <t>Tolminkiemio g. 14</t>
  </si>
  <si>
    <t>S.Žukausko g. 27</t>
  </si>
  <si>
    <t>V.Pietario g. 7</t>
  </si>
  <si>
    <t>Kovo 11-osios g. 55</t>
  </si>
  <si>
    <t>Šviesos g 11 (bt. 41-60)</t>
  </si>
  <si>
    <t>Šviesos g 14 (bt. 81-100)</t>
  </si>
  <si>
    <t>Taikos g. 25, 27</t>
  </si>
  <si>
    <t>Gedvydžių g. 29 (bt. 1-36)</t>
  </si>
  <si>
    <t>Gedvydžių g. 20</t>
  </si>
  <si>
    <t>Gabijos g. 81 (bt. 1-36)</t>
  </si>
  <si>
    <t>Šviesos g 4 (bt. 81-100)</t>
  </si>
  <si>
    <t>Peteliškių g. 10 (renov.)</t>
  </si>
  <si>
    <t>Taikos g. 241, 243, 245</t>
  </si>
  <si>
    <t>Žemynos g. 25</t>
  </si>
  <si>
    <t>Musninkų g. 7</t>
  </si>
  <si>
    <t>Antakalnio g. 118</t>
  </si>
  <si>
    <t>S.Stanevičiaus g. 7 (bt. 1-40)</t>
  </si>
  <si>
    <t>Žemynos g. 35</t>
  </si>
  <si>
    <t>Kapsų g. 38</t>
  </si>
  <si>
    <t>Taikos g. 105</t>
  </si>
  <si>
    <t>Didlaukio g. 22, 24</t>
  </si>
  <si>
    <t>Žaliųjų ežerų g. 9  (renov.)</t>
  </si>
  <si>
    <t>Smėlio g. 11</t>
  </si>
  <si>
    <t>Smėlio g. 15</t>
  </si>
  <si>
    <t>J.Basanavičiaus g. 17A</t>
  </si>
  <si>
    <t>Kanklių g. 10B</t>
  </si>
  <si>
    <t>Šaltkalvių g. 66</t>
  </si>
  <si>
    <t>Naugarduko g. 56</t>
  </si>
  <si>
    <t>Parko g. 4</t>
  </si>
  <si>
    <t>Gelvonų g. 57</t>
  </si>
  <si>
    <t>Parko g. 6</t>
  </si>
  <si>
    <t>J.Tiškevičiaus g. 6</t>
  </si>
  <si>
    <t>V.Grybo g. 30</t>
  </si>
  <si>
    <t>Gedimino pr. 27</t>
  </si>
  <si>
    <t>Vykinto g. 8</t>
  </si>
  <si>
    <t>Lentvario g. 1</t>
  </si>
  <si>
    <t>S.Skapo g. 6, 8</t>
  </si>
  <si>
    <t>Žygio g. 4</t>
  </si>
  <si>
    <t>K.Vanagėlio g. 9</t>
  </si>
  <si>
    <t>AB "Vilniaus šilumos tinklai"</t>
  </si>
  <si>
    <t>2008, renovuotas,nėra info</t>
  </si>
  <si>
    <t>2006 renovuotas, nėra info</t>
  </si>
  <si>
    <t>2009, renovuotas nėra info</t>
  </si>
  <si>
    <t>2009 renovuotas, nėra info</t>
  </si>
  <si>
    <t>2010 renovuotas, nėra info</t>
  </si>
  <si>
    <t>2016 renovuotas, nėra info</t>
  </si>
  <si>
    <t>2015 renovuotas, nėra info</t>
  </si>
  <si>
    <t>iki 1992 m., neapšiltinti, su įrengtais dalikliais individualiai šilumos apskaitai</t>
  </si>
  <si>
    <t>Pergalės 9b</t>
  </si>
  <si>
    <t>Nauja statyba</t>
  </si>
  <si>
    <t>Saulės 13</t>
  </si>
  <si>
    <t>Pilnai renuovuotas</t>
  </si>
  <si>
    <t>Saulės 15</t>
  </si>
  <si>
    <t>Dalinai renuovuotas</t>
  </si>
  <si>
    <t>Saulės 17</t>
  </si>
  <si>
    <t>Trakų 11</t>
  </si>
  <si>
    <t>Trakų 18</t>
  </si>
  <si>
    <t>Trakų 2</t>
  </si>
  <si>
    <t>Trakų 25</t>
  </si>
  <si>
    <t>Trakų 27</t>
  </si>
  <si>
    <t>Trakų 29</t>
  </si>
  <si>
    <t>Draugystės 10</t>
  </si>
  <si>
    <t>Nerenuovotas</t>
  </si>
  <si>
    <t>Draugystės 11</t>
  </si>
  <si>
    <t>Draugystės 12</t>
  </si>
  <si>
    <t>Draugystės 14</t>
  </si>
  <si>
    <t>Pergalės 19</t>
  </si>
  <si>
    <t>Pergalės 43</t>
  </si>
  <si>
    <t>Pergalės 45</t>
  </si>
  <si>
    <t>Sodų 1</t>
  </si>
  <si>
    <t>Sodų 3</t>
  </si>
  <si>
    <t>Saulės 20</t>
  </si>
  <si>
    <t>Draugystės 16</t>
  </si>
  <si>
    <t>Draugystės 17</t>
  </si>
  <si>
    <t>Pergalės 47</t>
  </si>
  <si>
    <t>Saulės 11</t>
  </si>
  <si>
    <t>Saulės 14</t>
  </si>
  <si>
    <t>Saulės 21</t>
  </si>
  <si>
    <t>Saulės 6</t>
  </si>
  <si>
    <t>Saulės 9</t>
  </si>
  <si>
    <t>Taikos 11</t>
  </si>
  <si>
    <t>Trakų 17</t>
  </si>
  <si>
    <t>UAB "Anykščių šiluma"</t>
  </si>
  <si>
    <t>UAB "Elektrėnų komunalinis ūkis"</t>
  </si>
  <si>
    <t>V</t>
  </si>
  <si>
    <t>VI</t>
  </si>
  <si>
    <t>Taikos g. 134, 136</t>
  </si>
  <si>
    <t>AB "Vilniaus šilumos tinklai" daugiabučių namų kategorijos:</t>
  </si>
  <si>
    <t>Pastatų grupės kategorija pagal šilumos suvartojimą:</t>
  </si>
  <si>
    <r>
      <rPr>
        <b/>
        <sz val="10"/>
        <rFont val="Times New Roman"/>
        <family val="1"/>
        <charset val="186"/>
      </rPr>
      <t>I.</t>
    </r>
    <r>
      <rPr>
        <sz val="10"/>
        <rFont val="Times New Roman"/>
        <family val="1"/>
        <charset val="186"/>
      </rPr>
      <t xml:space="preserve"> Daugiabučiai suvartojantys mažiausiai šilumos (naujos statybos, apšiltinti, modernizuoti namai ir namai su individualiu šildymo reguliavimu ir apskaita))</t>
    </r>
  </si>
  <si>
    <r>
      <rPr>
        <b/>
        <sz val="10"/>
        <rFont val="Times New Roman"/>
        <family val="1"/>
        <charset val="186"/>
      </rPr>
      <t>II.</t>
    </r>
    <r>
      <rPr>
        <sz val="10"/>
        <rFont val="Times New Roman"/>
        <family val="1"/>
        <charset val="186"/>
      </rPr>
      <t xml:space="preserve"> Daugiabučiai suvartojantys mažai arba vidutiniškai šilumos (modernizuoti ar kiti kažkiek taupantys šilumą namai. Taip pat naujos statybos namai, tačiau turintys didelius vitrininius langus, kur atitvarų varža atitinka tik minimalius šiuolaikinius reikalavimus, nedidelio aukštingumo ir mažiau energetiškai efektyvios pastato formos ir panašūs kiti))</t>
    </r>
  </si>
  <si>
    <r>
      <rPr>
        <b/>
        <sz val="10"/>
        <rFont val="Times New Roman"/>
        <family val="1"/>
        <charset val="186"/>
      </rPr>
      <t>III.</t>
    </r>
    <r>
      <rPr>
        <sz val="10"/>
        <rFont val="Times New Roman"/>
        <family val="1"/>
        <charset val="186"/>
      </rPr>
      <t xml:space="preserve"> Daugiabučiai suvartojantys daug šilumos (pastatyti iki 1992 m., neapšiltinti, nusidėvėję, kuriuose nuo jų pastatymo dienos neatlikti jokie didesni remonto darbai. Senos nesubalansuotos vidaus šildymo ir karšto vandens sistemos, dalikliai individualiai šilumos apskaitai neįrengti, karšto vandens suvartojimą deklaruoja patys gyventojai))</t>
    </r>
  </si>
  <si>
    <r>
      <rPr>
        <b/>
        <sz val="10"/>
        <rFont val="Times New Roman"/>
        <family val="1"/>
        <charset val="186"/>
      </rPr>
      <t>IV.</t>
    </r>
    <r>
      <rPr>
        <sz val="10"/>
        <rFont val="Times New Roman"/>
        <family val="1"/>
        <charset val="186"/>
      </rPr>
      <t xml:space="preserve"> Daugiaubučiai suvartojantys labai daug šilumos (senos statybos, nerenovuoti, labai prastos šiluminės izoliacijos namai. Senos nesubalansuotos vidaus šildymo ir karšto vandens sistemos) </t>
    </r>
  </si>
  <si>
    <r>
      <rPr>
        <b/>
        <sz val="10"/>
        <rFont val="Times New Roman"/>
        <family val="1"/>
        <charset val="186"/>
      </rPr>
      <t>I.</t>
    </r>
    <r>
      <rPr>
        <sz val="10"/>
        <rFont val="Times New Roman"/>
        <family val="1"/>
        <charset val="186"/>
      </rPr>
      <t xml:space="preserve"> Daugiabučiai suvartojantys mažiausiai šilumos (naujos statybos, apšiltinti, modernizuoti namai ir namai su individualiu šildymo reguliavimu ir apskaita)</t>
    </r>
  </si>
  <si>
    <r>
      <rPr>
        <b/>
        <sz val="10"/>
        <rFont val="Times New Roman"/>
        <family val="1"/>
        <charset val="186"/>
      </rPr>
      <t>II.</t>
    </r>
    <r>
      <rPr>
        <sz val="10"/>
        <rFont val="Times New Roman"/>
        <family val="1"/>
        <charset val="186"/>
      </rPr>
      <t xml:space="preserve"> Daugiabučiai, suvartojantys mažai šilumos (naujos statybos, apšiltinti, modernizuoti namai, tačiau turintys didelius vitrininius langus, kurių atitvarų varža atitinka tik minimalius šiuolaikinius reikalavimus, nedidelio aukštingumo ir mažiau energetiškai efektyvios pastato formos ir panašūs kiti.</t>
    </r>
  </si>
  <si>
    <r>
      <rPr>
        <b/>
        <sz val="10"/>
        <rFont val="Times New Roman"/>
        <family val="1"/>
        <charset val="186"/>
      </rPr>
      <t>III</t>
    </r>
    <r>
      <rPr>
        <sz val="10"/>
        <rFont val="Times New Roman"/>
        <family val="1"/>
        <charset val="186"/>
      </rPr>
      <t xml:space="preserve">. Daugiabučiai, pastatyti iki 1992 m., neapšiltinti, su įrengtais dalikliais individualiai šilumos apskaitai (pastato vidaus šildymo ir karšto vandens sistema subalansuota; ant kiekvieno šildymo prietaiso įrengti termostatiniai ventiliai ir šilumos kiekio apskaitos dalikliai; įrengti karšto vandens antimagnetiniai skaitikliai; įrengta nuotolinė duomenų nuskaitymo ir valdymo sistema; įvadinio šilumos apskaitos prietaiso, butų šildymo prietaisų, butų karšto vandens apskaitos prietaisų rodmenys nuskaitomi vienu metu) </t>
    </r>
  </si>
  <si>
    <r>
      <rPr>
        <b/>
        <sz val="10"/>
        <rFont val="Times New Roman"/>
        <family val="1"/>
        <charset val="186"/>
      </rPr>
      <t>IV.</t>
    </r>
    <r>
      <rPr>
        <sz val="10"/>
        <rFont val="Times New Roman"/>
        <family val="1"/>
        <charset val="186"/>
      </rPr>
      <t xml:space="preserve"> Daugiabučiai, pastatyti iki 1992 m., neapšiltinti, su senomis nesubalansuotomis vidaus šildymo ir karšto vandens sistemomis, dalikliai individualiai šilumos apskaitai neįrengti, karšto vandens suvartojimą deklaruoja patys gyventojai </t>
    </r>
  </si>
  <si>
    <r>
      <rPr>
        <b/>
        <sz val="10"/>
        <rFont val="Times New Roman"/>
        <family val="1"/>
        <charset val="186"/>
      </rPr>
      <t>V.</t>
    </r>
    <r>
      <rPr>
        <sz val="10"/>
        <rFont val="Times New Roman"/>
        <family val="1"/>
        <charset val="186"/>
      </rPr>
      <t xml:space="preserve"> Daugiabučiai, suvartojantys daug šilumos (1959-1992 m. statybos nerenovuoti, nusidėvėję namai, kuriuose nuo jų pastatymo dienos neatlikti jokie didesni remonto darbai) </t>
    </r>
  </si>
  <si>
    <r>
      <rPr>
        <b/>
        <sz val="10"/>
        <rFont val="Times New Roman"/>
        <family val="1"/>
        <charset val="186"/>
      </rPr>
      <t>VI.</t>
    </r>
    <r>
      <rPr>
        <sz val="10"/>
        <rFont val="Times New Roman"/>
        <family val="1"/>
        <charset val="186"/>
      </rPr>
      <t xml:space="preserve"> Daugiabučiai suvartojantys labai daug šilumos (senos statybos, labai prastos šiluminės izoliacijos namai) </t>
    </r>
  </si>
  <si>
    <t>* Jaunimo g. 4 - su šilumos siurbliu šildymui ir karštam vandeniui</t>
  </si>
  <si>
    <t>** Krėvės g. 115 A - su šilumos siurbliu vonių šildytuvų sistemai</t>
  </si>
  <si>
    <t>*** Sąjungos a. 7 - su saulės kolektoriais karštam vandeniui</t>
  </si>
  <si>
    <t>AB "Kauno energija" pastabos:</t>
  </si>
  <si>
    <t xml:space="preserve">Kniaudiškių g. 54 </t>
  </si>
  <si>
    <t xml:space="preserve">Gėlių g. 3 </t>
  </si>
  <si>
    <t xml:space="preserve">iki 1992 </t>
  </si>
  <si>
    <t xml:space="preserve">Kranto g. 37  </t>
  </si>
  <si>
    <t xml:space="preserve">Kranto g. 47 </t>
  </si>
  <si>
    <t>Klaipėdos g. 99 K2</t>
  </si>
  <si>
    <t>Klaipėdos g. 99 K1</t>
  </si>
  <si>
    <t xml:space="preserve">Molainių g. 8 </t>
  </si>
  <si>
    <t>Jakšto g. 10</t>
  </si>
  <si>
    <t>Klaipėdos g. 99 K3</t>
  </si>
  <si>
    <t>Pušaloto g. 76</t>
  </si>
  <si>
    <t>Taikos g. 18</t>
  </si>
  <si>
    <t>Margirio g. 18</t>
  </si>
  <si>
    <t>Margirio g. 9</t>
  </si>
  <si>
    <t>Respublikos g. 24</t>
  </si>
  <si>
    <t>Chemikų g. 3</t>
  </si>
  <si>
    <t>Jaunystės g. 4</t>
  </si>
  <si>
    <t>J. Basanavičiaus g. 130</t>
  </si>
  <si>
    <t>J. Basanavičiaus g. 138</t>
  </si>
  <si>
    <t>Respublikos g. 26</t>
  </si>
  <si>
    <t>Liepų al. 13</t>
  </si>
  <si>
    <t>Liepų al. 15A</t>
  </si>
  <si>
    <t>Vilties g. 47,</t>
  </si>
  <si>
    <t>Ramygalos g. 67</t>
  </si>
  <si>
    <t>Vilties g. 22</t>
  </si>
  <si>
    <t xml:space="preserve">P. Širvio g. 5, </t>
  </si>
  <si>
    <t>Marijonų g. 29</t>
  </si>
  <si>
    <t>Smėlynės g. 73</t>
  </si>
  <si>
    <t>Švyturio g. 19</t>
  </si>
  <si>
    <t>Technikos g. 7</t>
  </si>
  <si>
    <t>Vilniaus g. 20</t>
  </si>
  <si>
    <t>Vytauto g. 36</t>
  </si>
  <si>
    <t>Švyturio g. 9</t>
  </si>
  <si>
    <t>Seinų g. 17</t>
  </si>
  <si>
    <t>Smetonos g. 5A</t>
  </si>
  <si>
    <t>Vytauto skg. 12</t>
  </si>
  <si>
    <t>Žagienės g. 4</t>
  </si>
  <si>
    <t>Marijonų g. 43</t>
  </si>
  <si>
    <t>Nevėžio g. 24</t>
  </si>
  <si>
    <t>Jakšto g. 8</t>
  </si>
  <si>
    <t>Kerbedžio g. 24</t>
  </si>
  <si>
    <t>AB "Panevėžio energija"</t>
  </si>
  <si>
    <t xml:space="preserve">Bendrosioms reikmėms </t>
  </si>
  <si>
    <t>Vaižganto 58c</t>
  </si>
  <si>
    <t>Radvilų 23</t>
  </si>
  <si>
    <t>Dariaus ir Girėno 60</t>
  </si>
  <si>
    <t>NAUJOJI 10</t>
  </si>
  <si>
    <t>Jaunystės 35</t>
  </si>
  <si>
    <t>Jaunystės 20</t>
  </si>
  <si>
    <t>NAUJOJI 6</t>
  </si>
  <si>
    <t>NAUJOJI 4</t>
  </si>
  <si>
    <t>Laisvės al. 36</t>
  </si>
  <si>
    <t>NAUJOJI 2</t>
  </si>
  <si>
    <t>Vaižganto 60</t>
  </si>
  <si>
    <t>Jaunystės 31</t>
  </si>
  <si>
    <t>Povyliaus 6</t>
  </si>
  <si>
    <t>Stiklo 10</t>
  </si>
  <si>
    <t>Stiklo 12</t>
  </si>
  <si>
    <t>Povyliaus 16</t>
  </si>
  <si>
    <t xml:space="preserve">NAUJOJI 8 </t>
  </si>
  <si>
    <t>Vasario 16-osios 15</t>
  </si>
  <si>
    <t>Vaižganto 58d</t>
  </si>
  <si>
    <t>Gedimino 43</t>
  </si>
  <si>
    <t>Topolių 8</t>
  </si>
  <si>
    <t>Radvilų 10</t>
  </si>
  <si>
    <t>Kudirkos 5</t>
  </si>
  <si>
    <t>Kudirkos 1</t>
  </si>
  <si>
    <t>Kražių 12</t>
  </si>
  <si>
    <t>MALUNO AIKŠTE 21</t>
  </si>
  <si>
    <t>Gedimino 38</t>
  </si>
  <si>
    <t>Vasario 16-osios 5</t>
  </si>
  <si>
    <t>Vasario 16-osios 3</t>
  </si>
  <si>
    <t>Vasario 16-osios 1</t>
  </si>
  <si>
    <t>Topolių 2</t>
  </si>
  <si>
    <t>Maironio 7</t>
  </si>
  <si>
    <t>Vasario 16-osios 2</t>
  </si>
  <si>
    <t>Gedimino 4</t>
  </si>
  <si>
    <t>Vasario 16-osios 4</t>
  </si>
  <si>
    <t>Bernotėno 1</t>
  </si>
  <si>
    <t>MAIRONIO 11</t>
  </si>
  <si>
    <t>Kudirkos 11</t>
  </si>
  <si>
    <t>Kudirkos 7</t>
  </si>
  <si>
    <t>Stiklo 1a</t>
  </si>
  <si>
    <t>UAB "Radviliškio šiluma"</t>
  </si>
  <si>
    <t>Naujakiemio g. 9</t>
  </si>
  <si>
    <t>Ryšininų g. 3</t>
  </si>
  <si>
    <t>Dragūnų g. 18</t>
  </si>
  <si>
    <t>Naujos statybos</t>
  </si>
  <si>
    <t>Kauno g. 15</t>
  </si>
  <si>
    <t>H. Manto g. 43</t>
  </si>
  <si>
    <t>Dragūnų g. 1</t>
  </si>
  <si>
    <t>Taikos pr. 97</t>
  </si>
  <si>
    <t>Baltijos pr. 71</t>
  </si>
  <si>
    <t>Žolynų g. 39</t>
  </si>
  <si>
    <t>Rumpiškės g. 2a</t>
  </si>
  <si>
    <t>Pilna renovacija</t>
  </si>
  <si>
    <t xml:space="preserve">I. Kanto g. 40 </t>
  </si>
  <si>
    <t>H. Manto g. 7</t>
  </si>
  <si>
    <t>Naujakiemio g. 13</t>
  </si>
  <si>
    <t>Dalina renovacija</t>
  </si>
  <si>
    <t>Žvejų g. 11</t>
  </si>
  <si>
    <t>Reikjaviko g. 4</t>
  </si>
  <si>
    <t>Laukininkų g. 22</t>
  </si>
  <si>
    <t>I.Simonaitytės g. 13</t>
  </si>
  <si>
    <t>Baltijos pr. 19</t>
  </si>
  <si>
    <t>I.Simonaitytės g. 1</t>
  </si>
  <si>
    <t>Kretingos g. 21</t>
  </si>
  <si>
    <t>H. Manto g. 9a</t>
  </si>
  <si>
    <t>Šilutės pl. 12</t>
  </si>
  <si>
    <t>Laukininkų g. 37</t>
  </si>
  <si>
    <t>Minijos g. 135</t>
  </si>
  <si>
    <t>Tiltų g. 21</t>
  </si>
  <si>
    <t>Bokštų g. 7</t>
  </si>
  <si>
    <t>Mokyklos g. 21</t>
  </si>
  <si>
    <t>Kuncų g. 9, 1k</t>
  </si>
  <si>
    <t>Rumpiškės g. 2</t>
  </si>
  <si>
    <t>Daržų g. 13</t>
  </si>
  <si>
    <t>L. Giros g. 5</t>
  </si>
  <si>
    <t>Tilžės g. 37</t>
  </si>
  <si>
    <t>Žvejų g. 15</t>
  </si>
  <si>
    <t>Dariaus ir Girėno g. 19</t>
  </si>
  <si>
    <t>Bangų g. 17</t>
  </si>
  <si>
    <t>Kepėjų g. 4</t>
  </si>
  <si>
    <t>Nemuno g. 133</t>
  </si>
  <si>
    <t>Kadagių g. 11</t>
  </si>
  <si>
    <t>Turgaus a. 2</t>
  </si>
  <si>
    <t xml:space="preserve">Kalvos g. </t>
  </si>
  <si>
    <t>AB "Klaipėdos energija"</t>
  </si>
  <si>
    <t>Statybininkų g. 21, Alytus</t>
  </si>
  <si>
    <t>Statybininkų g. 15, Alytus</t>
  </si>
  <si>
    <t>Naujoji g. 82, Alytus</t>
  </si>
  <si>
    <t>Savanorių g. 3, Alytus</t>
  </si>
  <si>
    <t>Ligoninės g. 6, Alytus</t>
  </si>
  <si>
    <t>Vilties g. 38, Alytus</t>
  </si>
  <si>
    <t>Miklusėnų g. 33, Alytus</t>
  </si>
  <si>
    <t>Volungės g. 44, Alytus</t>
  </si>
  <si>
    <t>Statybininkų g. 18, Alytus</t>
  </si>
  <si>
    <t>Šaltinių g. 12, Alytus</t>
  </si>
  <si>
    <t>Naujoji g. 68, Alytus</t>
  </si>
  <si>
    <t>Jonyno g. 11, Alytus</t>
  </si>
  <si>
    <t>Birutės g. 14, Alytus</t>
  </si>
  <si>
    <t>Kašotnų g. 20, Alytus</t>
  </si>
  <si>
    <t>Aukštakalnio g. 14, Alytus</t>
  </si>
  <si>
    <t>Statybininkų g. 33, Alytus</t>
  </si>
  <si>
    <t>Statybininkų g. 46</t>
  </si>
  <si>
    <t>Žiburio g. 18, Alytus</t>
  </si>
  <si>
    <t>Likiškėlių g. 98, Alytus</t>
  </si>
  <si>
    <t>Jaunimo g. 6, Alytus</t>
  </si>
  <si>
    <t>Volungės g. 11, Alytus</t>
  </si>
  <si>
    <t>Žiburio g. 7, Alytus</t>
  </si>
  <si>
    <t>Volungės g. 34, Alytus</t>
  </si>
  <si>
    <t>Likiškėlių g. 32, Alytus</t>
  </si>
  <si>
    <t>Likiškėlių g. 32a, Alytus</t>
  </si>
  <si>
    <t>Jaunimo g. 10, Alytus</t>
  </si>
  <si>
    <t>Jaunimo g. 25, Alytus</t>
  </si>
  <si>
    <t>Jaunimo g. 70, Alytus</t>
  </si>
  <si>
    <t>Statybininkų g. 53, Alytus</t>
  </si>
  <si>
    <t>Vilties g. 4, Alytus</t>
  </si>
  <si>
    <t>Jaunimog .58, Alytus</t>
  </si>
  <si>
    <t>Žiburio g. 16 Alytus</t>
  </si>
  <si>
    <t>Miško g. 13, Alytus</t>
  </si>
  <si>
    <t>Jaunimo g. 26, Alytus</t>
  </si>
  <si>
    <t>Žiburio g. 8, Alytus</t>
  </si>
  <si>
    <t>Jaunimo g. 27, Alytus</t>
  </si>
  <si>
    <t>Miško g. 11, Alytus</t>
  </si>
  <si>
    <t>Alyvų takas g. 22, Alytus</t>
  </si>
  <si>
    <t>Dariaus ir Girėno g. 1, Alytus</t>
  </si>
  <si>
    <t>Maironio g. 1, Alytus</t>
  </si>
  <si>
    <t>UAB "Litesko" filialas "Alytaus energija"</t>
  </si>
  <si>
    <t xml:space="preserve">Sveikatos 18 </t>
  </si>
  <si>
    <t xml:space="preserve">Merkinės 13 </t>
  </si>
  <si>
    <t>naujas</t>
  </si>
  <si>
    <t xml:space="preserve">Neravų 2A </t>
  </si>
  <si>
    <t xml:space="preserve">Liškiavos 6 </t>
  </si>
  <si>
    <t>Melioratorių 10</t>
  </si>
  <si>
    <t xml:space="preserve">M.K.Čiurlionio 4B </t>
  </si>
  <si>
    <t xml:space="preserve">Kosciuškos 12 </t>
  </si>
  <si>
    <t xml:space="preserve">Neravų 39B </t>
  </si>
  <si>
    <t xml:space="preserve">Neravų 2B </t>
  </si>
  <si>
    <t>Klonio 18</t>
  </si>
  <si>
    <t xml:space="preserve">Seirijų 11 </t>
  </si>
  <si>
    <t xml:space="preserve">M.K.Čiurlionio 84 </t>
  </si>
  <si>
    <t xml:space="preserve">Klonio 18A </t>
  </si>
  <si>
    <t xml:space="preserve">Neravų 39C </t>
  </si>
  <si>
    <t xml:space="preserve">Gardino 56A </t>
  </si>
  <si>
    <t xml:space="preserve">Ateities 18 </t>
  </si>
  <si>
    <t>Vilniaus al. 4</t>
  </si>
  <si>
    <t xml:space="preserve">Šiltnamių 30 </t>
  </si>
  <si>
    <t xml:space="preserve">Seirijų 9 </t>
  </si>
  <si>
    <t xml:space="preserve">M.K.Čiurlionio 9 </t>
  </si>
  <si>
    <t xml:space="preserve">Šiltnamių 26 </t>
  </si>
  <si>
    <t xml:space="preserve">Gardino 25 </t>
  </si>
  <si>
    <t>Neravų 27</t>
  </si>
  <si>
    <t xml:space="preserve">Verpėjų 18 </t>
  </si>
  <si>
    <t>M.K.Čiurlionio 7</t>
  </si>
  <si>
    <t>Mizarų 27</t>
  </si>
  <si>
    <t xml:space="preserve">Antakalnio 14 </t>
  </si>
  <si>
    <t xml:space="preserve">Mizarų 1 </t>
  </si>
  <si>
    <t>Gardino 92</t>
  </si>
  <si>
    <t xml:space="preserve">M.K.Čiurlionio 6 </t>
  </si>
  <si>
    <t xml:space="preserve">Verpėjų 2 </t>
  </si>
  <si>
    <t xml:space="preserve">Neravų 29 </t>
  </si>
  <si>
    <t xml:space="preserve">Neravų 1 </t>
  </si>
  <si>
    <t xml:space="preserve">M.K.Čiurlionio 24 </t>
  </si>
  <si>
    <t xml:space="preserve">Mizarų 25 </t>
  </si>
  <si>
    <t xml:space="preserve">M.K.Čiurlionio 4 </t>
  </si>
  <si>
    <t xml:space="preserve">Šv.Jokūbo 15 </t>
  </si>
  <si>
    <t>Taikos 3</t>
  </si>
  <si>
    <t xml:space="preserve">Šv.Jokūbo 6 </t>
  </si>
  <si>
    <t xml:space="preserve">Vytauto 7 </t>
  </si>
  <si>
    <t>UAB "Litesko" filialas "Druskininkų šiluma"</t>
  </si>
  <si>
    <t>Mackevièiaus   23</t>
  </si>
  <si>
    <t>J.Janonio   14</t>
  </si>
  <si>
    <t>Raseiniø   5A</t>
  </si>
  <si>
    <t>Mackevièiaus   31</t>
  </si>
  <si>
    <t>Mackevièiaus   27</t>
  </si>
  <si>
    <t>Birutës  19</t>
  </si>
  <si>
    <t>Kooperacijos   28</t>
  </si>
  <si>
    <t>Žemaitës   45</t>
  </si>
  <si>
    <t>J.Janonio   17</t>
  </si>
  <si>
    <t>Vytauto Didþiojo   82</t>
  </si>
  <si>
    <t>Maironio   5A</t>
  </si>
  <si>
    <t>Vilties   14</t>
  </si>
  <si>
    <t>UAB "Litesko" filialas "Kelmės šiluma"</t>
  </si>
  <si>
    <t>R.Juknevičiaus 12</t>
  </si>
  <si>
    <t>Vytenio 31C</t>
  </si>
  <si>
    <t>Jaunimo 9</t>
  </si>
  <si>
    <t>R.Juknevičiaus 16</t>
  </si>
  <si>
    <t>Parko 6C</t>
  </si>
  <si>
    <t>Parko 6</t>
  </si>
  <si>
    <t>P.Cvirkos 3</t>
  </si>
  <si>
    <t>Vytauto 13</t>
  </si>
  <si>
    <t>Kosmonautų 28</t>
  </si>
  <si>
    <t>Lietuvininkų 7</t>
  </si>
  <si>
    <t>Jaunimo 11</t>
  </si>
  <si>
    <t>Jaunimo 5</t>
  </si>
  <si>
    <t>Bažnyčios 13</t>
  </si>
  <si>
    <t>Jaunimo 18</t>
  </si>
  <si>
    <t>Kosmonautų 24</t>
  </si>
  <si>
    <t>Vytauto 54B</t>
  </si>
  <si>
    <t>Kosmonautų 12</t>
  </si>
  <si>
    <t>R.Juknevičiaus 50</t>
  </si>
  <si>
    <t>Vytauto 54</t>
  </si>
  <si>
    <t>Dariaus ir Girėno 13</t>
  </si>
  <si>
    <t>Parko 12B</t>
  </si>
  <si>
    <t>Jaunimo 8C</t>
  </si>
  <si>
    <t>Artojų 17</t>
  </si>
  <si>
    <t>Žiedo 7</t>
  </si>
  <si>
    <t>Gen. A.Gustaičio 4</t>
  </si>
  <si>
    <t>Laisvės 18</t>
  </si>
  <si>
    <t>Vytauto 14</t>
  </si>
  <si>
    <t>J.Ambrazevičiaus-Brazaičio 3</t>
  </si>
  <si>
    <t>Mokyklos 9</t>
  </si>
  <si>
    <t>Aušros 42A</t>
  </si>
  <si>
    <t>Vytauto 15</t>
  </si>
  <si>
    <t>Parko 4</t>
  </si>
  <si>
    <t>Dvarkelio 7</t>
  </si>
  <si>
    <t>P.Butlerienės 11</t>
  </si>
  <si>
    <t>Jaunimo 22</t>
  </si>
  <si>
    <t>A.Civinsko 25</t>
  </si>
  <si>
    <t>Kęstučio 3</t>
  </si>
  <si>
    <t>Kauno 18</t>
  </si>
  <si>
    <t>P.Butlerienės sk. 5</t>
  </si>
  <si>
    <t>Kauno 20</t>
  </si>
  <si>
    <t>UAB "Litesko" filialas "Marijampolės šiluma"</t>
  </si>
  <si>
    <t>Vienybės 27</t>
  </si>
  <si>
    <t>Pasienio 3</t>
  </si>
  <si>
    <t>Maironio 30</t>
  </si>
  <si>
    <t>Nepriklausomybės 62</t>
  </si>
  <si>
    <t>Kęstučio 11</t>
  </si>
  <si>
    <t>Darvino 26</t>
  </si>
  <si>
    <t>Maironio 32</t>
  </si>
  <si>
    <t>Darvino 44</t>
  </si>
  <si>
    <t>Lauko 42</t>
  </si>
  <si>
    <t>Tarybų 7</t>
  </si>
  <si>
    <t>Vilniaus 8</t>
  </si>
  <si>
    <t>Dariaus ir Girėno 2B</t>
  </si>
  <si>
    <t>Kęstučio 10</t>
  </si>
  <si>
    <t>Nepriklausomybės 50</t>
  </si>
  <si>
    <t>Darvino 46</t>
  </si>
  <si>
    <t>Nepriklausomybės 72</t>
  </si>
  <si>
    <t>Darvino 42</t>
  </si>
  <si>
    <t>Darvino 32</t>
  </si>
  <si>
    <t>Nepriklausomybės 64</t>
  </si>
  <si>
    <t>Basanavičiaus a. 2</t>
  </si>
  <si>
    <t>Nepriklausomybės 74</t>
  </si>
  <si>
    <t>K.Naumiesčio 11</t>
  </si>
  <si>
    <t>Vištyčio 36</t>
  </si>
  <si>
    <t>Vilniaus 6</t>
  </si>
  <si>
    <t>Vištyčio 36B</t>
  </si>
  <si>
    <t>Darvino 16</t>
  </si>
  <si>
    <t>Statybininkų 7</t>
  </si>
  <si>
    <t>Statybininkų 9</t>
  </si>
  <si>
    <t>Gedimino 9</t>
  </si>
  <si>
    <t>Vilniaus 30A</t>
  </si>
  <si>
    <t>Maironio 3</t>
  </si>
  <si>
    <t>K.Naumiesčio 13</t>
  </si>
  <si>
    <t>Darvino 19</t>
  </si>
  <si>
    <t>K.Naumiesčio 9A</t>
  </si>
  <si>
    <t>Darvino 34</t>
  </si>
  <si>
    <t>Vištyčio 2</t>
  </si>
  <si>
    <t>S.Nėries  44</t>
  </si>
  <si>
    <t>Vištyčio 7</t>
  </si>
  <si>
    <t>Vilniaus 4</t>
  </si>
  <si>
    <t>Vasario 16-osios 12</t>
  </si>
  <si>
    <t>UAB "Litesko" filialas "Vilkaviškio šiluma"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</si>
</sst>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0"/>
    <numFmt numFmtId="166" formatCode="0.000"/>
    <numFmt numFmtId="167" formatCode="#,##0.0"/>
    <numFmt numFmtId="172" formatCode="0.000000"/>
  </numFmts>
  <fonts count="36" x14ac:knownFonts="1">
    <font>
      <sz val="10"/>
      <name val="Arial"/>
      <family val="2"/>
      <charset val="186"/>
    </font>
    <font>
      <sz val="11"/>
      <color theme="1"/>
      <name val="Calibri"/>
      <family val="2"/>
      <charset val="186"/>
      <scheme val="minor"/>
    </font>
    <font>
      <sz val="8"/>
      <name val="Arial"/>
      <family val="2"/>
      <charset val="186"/>
    </font>
    <font>
      <b/>
      <sz val="10"/>
      <name val="Arial"/>
      <family val="2"/>
      <charset val="186"/>
    </font>
    <font>
      <b/>
      <i/>
      <sz val="8"/>
      <name val="Arial"/>
      <family val="2"/>
      <charset val="186"/>
    </font>
    <font>
      <b/>
      <sz val="8"/>
      <name val="Arial"/>
      <family val="2"/>
      <charset val="186"/>
    </font>
    <font>
      <sz val="9"/>
      <color indexed="81"/>
      <name val="Tahoma"/>
      <family val="2"/>
      <charset val="186"/>
    </font>
    <font>
      <vertAlign val="superscript"/>
      <sz val="8"/>
      <name val="Arial"/>
      <family val="2"/>
      <charset val="186"/>
    </font>
    <font>
      <b/>
      <sz val="9"/>
      <color indexed="81"/>
      <name val="Tahoma"/>
      <family val="2"/>
      <charset val="186"/>
    </font>
    <font>
      <sz val="10"/>
      <name val="Arial"/>
      <family val="2"/>
      <charset val="186"/>
    </font>
    <font>
      <sz val="8"/>
      <color rgb="FFFF0000"/>
      <name val="Arial"/>
      <family val="2"/>
      <charset val="186"/>
    </font>
    <font>
      <sz val="10"/>
      <name val="Arial"/>
      <family val="2"/>
      <charset val="186"/>
    </font>
    <font>
      <sz val="10"/>
      <color theme="1"/>
      <name val="Tahoma"/>
      <family val="2"/>
    </font>
    <font>
      <sz val="10"/>
      <name val="Times New Roman"/>
      <family val="1"/>
      <charset val="186"/>
    </font>
    <font>
      <b/>
      <sz val="10"/>
      <name val="Times New Roman"/>
      <family val="1"/>
      <charset val="186"/>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b/>
      <sz val="18"/>
      <color theme="3"/>
      <name val="Calibri Light"/>
      <family val="2"/>
      <charset val="186"/>
      <scheme val="major"/>
    </font>
    <font>
      <sz val="11"/>
      <color rgb="FF9C6500"/>
      <name val="Calibri"/>
      <family val="2"/>
      <charset val="186"/>
      <scheme val="minor"/>
    </font>
    <font>
      <sz val="8"/>
      <color theme="1"/>
      <name val="Arial"/>
      <family val="2"/>
      <charset val="186"/>
    </font>
    <font>
      <i/>
      <sz val="8"/>
      <color theme="1"/>
      <name val="Arial"/>
      <family val="2"/>
      <charset val="186"/>
    </font>
    <font>
      <sz val="7.5"/>
      <name val="Arial"/>
      <family val="2"/>
      <charset val="186"/>
    </font>
    <font>
      <sz val="12"/>
      <name val="Arial"/>
      <family val="2"/>
      <charset val="186"/>
    </font>
    <font>
      <i/>
      <sz val="8"/>
      <color indexed="12"/>
      <name val="Arial"/>
      <family val="2"/>
      <charset val="186"/>
    </font>
  </fonts>
  <fills count="48">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indexed="13"/>
        <bgColor indexed="64"/>
      </patternFill>
    </fill>
    <fill>
      <patternFill patternType="solid">
        <fgColor indexed="47"/>
        <bgColor indexed="64"/>
      </patternFill>
    </fill>
    <fill>
      <patternFill patternType="solid">
        <fgColor indexed="60"/>
        <bgColor indexed="64"/>
      </patternFill>
    </fill>
    <fill>
      <patternFill patternType="solid">
        <fgColor indexed="43"/>
        <bgColor indexed="64"/>
      </patternFill>
    </fill>
    <fill>
      <patternFill patternType="solid">
        <fgColor indexed="51"/>
        <bgColor indexed="64"/>
      </patternFill>
    </fill>
    <fill>
      <patternFill patternType="solid">
        <fgColor rgb="FFFFFF99"/>
        <bgColor indexed="64"/>
      </patternFill>
    </fill>
    <fill>
      <patternFill patternType="solid">
        <fgColor rgb="FFFFFF00"/>
        <bgColor indexed="64"/>
      </patternFill>
    </fill>
    <fill>
      <patternFill patternType="solid">
        <fgColor rgb="FFFF990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s>
  <borders count="53">
    <border>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s>
  <cellStyleXfs count="47">
    <xf numFmtId="0" fontId="0" fillId="0" borderId="0"/>
    <xf numFmtId="0" fontId="9" fillId="0" borderId="0"/>
    <xf numFmtId="0" fontId="11" fillId="0" borderId="0"/>
    <xf numFmtId="0" fontId="12" fillId="0" borderId="0"/>
    <xf numFmtId="0" fontId="15" fillId="0" borderId="32" applyNumberFormat="0" applyFill="0" applyAlignment="0" applyProtection="0"/>
    <xf numFmtId="0" fontId="16" fillId="0" borderId="33" applyNumberFormat="0" applyFill="0" applyAlignment="0" applyProtection="0"/>
    <xf numFmtId="0" fontId="17" fillId="0" borderId="34" applyNumberFormat="0" applyFill="0" applyAlignment="0" applyProtection="0"/>
    <xf numFmtId="0" fontId="17" fillId="0" borderId="0" applyNumberFormat="0" applyFill="0" applyBorder="0" applyAlignment="0" applyProtection="0"/>
    <xf numFmtId="0" fontId="18" fillId="16" borderId="0" applyNumberFormat="0" applyBorder="0" applyAlignment="0" applyProtection="0"/>
    <xf numFmtId="0" fontId="19" fillId="17" borderId="0" applyNumberFormat="0" applyBorder="0" applyAlignment="0" applyProtection="0"/>
    <xf numFmtId="0" fontId="20" fillId="19" borderId="35" applyNumberFormat="0" applyAlignment="0" applyProtection="0"/>
    <xf numFmtId="0" fontId="21" fillId="20" borderId="36" applyNumberFormat="0" applyAlignment="0" applyProtection="0"/>
    <xf numFmtId="0" fontId="22" fillId="20" borderId="35" applyNumberFormat="0" applyAlignment="0" applyProtection="0"/>
    <xf numFmtId="0" fontId="23" fillId="0" borderId="37" applyNumberFormat="0" applyFill="0" applyAlignment="0" applyProtection="0"/>
    <xf numFmtId="0" fontId="24" fillId="21" borderId="38"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40" applyNumberFormat="0" applyFill="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8"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8"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28"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29" fillId="0" borderId="0" applyNumberFormat="0" applyFill="0" applyBorder="0" applyAlignment="0" applyProtection="0"/>
    <xf numFmtId="0" fontId="30" fillId="18"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28" fillId="42" borderId="0" applyNumberFormat="0" applyBorder="0" applyAlignment="0" applyProtection="0"/>
    <xf numFmtId="0" fontId="28" fillId="46" borderId="0" applyNumberFormat="0" applyBorder="0" applyAlignment="0" applyProtection="0"/>
    <xf numFmtId="0" fontId="1" fillId="0" borderId="0"/>
    <xf numFmtId="0" fontId="1" fillId="22" borderId="39" applyNumberFormat="0" applyFont="0" applyAlignment="0" applyProtection="0"/>
    <xf numFmtId="0" fontId="1" fillId="0" borderId="0"/>
  </cellStyleXfs>
  <cellXfs count="903">
    <xf numFmtId="0" fontId="0" fillId="0" borderId="0" xfId="0"/>
    <xf numFmtId="0" fontId="3" fillId="0" borderId="0" xfId="0" applyFont="1" applyBorder="1" applyAlignment="1" applyProtection="1">
      <alignment horizontal="center" vertical="center" wrapText="1"/>
      <protection locked="0"/>
    </xf>
    <xf numFmtId="0" fontId="5" fillId="0" borderId="0" xfId="0" applyFont="1"/>
    <xf numFmtId="0" fontId="5"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5" fillId="0" borderId="22" xfId="0" applyFont="1" applyBorder="1" applyAlignment="1">
      <alignment horizontal="center"/>
    </xf>
    <xf numFmtId="166" fontId="10" fillId="5" borderId="9" xfId="0" applyNumberFormat="1" applyFont="1" applyFill="1" applyBorder="1" applyProtection="1">
      <protection locked="0"/>
    </xf>
    <xf numFmtId="0" fontId="0" fillId="0" borderId="0" xfId="0" applyAlignment="1">
      <alignment horizontal="center"/>
    </xf>
    <xf numFmtId="2" fontId="2" fillId="3" borderId="17" xfId="0" applyNumberFormat="1" applyFont="1" applyFill="1" applyBorder="1" applyAlignment="1" applyProtection="1">
      <alignment horizontal="center"/>
      <protection locked="0"/>
    </xf>
    <xf numFmtId="2" fontId="2" fillId="5" borderId="9" xfId="0" applyNumberFormat="1" applyFont="1" applyFill="1" applyBorder="1" applyAlignment="1" applyProtection="1">
      <alignment horizontal="center"/>
      <protection locked="0"/>
    </xf>
    <xf numFmtId="2" fontId="2" fillId="6" borderId="14" xfId="0" applyNumberFormat="1" applyFont="1" applyFill="1" applyBorder="1" applyAlignment="1" applyProtection="1">
      <alignment horizontal="center"/>
      <protection locked="0"/>
    </xf>
    <xf numFmtId="2" fontId="2" fillId="4" borderId="9" xfId="0" applyNumberFormat="1" applyFont="1" applyFill="1" applyBorder="1" applyAlignment="1" applyProtection="1">
      <alignment horizontal="center"/>
      <protection locked="0"/>
    </xf>
    <xf numFmtId="166" fontId="2" fillId="3" borderId="17" xfId="0" applyNumberFormat="1" applyFont="1" applyFill="1" applyBorder="1" applyAlignment="1" applyProtection="1">
      <alignment horizontal="center"/>
      <protection locked="0"/>
    </xf>
    <xf numFmtId="166" fontId="2" fillId="3" borderId="9" xfId="0" applyNumberFormat="1" applyFont="1" applyFill="1" applyBorder="1" applyAlignment="1" applyProtection="1">
      <alignment horizontal="center"/>
      <protection locked="0"/>
    </xf>
    <xf numFmtId="166" fontId="2" fillId="5" borderId="9" xfId="0" applyNumberFormat="1" applyFont="1" applyFill="1" applyBorder="1" applyAlignment="1" applyProtection="1">
      <alignment horizontal="center"/>
      <protection locked="0"/>
    </xf>
    <xf numFmtId="166" fontId="2" fillId="6" borderId="14" xfId="0" applyNumberFormat="1" applyFont="1" applyFill="1" applyBorder="1" applyAlignment="1" applyProtection="1">
      <alignment horizontal="center"/>
      <protection locked="0"/>
    </xf>
    <xf numFmtId="166" fontId="2" fillId="4" borderId="9" xfId="0" applyNumberFormat="1" applyFont="1" applyFill="1" applyBorder="1" applyAlignment="1" applyProtection="1">
      <alignment horizontal="center"/>
      <protection locked="0"/>
    </xf>
    <xf numFmtId="0" fontId="2" fillId="7" borderId="9" xfId="0" applyFont="1" applyFill="1" applyBorder="1" applyAlignment="1" applyProtection="1">
      <alignment horizontal="center" vertical="center" wrapText="1"/>
      <protection locked="0"/>
    </xf>
    <xf numFmtId="0" fontId="2" fillId="7" borderId="9" xfId="0" applyFont="1" applyFill="1" applyBorder="1" applyAlignment="1" applyProtection="1">
      <alignment horizontal="center"/>
      <protection locked="0"/>
    </xf>
    <xf numFmtId="0" fontId="2" fillId="7" borderId="9" xfId="0" applyFont="1" applyFill="1" applyBorder="1"/>
    <xf numFmtId="0" fontId="2" fillId="7" borderId="9" xfId="0" applyFont="1" applyFill="1" applyBorder="1" applyAlignment="1">
      <alignment horizontal="center"/>
    </xf>
    <xf numFmtId="2" fontId="2" fillId="7" borderId="9" xfId="0" applyNumberFormat="1" applyFont="1" applyFill="1" applyBorder="1" applyAlignment="1" applyProtection="1">
      <alignment horizontal="center"/>
      <protection locked="0"/>
    </xf>
    <xf numFmtId="166" fontId="2" fillId="7" borderId="9" xfId="0" applyNumberFormat="1" applyFont="1" applyFill="1" applyBorder="1" applyAlignment="1" applyProtection="1">
      <alignment horizontal="center"/>
      <protection locked="0"/>
    </xf>
    <xf numFmtId="164" fontId="2" fillId="7" borderId="9" xfId="0" applyNumberFormat="1" applyFont="1" applyFill="1" applyBorder="1" applyAlignment="1">
      <alignment horizontal="center"/>
    </xf>
    <xf numFmtId="165" fontId="2" fillId="7" borderId="9" xfId="0" applyNumberFormat="1" applyFont="1" applyFill="1" applyBorder="1" applyProtection="1"/>
    <xf numFmtId="2" fontId="2" fillId="7" borderId="9" xfId="0" applyNumberFormat="1" applyFont="1" applyFill="1" applyBorder="1" applyAlignment="1">
      <alignment horizontal="center"/>
    </xf>
    <xf numFmtId="0" fontId="2" fillId="8" borderId="9"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protection locked="0"/>
    </xf>
    <xf numFmtId="0" fontId="2" fillId="8" borderId="9" xfId="0" applyFont="1" applyFill="1" applyBorder="1"/>
    <xf numFmtId="0" fontId="2" fillId="8" borderId="9" xfId="0" applyFont="1" applyFill="1" applyBorder="1" applyAlignment="1">
      <alignment horizontal="center"/>
    </xf>
    <xf numFmtId="2" fontId="2" fillId="8" borderId="9" xfId="0" applyNumberFormat="1" applyFont="1" applyFill="1" applyBorder="1" applyAlignment="1" applyProtection="1">
      <alignment horizontal="center"/>
      <protection locked="0"/>
    </xf>
    <xf numFmtId="2" fontId="2" fillId="8" borderId="9" xfId="0" applyNumberFormat="1" applyFont="1" applyFill="1" applyBorder="1" applyAlignment="1">
      <alignment horizontal="center"/>
    </xf>
    <xf numFmtId="165" fontId="2" fillId="8" borderId="9" xfId="0" applyNumberFormat="1" applyFont="1" applyFill="1" applyBorder="1" applyProtection="1"/>
    <xf numFmtId="166" fontId="2" fillId="8" borderId="9" xfId="0" applyNumberFormat="1" applyFont="1" applyFill="1" applyBorder="1" applyAlignment="1" applyProtection="1">
      <alignment horizontal="center"/>
      <protection locked="0"/>
    </xf>
    <xf numFmtId="164" fontId="2" fillId="8" borderId="9" xfId="0" applyNumberFormat="1" applyFont="1" applyFill="1" applyBorder="1" applyAlignment="1">
      <alignment horizontal="center"/>
    </xf>
    <xf numFmtId="164" fontId="2" fillId="8" borderId="9" xfId="0" applyNumberFormat="1" applyFont="1" applyFill="1" applyBorder="1" applyAlignment="1" applyProtection="1">
      <alignment horizontal="center"/>
      <protection locked="0"/>
    </xf>
    <xf numFmtId="0" fontId="2" fillId="9" borderId="9" xfId="0" applyFont="1" applyFill="1" applyBorder="1" applyAlignment="1" applyProtection="1">
      <alignment horizontal="center" vertical="center" wrapText="1"/>
      <protection locked="0"/>
    </xf>
    <xf numFmtId="0" fontId="2" fillId="9" borderId="9" xfId="0" applyFont="1" applyFill="1" applyBorder="1" applyAlignment="1" applyProtection="1">
      <alignment horizontal="center"/>
      <protection locked="0"/>
    </xf>
    <xf numFmtId="0" fontId="2" fillId="9" borderId="9" xfId="0" applyFont="1" applyFill="1" applyBorder="1"/>
    <xf numFmtId="0" fontId="2" fillId="9" borderId="9" xfId="0" applyFont="1" applyFill="1" applyBorder="1" applyAlignment="1">
      <alignment horizontal="center"/>
    </xf>
    <xf numFmtId="2" fontId="2" fillId="9" borderId="9" xfId="0" applyNumberFormat="1" applyFont="1" applyFill="1" applyBorder="1" applyAlignment="1" applyProtection="1">
      <alignment horizontal="center"/>
      <protection locked="0"/>
    </xf>
    <xf numFmtId="2" fontId="2" fillId="9" borderId="9" xfId="0" applyNumberFormat="1" applyFont="1" applyFill="1" applyBorder="1" applyAlignment="1">
      <alignment horizontal="center"/>
    </xf>
    <xf numFmtId="165" fontId="2" fillId="9" borderId="9" xfId="0" applyNumberFormat="1" applyFont="1" applyFill="1" applyBorder="1" applyProtection="1"/>
    <xf numFmtId="166" fontId="2" fillId="9" borderId="9" xfId="0" applyNumberFormat="1" applyFont="1" applyFill="1" applyBorder="1" applyAlignment="1" applyProtection="1">
      <alignment horizontal="center"/>
      <protection locked="0"/>
    </xf>
    <xf numFmtId="0" fontId="2" fillId="5" borderId="9" xfId="1" applyFont="1" applyFill="1" applyBorder="1" applyProtection="1">
      <protection locked="0"/>
    </xf>
    <xf numFmtId="0" fontId="2" fillId="5" borderId="9" xfId="1" applyFont="1" applyFill="1" applyBorder="1" applyAlignment="1" applyProtection="1">
      <alignment horizontal="center"/>
      <protection locked="0"/>
    </xf>
    <xf numFmtId="0" fontId="2" fillId="8" borderId="9" xfId="1" applyFont="1" applyFill="1" applyBorder="1" applyProtection="1">
      <protection locked="0"/>
    </xf>
    <xf numFmtId="0" fontId="2" fillId="6" borderId="9" xfId="1" applyFont="1" applyFill="1" applyBorder="1" applyAlignment="1" applyProtection="1">
      <alignment horizontal="center"/>
      <protection locked="0"/>
    </xf>
    <xf numFmtId="0" fontId="2" fillId="11" borderId="9" xfId="1" applyFont="1" applyFill="1" applyBorder="1" applyProtection="1">
      <protection locked="0"/>
    </xf>
    <xf numFmtId="0" fontId="2" fillId="4" borderId="9" xfId="1" applyFont="1" applyFill="1" applyBorder="1" applyAlignment="1" applyProtection="1">
      <alignment horizontal="center"/>
      <protection locked="0"/>
    </xf>
    <xf numFmtId="0" fontId="2" fillId="4" borderId="9" xfId="1" applyFont="1" applyFill="1" applyBorder="1" applyProtection="1">
      <protection locked="0"/>
    </xf>
    <xf numFmtId="2" fontId="2" fillId="3" borderId="9" xfId="0" applyNumberFormat="1" applyFont="1" applyFill="1" applyBorder="1" applyAlignment="1" applyProtection="1">
      <alignment horizontal="center"/>
      <protection locked="0"/>
    </xf>
    <xf numFmtId="2" fontId="2" fillId="6" borderId="9" xfId="0" applyNumberFormat="1" applyFont="1" applyFill="1" applyBorder="1" applyAlignment="1" applyProtection="1">
      <alignment horizontal="center"/>
    </xf>
    <xf numFmtId="2" fontId="2" fillId="6" borderId="14" xfId="0" applyNumberFormat="1" applyFont="1" applyFill="1" applyBorder="1" applyAlignment="1" applyProtection="1">
      <alignment horizontal="center"/>
    </xf>
    <xf numFmtId="166" fontId="2" fillId="4" borderId="9" xfId="0" applyNumberFormat="1" applyFont="1" applyFill="1" applyBorder="1" applyProtection="1">
      <protection locked="0"/>
    </xf>
    <xf numFmtId="164" fontId="2" fillId="6" borderId="9" xfId="0" applyNumberFormat="1" applyFont="1" applyFill="1" applyBorder="1" applyProtection="1">
      <protection locked="0"/>
    </xf>
    <xf numFmtId="164" fontId="2" fillId="3" borderId="9" xfId="0" applyNumberFormat="1" applyFont="1" applyFill="1" applyBorder="1" applyProtection="1">
      <protection locked="0"/>
    </xf>
    <xf numFmtId="164" fontId="2" fillId="4" borderId="9" xfId="0" applyNumberFormat="1" applyFont="1" applyFill="1" applyBorder="1" applyAlignment="1" applyProtection="1">
      <alignment horizontal="center"/>
      <protection locked="0"/>
    </xf>
    <xf numFmtId="0" fontId="2" fillId="12" borderId="9" xfId="2" applyFont="1" applyFill="1" applyBorder="1" applyAlignment="1">
      <alignment horizontal="center"/>
    </xf>
    <xf numFmtId="164" fontId="2" fillId="12" borderId="9" xfId="2" applyNumberFormat="1" applyFont="1" applyFill="1" applyBorder="1"/>
    <xf numFmtId="165" fontId="2" fillId="12" borderId="9" xfId="2" applyNumberFormat="1" applyFont="1" applyFill="1" applyBorder="1"/>
    <xf numFmtId="2" fontId="2" fillId="12" borderId="9" xfId="2" applyNumberFormat="1" applyFont="1" applyFill="1" applyBorder="1" applyAlignment="1">
      <alignment horizontal="center"/>
    </xf>
    <xf numFmtId="164" fontId="2" fillId="12" borderId="9" xfId="2" applyNumberFormat="1" applyFont="1" applyFill="1" applyBorder="1" applyAlignment="1">
      <alignment horizontal="center"/>
    </xf>
    <xf numFmtId="0" fontId="2" fillId="4" borderId="9" xfId="2" applyFont="1" applyFill="1" applyBorder="1" applyAlignment="1">
      <alignment horizontal="center"/>
    </xf>
    <xf numFmtId="164" fontId="2" fillId="4" borderId="9" xfId="2" applyNumberFormat="1" applyFont="1" applyFill="1" applyBorder="1"/>
    <xf numFmtId="164" fontId="2" fillId="4" borderId="9" xfId="2" applyNumberFormat="1" applyFont="1" applyFill="1" applyBorder="1" applyAlignment="1">
      <alignment horizontal="center"/>
    </xf>
    <xf numFmtId="2" fontId="2" fillId="4" borderId="9" xfId="2" applyNumberFormat="1" applyFont="1" applyFill="1" applyBorder="1" applyAlignment="1">
      <alignment horizontal="center"/>
    </xf>
    <xf numFmtId="165" fontId="2" fillId="4" borderId="9" xfId="2" applyNumberFormat="1" applyFont="1" applyFill="1" applyBorder="1"/>
    <xf numFmtId="0" fontId="2" fillId="13" borderId="9" xfId="2" applyFont="1" applyFill="1" applyBorder="1" applyAlignment="1">
      <alignment horizontal="center"/>
    </xf>
    <xf numFmtId="164" fontId="2" fillId="13" borderId="9" xfId="2" applyNumberFormat="1" applyFont="1" applyFill="1" applyBorder="1"/>
    <xf numFmtId="164" fontId="2" fillId="13" borderId="9" xfId="2" applyNumberFormat="1" applyFont="1" applyFill="1" applyBorder="1" applyAlignment="1">
      <alignment horizontal="center"/>
    </xf>
    <xf numFmtId="2" fontId="2" fillId="13" borderId="9" xfId="2" applyNumberFormat="1" applyFont="1" applyFill="1" applyBorder="1" applyAlignment="1">
      <alignment horizontal="center"/>
    </xf>
    <xf numFmtId="165" fontId="2" fillId="13" borderId="9" xfId="2" applyNumberFormat="1" applyFont="1" applyFill="1" applyBorder="1"/>
    <xf numFmtId="0" fontId="2" fillId="12" borderId="9" xfId="2" applyFont="1" applyFill="1" applyBorder="1" applyAlignment="1">
      <alignment horizontal="left"/>
    </xf>
    <xf numFmtId="164" fontId="2" fillId="12" borderId="9" xfId="2" applyNumberFormat="1" applyFont="1" applyFill="1" applyBorder="1" applyAlignment="1">
      <alignment horizontal="right"/>
    </xf>
    <xf numFmtId="165" fontId="2" fillId="12" borderId="9" xfId="2" applyNumberFormat="1" applyFont="1" applyFill="1" applyBorder="1" applyAlignment="1">
      <alignment horizontal="right"/>
    </xf>
    <xf numFmtId="0" fontId="3" fillId="0" borderId="0" xfId="0" applyFont="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5" fillId="0" borderId="22" xfId="0" applyFont="1" applyBorder="1" applyAlignment="1">
      <alignment horizontal="center"/>
    </xf>
    <xf numFmtId="0" fontId="2" fillId="3" borderId="17"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protection locked="0"/>
    </xf>
    <xf numFmtId="0" fontId="2" fillId="3" borderId="17" xfId="0" applyFont="1" applyFill="1" applyBorder="1" applyProtection="1">
      <protection locked="0"/>
    </xf>
    <xf numFmtId="164" fontId="2" fillId="3" borderId="17" xfId="0" applyNumberFormat="1" applyFont="1" applyFill="1" applyBorder="1" applyProtection="1">
      <protection locked="0"/>
    </xf>
    <xf numFmtId="165" fontId="2" fillId="3" borderId="17" xfId="0" applyNumberFormat="1" applyFont="1" applyFill="1" applyBorder="1" applyProtection="1"/>
    <xf numFmtId="0" fontId="2" fillId="3" borderId="9"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protection locked="0"/>
    </xf>
    <xf numFmtId="0" fontId="2" fillId="3" borderId="9" xfId="0" applyFont="1" applyFill="1" applyBorder="1" applyProtection="1">
      <protection locked="0"/>
    </xf>
    <xf numFmtId="165" fontId="2" fillId="3" borderId="9" xfId="0" applyNumberFormat="1" applyFont="1" applyFill="1" applyBorder="1" applyProtection="1"/>
    <xf numFmtId="2" fontId="2" fillId="3" borderId="9" xfId="0" applyNumberFormat="1" applyFont="1" applyFill="1" applyBorder="1" applyProtection="1">
      <protection locked="0"/>
    </xf>
    <xf numFmtId="0" fontId="2" fillId="4" borderId="9" xfId="0" applyFont="1" applyFill="1" applyBorder="1" applyAlignment="1" applyProtection="1">
      <alignment horizontal="center"/>
      <protection locked="0"/>
    </xf>
    <xf numFmtId="0" fontId="2" fillId="4" borderId="9" xfId="0" applyFont="1" applyFill="1" applyBorder="1" applyProtection="1">
      <protection locked="0"/>
    </xf>
    <xf numFmtId="164" fontId="2" fillId="4" borderId="9" xfId="0" applyNumberFormat="1" applyFont="1" applyFill="1" applyBorder="1" applyProtection="1">
      <protection locked="0"/>
    </xf>
    <xf numFmtId="165" fontId="2" fillId="4" borderId="9" xfId="0" applyNumberFormat="1" applyFont="1" applyFill="1" applyBorder="1" applyProtection="1"/>
    <xf numFmtId="2" fontId="2" fillId="4" borderId="9" xfId="0" applyNumberFormat="1" applyFont="1" applyFill="1" applyBorder="1" applyProtection="1">
      <protection locked="0"/>
    </xf>
    <xf numFmtId="0" fontId="2" fillId="5" borderId="9" xfId="0" applyFont="1" applyFill="1" applyBorder="1" applyAlignment="1" applyProtection="1">
      <alignment horizontal="center"/>
      <protection locked="0"/>
    </xf>
    <xf numFmtId="0" fontId="2" fillId="5" borderId="9" xfId="0" applyFont="1" applyFill="1" applyBorder="1" applyProtection="1">
      <protection locked="0"/>
    </xf>
    <xf numFmtId="164" fontId="2" fillId="5" borderId="9" xfId="0" applyNumberFormat="1" applyFont="1" applyFill="1" applyBorder="1" applyProtection="1">
      <protection locked="0"/>
    </xf>
    <xf numFmtId="165" fontId="2" fillId="5" borderId="9" xfId="0" applyNumberFormat="1" applyFont="1" applyFill="1" applyBorder="1" applyProtection="1"/>
    <xf numFmtId="2" fontId="2" fillId="5" borderId="9" xfId="0" applyNumberFormat="1" applyFont="1" applyFill="1" applyBorder="1" applyProtection="1">
      <protection locked="0"/>
    </xf>
    <xf numFmtId="165" fontId="2" fillId="6" borderId="9" xfId="0" applyNumberFormat="1" applyFont="1" applyFill="1" applyBorder="1" applyProtection="1"/>
    <xf numFmtId="0" fontId="2" fillId="6" borderId="9"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protection locked="0"/>
    </xf>
    <xf numFmtId="0" fontId="2" fillId="6" borderId="14" xfId="0" applyFont="1" applyFill="1" applyBorder="1" applyProtection="1">
      <protection locked="0"/>
    </xf>
    <xf numFmtId="164" fontId="2" fillId="6" borderId="14" xfId="0" applyNumberFormat="1" applyFont="1" applyFill="1" applyBorder="1" applyProtection="1">
      <protection locked="0"/>
    </xf>
    <xf numFmtId="165" fontId="2" fillId="6" borderId="14" xfId="0" applyNumberFormat="1" applyFont="1" applyFill="1" applyBorder="1" applyProtection="1"/>
    <xf numFmtId="166" fontId="2" fillId="3" borderId="17" xfId="0" applyNumberFormat="1" applyFont="1" applyFill="1" applyBorder="1" applyProtection="1">
      <protection locked="0"/>
    </xf>
    <xf numFmtId="166" fontId="2" fillId="3" borderId="9" xfId="0" applyNumberFormat="1" applyFont="1" applyFill="1" applyBorder="1" applyProtection="1">
      <protection locked="0"/>
    </xf>
    <xf numFmtId="166" fontId="2" fillId="5" borderId="9" xfId="0" applyNumberFormat="1" applyFont="1" applyFill="1" applyBorder="1" applyProtection="1">
      <protection locked="0"/>
    </xf>
    <xf numFmtId="166" fontId="2" fillId="6" borderId="14" xfId="0" applyNumberFormat="1" applyFont="1" applyFill="1" applyBorder="1" applyProtection="1">
      <protection locked="0"/>
    </xf>
    <xf numFmtId="0" fontId="2" fillId="5" borderId="9" xfId="2" applyFont="1" applyFill="1" applyBorder="1"/>
    <xf numFmtId="0" fontId="2" fillId="5" borderId="9" xfId="2" applyFont="1" applyFill="1" applyBorder="1" applyAlignment="1">
      <alignment horizontal="center"/>
    </xf>
    <xf numFmtId="164" fontId="2" fillId="5" borderId="9" xfId="2" applyNumberFormat="1" applyFont="1" applyFill="1" applyBorder="1"/>
    <xf numFmtId="164" fontId="2" fillId="5" borderId="9" xfId="2" applyNumberFormat="1" applyFont="1" applyFill="1" applyBorder="1" applyAlignment="1">
      <alignment horizontal="center"/>
    </xf>
    <xf numFmtId="165" fontId="2" fillId="5" borderId="9" xfId="2" applyNumberFormat="1" applyFont="1" applyFill="1" applyBorder="1"/>
    <xf numFmtId="2" fontId="2" fillId="5" borderId="9" xfId="2" applyNumberFormat="1" applyFont="1" applyFill="1" applyBorder="1" applyAlignment="1">
      <alignment horizontal="center"/>
    </xf>
    <xf numFmtId="0" fontId="2" fillId="13" borderId="9" xfId="2" applyFont="1" applyFill="1" applyBorder="1"/>
    <xf numFmtId="0" fontId="2" fillId="6" borderId="9" xfId="2" applyFont="1" applyFill="1" applyBorder="1"/>
    <xf numFmtId="0" fontId="2" fillId="6" borderId="9" xfId="2" applyFont="1" applyFill="1" applyBorder="1" applyAlignment="1">
      <alignment horizontal="center"/>
    </xf>
    <xf numFmtId="164" fontId="2" fillId="6" borderId="9" xfId="2" applyNumberFormat="1" applyFont="1" applyFill="1" applyBorder="1"/>
    <xf numFmtId="164" fontId="2" fillId="6" borderId="9" xfId="2" applyNumberFormat="1" applyFont="1" applyFill="1" applyBorder="1" applyAlignment="1">
      <alignment horizontal="center"/>
    </xf>
    <xf numFmtId="165" fontId="2" fillId="6" borderId="9" xfId="2" applyNumberFormat="1" applyFont="1" applyFill="1" applyBorder="1"/>
    <xf numFmtId="2" fontId="2" fillId="6" borderId="9" xfId="2" applyNumberFormat="1" applyFont="1" applyFill="1" applyBorder="1" applyAlignment="1">
      <alignment horizontal="center"/>
    </xf>
    <xf numFmtId="0" fontId="2" fillId="5" borderId="9" xfId="2" applyFont="1" applyFill="1" applyBorder="1" applyAlignment="1">
      <alignment horizontal="left"/>
    </xf>
    <xf numFmtId="164" fontId="2" fillId="5" borderId="9" xfId="2" applyNumberFormat="1" applyFont="1" applyFill="1" applyBorder="1" applyAlignment="1">
      <alignment horizontal="right"/>
    </xf>
    <xf numFmtId="165" fontId="2" fillId="5" borderId="9" xfId="2" applyNumberFormat="1" applyFont="1" applyFill="1" applyBorder="1" applyAlignment="1">
      <alignment horizontal="right"/>
    </xf>
    <xf numFmtId="0" fontId="0" fillId="0" borderId="0" xfId="0" applyFont="1" applyAlignment="1">
      <alignment horizontal="center"/>
    </xf>
    <xf numFmtId="0" fontId="2" fillId="14" borderId="9" xfId="2" applyFont="1" applyFill="1" applyBorder="1"/>
    <xf numFmtId="0" fontId="2" fillId="14" borderId="9" xfId="2" applyFont="1" applyFill="1" applyBorder="1" applyAlignment="1">
      <alignment horizontal="center"/>
    </xf>
    <xf numFmtId="164" fontId="2" fillId="14" borderId="9" xfId="2" applyNumberFormat="1" applyFont="1" applyFill="1" applyBorder="1"/>
    <xf numFmtId="164" fontId="2" fillId="14" borderId="9" xfId="2" applyNumberFormat="1" applyFont="1" applyFill="1" applyBorder="1" applyAlignment="1">
      <alignment horizontal="center"/>
    </xf>
    <xf numFmtId="165" fontId="2" fillId="14" borderId="9" xfId="2" applyNumberFormat="1" applyFont="1" applyFill="1" applyBorder="1"/>
    <xf numFmtId="2" fontId="2" fillId="14" borderId="9" xfId="2" applyNumberFormat="1" applyFont="1" applyFill="1" applyBorder="1" applyAlignment="1">
      <alignment horizontal="center"/>
    </xf>
    <xf numFmtId="0" fontId="2" fillId="4" borderId="9" xfId="2" applyFont="1" applyFill="1" applyBorder="1"/>
    <xf numFmtId="0" fontId="2" fillId="5" borderId="9"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protection locked="0"/>
    </xf>
    <xf numFmtId="0" fontId="2" fillId="6" borderId="9" xfId="0" applyFont="1" applyFill="1" applyBorder="1" applyProtection="1">
      <protection locked="0"/>
    </xf>
    <xf numFmtId="166" fontId="2" fillId="6" borderId="9" xfId="0" applyNumberFormat="1" applyFont="1" applyFill="1" applyBorder="1" applyProtection="1">
      <protection locked="0"/>
    </xf>
    <xf numFmtId="2" fontId="2" fillId="6" borderId="9" xfId="0" applyNumberFormat="1" applyFont="1" applyFill="1" applyBorder="1" applyProtection="1">
      <protection locked="0"/>
    </xf>
    <xf numFmtId="0" fontId="2" fillId="4" borderId="9" xfId="0" applyFont="1" applyFill="1" applyBorder="1" applyAlignment="1" applyProtection="1">
      <alignment horizontal="center" vertical="center" wrapText="1"/>
      <protection locked="0"/>
    </xf>
    <xf numFmtId="166" fontId="2" fillId="6" borderId="9" xfId="0" applyNumberFormat="1" applyFont="1" applyFill="1" applyBorder="1" applyAlignment="1" applyProtection="1">
      <alignment horizontal="center"/>
      <protection locked="0"/>
    </xf>
    <xf numFmtId="2" fontId="2" fillId="6" borderId="9" xfId="0" applyNumberFormat="1" applyFont="1" applyFill="1" applyBorder="1" applyAlignment="1" applyProtection="1">
      <alignment horizontal="center"/>
      <protection locked="0"/>
    </xf>
    <xf numFmtId="164" fontId="2" fillId="7" borderId="9" xfId="0" applyNumberFormat="1" applyFont="1" applyFill="1" applyBorder="1" applyAlignment="1" applyProtection="1">
      <alignment horizontal="center"/>
      <protection locked="0"/>
    </xf>
    <xf numFmtId="2" fontId="2" fillId="3" borderId="9" xfId="0" applyNumberFormat="1" applyFont="1" applyFill="1" applyBorder="1" applyAlignment="1" applyProtection="1">
      <alignment horizontal="center"/>
    </xf>
    <xf numFmtId="2" fontId="2" fillId="4" borderId="9" xfId="0" applyNumberFormat="1" applyFont="1" applyFill="1" applyBorder="1" applyAlignment="1" applyProtection="1">
      <alignment horizontal="center"/>
    </xf>
    <xf numFmtId="0" fontId="2" fillId="12" borderId="9" xfId="0" applyFont="1" applyFill="1" applyBorder="1" applyAlignment="1">
      <alignment horizontal="center"/>
    </xf>
    <xf numFmtId="0" fontId="2" fillId="12" borderId="9" xfId="0" applyFont="1" applyFill="1" applyBorder="1" applyAlignment="1" applyProtection="1">
      <alignment horizontal="center" vertical="center" wrapText="1"/>
      <protection locked="0"/>
    </xf>
    <xf numFmtId="0" fontId="2" fillId="5" borderId="9" xfId="0" applyFont="1" applyFill="1" applyBorder="1" applyAlignment="1">
      <alignment horizontal="center"/>
    </xf>
    <xf numFmtId="0" fontId="2" fillId="13" borderId="9" xfId="0" applyFont="1" applyFill="1" applyBorder="1" applyAlignment="1" applyProtection="1">
      <alignment horizontal="center" vertical="center" wrapText="1"/>
      <protection locked="0"/>
    </xf>
    <xf numFmtId="0" fontId="2" fillId="6" borderId="9" xfId="0" applyFont="1" applyFill="1" applyBorder="1" applyAlignment="1">
      <alignment horizontal="center"/>
    </xf>
    <xf numFmtId="0" fontId="2" fillId="14" borderId="9" xfId="0" applyFont="1" applyFill="1" applyBorder="1" applyAlignment="1">
      <alignment horizontal="center"/>
    </xf>
    <xf numFmtId="0" fontId="2" fillId="4" borderId="9" xfId="0" applyFont="1" applyFill="1" applyBorder="1" applyAlignment="1">
      <alignment horizontal="center"/>
    </xf>
    <xf numFmtId="0" fontId="0" fillId="0" borderId="15" xfId="0" applyFont="1" applyBorder="1" applyAlignment="1">
      <alignment horizontal="center"/>
    </xf>
    <xf numFmtId="0" fontId="2" fillId="13" borderId="9" xfId="0" applyFont="1" applyFill="1" applyBorder="1" applyAlignment="1">
      <alignment horizontal="center"/>
    </xf>
    <xf numFmtId="166" fontId="2" fillId="12" borderId="9" xfId="2" applyNumberFormat="1" applyFont="1" applyFill="1" applyBorder="1" applyAlignment="1">
      <alignment horizontal="right"/>
    </xf>
    <xf numFmtId="166" fontId="2" fillId="12" borderId="9" xfId="2" applyNumberFormat="1" applyFont="1" applyFill="1" applyBorder="1"/>
    <xf numFmtId="166" fontId="2" fillId="5" borderId="9" xfId="2" applyNumberFormat="1" applyFont="1" applyFill="1" applyBorder="1"/>
    <xf numFmtId="166" fontId="2" fillId="5" borderId="9" xfId="2" applyNumberFormat="1" applyFont="1" applyFill="1" applyBorder="1" applyAlignment="1">
      <alignment horizontal="right"/>
    </xf>
    <xf numFmtId="166" fontId="2" fillId="13" borderId="9" xfId="2" applyNumberFormat="1" applyFont="1" applyFill="1" applyBorder="1"/>
    <xf numFmtId="166" fontId="2" fillId="6" borderId="9" xfId="2" applyNumberFormat="1" applyFont="1" applyFill="1" applyBorder="1"/>
    <xf numFmtId="166" fontId="2" fillId="14" borderId="9" xfId="2" applyNumberFormat="1" applyFont="1" applyFill="1" applyBorder="1"/>
    <xf numFmtId="166" fontId="2" fillId="4" borderId="9" xfId="2" applyNumberFormat="1" applyFont="1" applyFill="1" applyBorder="1"/>
    <xf numFmtId="166" fontId="2" fillId="12" borderId="9" xfId="2" applyNumberFormat="1" applyFont="1" applyFill="1" applyBorder="1" applyAlignment="1">
      <alignment horizontal="center"/>
    </xf>
    <xf numFmtId="166" fontId="2" fillId="5" borderId="9" xfId="2" applyNumberFormat="1" applyFont="1" applyFill="1" applyBorder="1" applyAlignment="1">
      <alignment horizontal="center"/>
    </xf>
    <xf numFmtId="166" fontId="2" fillId="13" borderId="9" xfId="2" applyNumberFormat="1" applyFont="1" applyFill="1" applyBorder="1" applyAlignment="1">
      <alignment horizontal="center"/>
    </xf>
    <xf numFmtId="166" fontId="2" fillId="6" borderId="9" xfId="2" applyNumberFormat="1" applyFont="1" applyFill="1" applyBorder="1" applyAlignment="1">
      <alignment horizontal="center"/>
    </xf>
    <xf numFmtId="166" fontId="2" fillId="14" borderId="9" xfId="2" applyNumberFormat="1" applyFont="1" applyFill="1" applyBorder="1" applyAlignment="1">
      <alignment horizontal="center"/>
    </xf>
    <xf numFmtId="166" fontId="2" fillId="4" borderId="9" xfId="2" applyNumberFormat="1" applyFont="1" applyFill="1" applyBorder="1" applyAlignment="1">
      <alignment horizontal="center"/>
    </xf>
    <xf numFmtId="164" fontId="3" fillId="0" borderId="0" xfId="0" applyNumberFormat="1" applyFont="1" applyBorder="1" applyAlignment="1" applyProtection="1">
      <alignment horizontal="center" vertical="center" wrapText="1"/>
      <protection locked="0"/>
    </xf>
    <xf numFmtId="164" fontId="4" fillId="0" borderId="9" xfId="0" applyNumberFormat="1" applyFont="1" applyFill="1" applyBorder="1" applyAlignment="1" applyProtection="1">
      <alignment horizontal="center" vertical="center" wrapText="1"/>
      <protection locked="0"/>
    </xf>
    <xf numFmtId="164" fontId="5" fillId="0" borderId="22" xfId="0" applyNumberFormat="1" applyFont="1" applyBorder="1" applyAlignment="1">
      <alignment horizontal="center"/>
    </xf>
    <xf numFmtId="164" fontId="2" fillId="3" borderId="9" xfId="0" applyNumberFormat="1" applyFont="1" applyFill="1" applyBorder="1" applyAlignment="1" applyProtection="1">
      <alignment horizontal="center"/>
      <protection locked="0"/>
    </xf>
    <xf numFmtId="164" fontId="2" fillId="5" borderId="9" xfId="0" applyNumberFormat="1" applyFont="1" applyFill="1" applyBorder="1" applyAlignment="1" applyProtection="1">
      <alignment horizontal="center"/>
      <protection locked="0"/>
    </xf>
    <xf numFmtId="164" fontId="2" fillId="6" borderId="9" xfId="0" applyNumberFormat="1" applyFont="1" applyFill="1" applyBorder="1" applyAlignment="1" applyProtection="1">
      <alignment horizontal="center"/>
      <protection locked="0"/>
    </xf>
    <xf numFmtId="164" fontId="2" fillId="9" borderId="9" xfId="0" applyNumberFormat="1" applyFont="1" applyFill="1" applyBorder="1" applyAlignment="1" applyProtection="1">
      <alignment horizontal="center"/>
      <protection locked="0"/>
    </xf>
    <xf numFmtId="164" fontId="2" fillId="3" borderId="17" xfId="0" applyNumberFormat="1" applyFont="1" applyFill="1" applyBorder="1" applyAlignment="1" applyProtection="1">
      <alignment horizontal="center"/>
      <protection locked="0"/>
    </xf>
    <xf numFmtId="164" fontId="2" fillId="6" borderId="14" xfId="0" applyNumberFormat="1" applyFont="1" applyFill="1" applyBorder="1" applyAlignment="1" applyProtection="1">
      <alignment horizontal="center"/>
      <protection locked="0"/>
    </xf>
    <xf numFmtId="164" fontId="0" fillId="0" borderId="0" xfId="0" applyNumberFormat="1" applyAlignment="1">
      <alignment horizontal="center"/>
    </xf>
    <xf numFmtId="164" fontId="2" fillId="3" borderId="17" xfId="0" applyNumberFormat="1" applyFont="1" applyFill="1" applyBorder="1" applyAlignment="1" applyProtection="1">
      <protection locked="0"/>
    </xf>
    <xf numFmtId="164" fontId="2" fillId="3" borderId="9" xfId="0" applyNumberFormat="1" applyFont="1" applyFill="1" applyBorder="1" applyAlignment="1" applyProtection="1">
      <protection locked="0"/>
    </xf>
    <xf numFmtId="164" fontId="2" fillId="5" borderId="9" xfId="0" applyNumberFormat="1" applyFont="1" applyFill="1" applyBorder="1" applyAlignment="1" applyProtection="1">
      <protection locked="0"/>
    </xf>
    <xf numFmtId="164" fontId="2" fillId="6" borderId="9" xfId="0" applyNumberFormat="1" applyFont="1" applyFill="1" applyBorder="1" applyAlignment="1" applyProtection="1">
      <protection locked="0"/>
    </xf>
    <xf numFmtId="164" fontId="2" fillId="4" borderId="9" xfId="0" applyNumberFormat="1" applyFont="1" applyFill="1" applyBorder="1" applyAlignment="1" applyProtection="1">
      <protection locked="0"/>
    </xf>
    <xf numFmtId="164" fontId="2" fillId="7" borderId="9" xfId="0" applyNumberFormat="1" applyFont="1" applyFill="1" applyBorder="1" applyAlignment="1"/>
    <xf numFmtId="164" fontId="2" fillId="7" borderId="9" xfId="0" applyNumberFormat="1" applyFont="1" applyFill="1" applyBorder="1" applyAlignment="1" applyProtection="1">
      <protection locked="0"/>
    </xf>
    <xf numFmtId="164" fontId="2" fillId="8" borderId="9" xfId="0" applyNumberFormat="1" applyFont="1" applyFill="1" applyBorder="1" applyAlignment="1"/>
    <xf numFmtId="164" fontId="2" fillId="9" borderId="9" xfId="0" applyNumberFormat="1" applyFont="1" applyFill="1" applyBorder="1" applyAlignment="1"/>
    <xf numFmtId="164" fontId="2" fillId="12" borderId="9" xfId="2" applyNumberFormat="1" applyFont="1" applyFill="1" applyBorder="1" applyAlignment="1"/>
    <xf numFmtId="164" fontId="2" fillId="5" borderId="9" xfId="2" applyNumberFormat="1" applyFont="1" applyFill="1" applyBorder="1" applyAlignment="1"/>
    <xf numFmtId="164" fontId="2" fillId="13" borderId="9" xfId="2" applyNumberFormat="1" applyFont="1" applyFill="1" applyBorder="1" applyAlignment="1"/>
    <xf numFmtId="164" fontId="2" fillId="6" borderId="9" xfId="2" applyNumberFormat="1" applyFont="1" applyFill="1" applyBorder="1" applyAlignment="1"/>
    <xf numFmtId="164" fontId="2" fillId="14" borderId="9" xfId="2" applyNumberFormat="1" applyFont="1" applyFill="1" applyBorder="1" applyAlignment="1"/>
    <xf numFmtId="164" fontId="2" fillId="4" borderId="9" xfId="2" applyNumberFormat="1" applyFont="1" applyFill="1" applyBorder="1" applyAlignment="1"/>
    <xf numFmtId="164" fontId="2" fillId="6" borderId="14" xfId="0" applyNumberFormat="1" applyFont="1" applyFill="1" applyBorder="1" applyAlignment="1" applyProtection="1">
      <protection locked="0"/>
    </xf>
    <xf numFmtId="2" fontId="2" fillId="3" borderId="17" xfId="0" applyNumberFormat="1" applyFont="1" applyFill="1" applyBorder="1" applyAlignment="1" applyProtection="1">
      <alignment horizontal="center"/>
    </xf>
    <xf numFmtId="2" fontId="2" fillId="3" borderId="21" xfId="0" applyNumberFormat="1" applyFont="1" applyFill="1" applyBorder="1" applyAlignment="1" applyProtection="1">
      <alignment horizontal="center"/>
    </xf>
    <xf numFmtId="2" fontId="2" fillId="3" borderId="13" xfId="0" applyNumberFormat="1" applyFont="1" applyFill="1" applyBorder="1" applyAlignment="1" applyProtection="1">
      <alignment horizontal="center"/>
    </xf>
    <xf numFmtId="2" fontId="2" fillId="5" borderId="9" xfId="0" applyNumberFormat="1" applyFont="1" applyFill="1" applyBorder="1" applyAlignment="1" applyProtection="1">
      <alignment horizontal="center"/>
    </xf>
    <xf numFmtId="2" fontId="2" fillId="5" borderId="13" xfId="0" applyNumberFormat="1" applyFont="1" applyFill="1" applyBorder="1" applyAlignment="1" applyProtection="1">
      <alignment horizontal="center"/>
    </xf>
    <xf numFmtId="2" fontId="2" fillId="6" borderId="13" xfId="0" applyNumberFormat="1" applyFont="1" applyFill="1" applyBorder="1" applyAlignment="1" applyProtection="1">
      <alignment horizontal="center"/>
    </xf>
    <xf numFmtId="2" fontId="2" fillId="4" borderId="13" xfId="0" applyNumberFormat="1" applyFont="1" applyFill="1" applyBorder="1" applyAlignment="1" applyProtection="1">
      <alignment horizontal="center"/>
    </xf>
    <xf numFmtId="2" fontId="2" fillId="7" borderId="9" xfId="0" applyNumberFormat="1" applyFont="1" applyFill="1" applyBorder="1" applyAlignment="1" applyProtection="1">
      <alignment horizontal="center"/>
    </xf>
    <xf numFmtId="2" fontId="2" fillId="7" borderId="13" xfId="0" applyNumberFormat="1" applyFont="1" applyFill="1" applyBorder="1" applyAlignment="1" applyProtection="1">
      <alignment horizontal="center"/>
    </xf>
    <xf numFmtId="2" fontId="2" fillId="8" borderId="9" xfId="0" applyNumberFormat="1" applyFont="1" applyFill="1" applyBorder="1" applyAlignment="1" applyProtection="1">
      <alignment horizontal="center"/>
    </xf>
    <xf numFmtId="2" fontId="2" fillId="8" borderId="13" xfId="0" applyNumberFormat="1" applyFont="1" applyFill="1" applyBorder="1" applyAlignment="1" applyProtection="1">
      <alignment horizontal="center"/>
    </xf>
    <xf numFmtId="2" fontId="2" fillId="9" borderId="9" xfId="0" applyNumberFormat="1" applyFont="1" applyFill="1" applyBorder="1" applyAlignment="1" applyProtection="1">
      <alignment horizontal="center"/>
    </xf>
    <xf numFmtId="2" fontId="2" fillId="9" borderId="13" xfId="0" applyNumberFormat="1" applyFont="1" applyFill="1" applyBorder="1" applyAlignment="1" applyProtection="1">
      <alignment horizontal="center"/>
    </xf>
    <xf numFmtId="2" fontId="2" fillId="12" borderId="13" xfId="2" applyNumberFormat="1" applyFont="1" applyFill="1" applyBorder="1" applyAlignment="1">
      <alignment horizontal="center"/>
    </xf>
    <xf numFmtId="2" fontId="2" fillId="5" borderId="13" xfId="2" applyNumberFormat="1" applyFont="1" applyFill="1" applyBorder="1" applyAlignment="1">
      <alignment horizontal="center"/>
    </xf>
    <xf numFmtId="2" fontId="2" fillId="13" borderId="13" xfId="2" applyNumberFormat="1" applyFont="1" applyFill="1" applyBorder="1" applyAlignment="1">
      <alignment horizontal="center"/>
    </xf>
    <xf numFmtId="2" fontId="2" fillId="6" borderId="13" xfId="2" applyNumberFormat="1" applyFont="1" applyFill="1" applyBorder="1" applyAlignment="1">
      <alignment horizontal="center"/>
    </xf>
    <xf numFmtId="2" fontId="2" fillId="14" borderId="13" xfId="2" applyNumberFormat="1" applyFont="1" applyFill="1" applyBorder="1" applyAlignment="1">
      <alignment horizontal="center"/>
    </xf>
    <xf numFmtId="2" fontId="2" fillId="4" borderId="13" xfId="2" applyNumberFormat="1" applyFont="1" applyFill="1" applyBorder="1" applyAlignment="1">
      <alignment horizontal="center"/>
    </xf>
    <xf numFmtId="2" fontId="2" fillId="6" borderId="16" xfId="0" applyNumberFormat="1" applyFont="1" applyFill="1" applyBorder="1" applyAlignment="1" applyProtection="1">
      <alignment horizontal="center"/>
    </xf>
    <xf numFmtId="0" fontId="2" fillId="12" borderId="17" xfId="0" applyFont="1" applyFill="1" applyBorder="1" applyAlignment="1">
      <alignment horizontal="center"/>
    </xf>
    <xf numFmtId="0" fontId="2" fillId="12" borderId="17" xfId="0" applyFont="1" applyFill="1" applyBorder="1" applyAlignment="1" applyProtection="1">
      <alignment horizontal="center" vertical="center" wrapText="1"/>
      <protection locked="0"/>
    </xf>
    <xf numFmtId="0" fontId="2" fillId="12" borderId="17" xfId="2" applyFont="1" applyFill="1" applyBorder="1" applyAlignment="1">
      <alignment horizontal="left"/>
    </xf>
    <xf numFmtId="0" fontId="2" fillId="12" borderId="17" xfId="2" applyFont="1" applyFill="1" applyBorder="1" applyAlignment="1">
      <alignment horizontal="center"/>
    </xf>
    <xf numFmtId="166" fontId="2" fillId="12" borderId="17" xfId="2" applyNumberFormat="1" applyFont="1" applyFill="1" applyBorder="1" applyAlignment="1">
      <alignment horizontal="right"/>
    </xf>
    <xf numFmtId="166" fontId="2" fillId="12" borderId="17" xfId="2" applyNumberFormat="1" applyFont="1" applyFill="1" applyBorder="1"/>
    <xf numFmtId="166" fontId="2" fillId="12" borderId="17" xfId="2" applyNumberFormat="1" applyFont="1" applyFill="1" applyBorder="1" applyAlignment="1">
      <alignment horizontal="center"/>
    </xf>
    <xf numFmtId="164" fontId="2" fillId="12" borderId="17" xfId="2" applyNumberFormat="1" applyFont="1" applyFill="1" applyBorder="1"/>
    <xf numFmtId="164" fontId="2" fillId="12" borderId="17" xfId="2" applyNumberFormat="1" applyFont="1" applyFill="1" applyBorder="1" applyAlignment="1">
      <alignment horizontal="center"/>
    </xf>
    <xf numFmtId="164" fontId="2" fillId="12" borderId="17" xfId="2" applyNumberFormat="1" applyFont="1" applyFill="1" applyBorder="1" applyAlignment="1"/>
    <xf numFmtId="165" fontId="2" fillId="12" borderId="17" xfId="2" applyNumberFormat="1" applyFont="1" applyFill="1" applyBorder="1"/>
    <xf numFmtId="2" fontId="2" fillId="12" borderId="17" xfId="2" applyNumberFormat="1" applyFont="1" applyFill="1" applyBorder="1" applyAlignment="1">
      <alignment horizontal="center"/>
    </xf>
    <xf numFmtId="2" fontId="2" fillId="12" borderId="21" xfId="2" applyNumberFormat="1" applyFont="1" applyFill="1" applyBorder="1" applyAlignment="1">
      <alignment horizontal="center"/>
    </xf>
    <xf numFmtId="0" fontId="2" fillId="14" borderId="9" xfId="0" applyFont="1" applyFill="1" applyBorder="1" applyAlignment="1" applyProtection="1">
      <alignment horizontal="center" vertical="center" wrapText="1"/>
      <protection locked="0"/>
    </xf>
    <xf numFmtId="0" fontId="2" fillId="14" borderId="9" xfId="0" applyFont="1" applyFill="1" applyBorder="1" applyAlignment="1" applyProtection="1">
      <alignment horizontal="center"/>
      <protection locked="0"/>
    </xf>
    <xf numFmtId="0" fontId="2" fillId="14" borderId="9" xfId="0" applyFont="1" applyFill="1" applyBorder="1"/>
    <xf numFmtId="166" fontId="2" fillId="14" borderId="9" xfId="0" applyNumberFormat="1" applyFont="1" applyFill="1" applyBorder="1" applyAlignment="1" applyProtection="1">
      <alignment horizontal="center"/>
      <protection locked="0"/>
    </xf>
    <xf numFmtId="2" fontId="2" fillId="14" borderId="9" xfId="0" applyNumberFormat="1" applyFont="1" applyFill="1" applyBorder="1" applyAlignment="1">
      <alignment horizontal="center"/>
    </xf>
    <xf numFmtId="164" fontId="2" fillId="14" borderId="9" xfId="0" applyNumberFormat="1" applyFont="1" applyFill="1" applyBorder="1" applyAlignment="1" applyProtection="1">
      <alignment horizontal="center"/>
      <protection locked="0"/>
    </xf>
    <xf numFmtId="164" fontId="2" fillId="14" borderId="9" xfId="0" applyNumberFormat="1" applyFont="1" applyFill="1" applyBorder="1" applyAlignment="1"/>
    <xf numFmtId="165" fontId="2" fillId="14" borderId="9" xfId="0" applyNumberFormat="1" applyFont="1" applyFill="1" applyBorder="1" applyProtection="1"/>
    <xf numFmtId="2" fontId="2" fillId="14" borderId="9" xfId="0" applyNumberFormat="1" applyFont="1" applyFill="1" applyBorder="1" applyAlignment="1" applyProtection="1">
      <alignment horizontal="center"/>
      <protection locked="0"/>
    </xf>
    <xf numFmtId="2" fontId="2" fillId="14" borderId="9" xfId="0" applyNumberFormat="1" applyFont="1" applyFill="1" applyBorder="1" applyAlignment="1" applyProtection="1">
      <alignment horizontal="center"/>
    </xf>
    <xf numFmtId="2" fontId="2" fillId="14" borderId="13" xfId="0" applyNumberFormat="1" applyFont="1" applyFill="1" applyBorder="1" applyAlignment="1" applyProtection="1">
      <alignment horizontal="center"/>
    </xf>
    <xf numFmtId="0" fontId="2" fillId="14" borderId="9" xfId="0" applyFont="1" applyFill="1" applyBorder="1" applyAlignment="1">
      <alignment horizontal="left"/>
    </xf>
    <xf numFmtId="1" fontId="2" fillId="14" borderId="9" xfId="0" applyNumberFormat="1" applyFont="1" applyFill="1" applyBorder="1" applyAlignment="1">
      <alignment horizontal="center"/>
    </xf>
    <xf numFmtId="0" fontId="2" fillId="3" borderId="8"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protection locked="0"/>
    </xf>
    <xf numFmtId="0" fontId="2" fillId="3" borderId="8" xfId="0" applyFont="1" applyFill="1" applyBorder="1" applyProtection="1">
      <protection locked="0"/>
    </xf>
    <xf numFmtId="166" fontId="2" fillId="3" borderId="8" xfId="0" applyNumberFormat="1" applyFont="1" applyFill="1" applyBorder="1" applyProtection="1">
      <protection locked="0"/>
    </xf>
    <xf numFmtId="166" fontId="2" fillId="3" borderId="8" xfId="0" applyNumberFormat="1" applyFont="1" applyFill="1" applyBorder="1" applyAlignment="1" applyProtection="1">
      <alignment horizontal="center"/>
      <protection locked="0"/>
    </xf>
    <xf numFmtId="164" fontId="2" fillId="3" borderId="8" xfId="0" applyNumberFormat="1" applyFont="1" applyFill="1" applyBorder="1" applyAlignment="1" applyProtection="1">
      <alignment horizontal="center"/>
      <protection locked="0"/>
    </xf>
    <xf numFmtId="164" fontId="2" fillId="3" borderId="8" xfId="0" applyNumberFormat="1" applyFont="1" applyFill="1" applyBorder="1" applyAlignment="1" applyProtection="1">
      <protection locked="0"/>
    </xf>
    <xf numFmtId="165" fontId="2" fillId="3" borderId="8" xfId="0" applyNumberFormat="1" applyFont="1" applyFill="1" applyBorder="1" applyProtection="1"/>
    <xf numFmtId="2" fontId="2" fillId="3" borderId="8" xfId="0" applyNumberFormat="1" applyFont="1" applyFill="1" applyBorder="1" applyAlignment="1" applyProtection="1">
      <alignment horizontal="center"/>
      <protection locked="0"/>
    </xf>
    <xf numFmtId="2" fontId="2" fillId="3" borderId="8" xfId="0" applyNumberFormat="1" applyFont="1" applyFill="1" applyBorder="1" applyAlignment="1" applyProtection="1">
      <alignment horizontal="center"/>
    </xf>
    <xf numFmtId="2" fontId="2" fillId="3" borderId="11" xfId="0" applyNumberFormat="1" applyFont="1" applyFill="1" applyBorder="1" applyAlignment="1" applyProtection="1">
      <alignment horizontal="center"/>
    </xf>
    <xf numFmtId="0" fontId="2" fillId="4" borderId="14" xfId="2" applyFont="1" applyFill="1" applyBorder="1"/>
    <xf numFmtId="0" fontId="2" fillId="4" borderId="14" xfId="2" applyFont="1" applyFill="1" applyBorder="1" applyAlignment="1">
      <alignment horizontal="center"/>
    </xf>
    <xf numFmtId="166" fontId="2" fillId="4" borderId="14" xfId="2" applyNumberFormat="1" applyFont="1" applyFill="1" applyBorder="1"/>
    <xf numFmtId="166" fontId="2" fillId="4" borderId="14" xfId="2" applyNumberFormat="1" applyFont="1" applyFill="1" applyBorder="1" applyAlignment="1">
      <alignment horizontal="center"/>
    </xf>
    <xf numFmtId="164" fontId="2" fillId="4" borderId="14" xfId="2" applyNumberFormat="1" applyFont="1" applyFill="1" applyBorder="1"/>
    <xf numFmtId="164" fontId="2" fillId="4" borderId="14" xfId="2" applyNumberFormat="1" applyFont="1" applyFill="1" applyBorder="1" applyAlignment="1">
      <alignment horizontal="center"/>
    </xf>
    <xf numFmtId="164" fontId="2" fillId="4" borderId="14" xfId="2" applyNumberFormat="1" applyFont="1" applyFill="1" applyBorder="1" applyAlignment="1"/>
    <xf numFmtId="165" fontId="2" fillId="4" borderId="14" xfId="2" applyNumberFormat="1" applyFont="1" applyFill="1" applyBorder="1"/>
    <xf numFmtId="2" fontId="2" fillId="4" borderId="14" xfId="2" applyNumberFormat="1" applyFont="1" applyFill="1" applyBorder="1" applyAlignment="1">
      <alignment horizontal="center"/>
    </xf>
    <xf numFmtId="2" fontId="2" fillId="4" borderId="16" xfId="2" applyNumberFormat="1" applyFont="1" applyFill="1" applyBorder="1" applyAlignment="1">
      <alignment horizontal="center"/>
    </xf>
    <xf numFmtId="2" fontId="2" fillId="3" borderId="8" xfId="0" applyNumberFormat="1" applyFont="1" applyFill="1" applyBorder="1" applyProtection="1">
      <protection locked="0"/>
    </xf>
    <xf numFmtId="0" fontId="2" fillId="4" borderId="14"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protection locked="0"/>
    </xf>
    <xf numFmtId="0" fontId="2" fillId="4" borderId="14" xfId="0" applyFont="1" applyFill="1" applyBorder="1" applyProtection="1">
      <protection locked="0"/>
    </xf>
    <xf numFmtId="166" fontId="2" fillId="4" borderId="14" xfId="0" applyNumberFormat="1" applyFont="1" applyFill="1" applyBorder="1" applyProtection="1">
      <protection locked="0"/>
    </xf>
    <xf numFmtId="166" fontId="2" fillId="4" borderId="14" xfId="0" applyNumberFormat="1" applyFont="1" applyFill="1" applyBorder="1" applyAlignment="1" applyProtection="1">
      <alignment horizontal="center"/>
      <protection locked="0"/>
    </xf>
    <xf numFmtId="164" fontId="2" fillId="4" borderId="14" xfId="0" applyNumberFormat="1" applyFont="1" applyFill="1" applyBorder="1" applyAlignment="1" applyProtection="1">
      <alignment horizontal="center"/>
      <protection locked="0"/>
    </xf>
    <xf numFmtId="164" fontId="2" fillId="4" borderId="14" xfId="0" applyNumberFormat="1" applyFont="1" applyFill="1" applyBorder="1" applyAlignment="1" applyProtection="1">
      <protection locked="0"/>
    </xf>
    <xf numFmtId="165" fontId="2" fillId="4" borderId="14" xfId="0" applyNumberFormat="1" applyFont="1" applyFill="1" applyBorder="1" applyProtection="1"/>
    <xf numFmtId="2" fontId="2" fillId="4" borderId="14" xfId="0" applyNumberFormat="1" applyFont="1" applyFill="1" applyBorder="1" applyAlignment="1" applyProtection="1">
      <alignment horizontal="center"/>
      <protection locked="0"/>
    </xf>
    <xf numFmtId="2" fontId="2" fillId="4" borderId="14" xfId="0" applyNumberFormat="1" applyFont="1" applyFill="1" applyBorder="1" applyAlignment="1" applyProtection="1">
      <alignment horizontal="center"/>
    </xf>
    <xf numFmtId="2" fontId="2" fillId="4" borderId="16" xfId="0" applyNumberFormat="1" applyFont="1" applyFill="1" applyBorder="1" applyAlignment="1" applyProtection="1">
      <alignment horizontal="center"/>
    </xf>
    <xf numFmtId="2" fontId="2" fillId="3" borderId="17" xfId="0" applyNumberFormat="1" applyFont="1" applyFill="1" applyBorder="1" applyProtection="1">
      <protection locked="0"/>
    </xf>
    <xf numFmtId="2" fontId="2" fillId="4" borderId="14" xfId="0" applyNumberFormat="1" applyFont="1" applyFill="1" applyBorder="1" applyProtection="1">
      <protection locked="0"/>
    </xf>
    <xf numFmtId="0" fontId="2" fillId="10" borderId="17" xfId="1" applyFont="1" applyFill="1" applyBorder="1" applyProtection="1">
      <protection locked="0"/>
    </xf>
    <xf numFmtId="0" fontId="2" fillId="4" borderId="14" xfId="1" applyFont="1" applyFill="1" applyBorder="1" applyAlignment="1" applyProtection="1">
      <alignment horizontal="center"/>
      <protection locked="0"/>
    </xf>
    <xf numFmtId="0" fontId="2" fillId="4" borderId="14" xfId="1" applyFont="1" applyFill="1" applyBorder="1" applyProtection="1">
      <protection locked="0"/>
    </xf>
    <xf numFmtId="164" fontId="2" fillId="4" borderId="14" xfId="0" applyNumberFormat="1" applyFont="1" applyFill="1" applyBorder="1" applyProtection="1">
      <protection locked="0"/>
    </xf>
    <xf numFmtId="2" fontId="2" fillId="5" borderId="8" xfId="0" applyNumberFormat="1" applyFont="1" applyFill="1" applyBorder="1" applyAlignment="1" applyProtection="1">
      <alignment horizontal="center"/>
      <protection locked="0"/>
    </xf>
    <xf numFmtId="2" fontId="2" fillId="5" borderId="11" xfId="0" applyNumberFormat="1" applyFont="1" applyFill="1" applyBorder="1" applyAlignment="1" applyProtection="1">
      <alignment horizontal="center"/>
    </xf>
    <xf numFmtId="2" fontId="2" fillId="3" borderId="8" xfId="0" applyNumberFormat="1" applyFont="1" applyFill="1" applyBorder="1" applyAlignment="1" applyProtection="1">
      <alignment horizontal="center" vertical="center"/>
      <protection locked="0"/>
    </xf>
    <xf numFmtId="2" fontId="2" fillId="3" borderId="11" xfId="0" applyNumberFormat="1" applyFont="1" applyFill="1" applyBorder="1" applyAlignment="1" applyProtection="1">
      <alignment horizontal="center" vertical="center"/>
    </xf>
    <xf numFmtId="0" fontId="0" fillId="0" borderId="0" xfId="0" applyAlignment="1">
      <alignment vertical="center"/>
    </xf>
    <xf numFmtId="0" fontId="2" fillId="3" borderId="9" xfId="0" applyFont="1" applyFill="1" applyBorder="1" applyAlignment="1" applyProtection="1">
      <alignment horizontal="center" vertical="center"/>
      <protection locked="0"/>
    </xf>
    <xf numFmtId="0" fontId="2" fillId="3" borderId="9" xfId="0" applyFont="1" applyFill="1" applyBorder="1" applyAlignment="1" applyProtection="1">
      <alignment vertical="center"/>
      <protection locked="0"/>
    </xf>
    <xf numFmtId="166" fontId="2" fillId="3" borderId="9" xfId="0" applyNumberFormat="1" applyFont="1" applyFill="1" applyBorder="1" applyAlignment="1" applyProtection="1">
      <alignment vertical="center"/>
      <protection locked="0"/>
    </xf>
    <xf numFmtId="166" fontId="2" fillId="3" borderId="9" xfId="0" applyNumberFormat="1" applyFont="1" applyFill="1" applyBorder="1" applyAlignment="1" applyProtection="1">
      <alignment horizontal="center" vertical="center"/>
      <protection locked="0"/>
    </xf>
    <xf numFmtId="164" fontId="2" fillId="3" borderId="9" xfId="0" applyNumberFormat="1" applyFont="1" applyFill="1" applyBorder="1" applyAlignment="1" applyProtection="1">
      <alignment vertical="center"/>
      <protection locked="0"/>
    </xf>
    <xf numFmtId="164" fontId="2" fillId="3" borderId="9" xfId="0" applyNumberFormat="1" applyFont="1" applyFill="1" applyBorder="1" applyAlignment="1" applyProtection="1">
      <alignment horizontal="center" vertical="center"/>
      <protection locked="0"/>
    </xf>
    <xf numFmtId="165" fontId="2" fillId="3" borderId="9" xfId="0" applyNumberFormat="1" applyFont="1" applyFill="1" applyBorder="1" applyAlignment="1" applyProtection="1">
      <alignment vertical="center"/>
    </xf>
    <xf numFmtId="2" fontId="2" fillId="3" borderId="9" xfId="0" applyNumberFormat="1" applyFont="1" applyFill="1" applyBorder="1" applyAlignment="1" applyProtection="1">
      <alignment horizontal="center" vertical="center"/>
    </xf>
    <xf numFmtId="0" fontId="2" fillId="5" borderId="9" xfId="0" applyFont="1" applyFill="1" applyBorder="1" applyAlignment="1" applyProtection="1">
      <alignment horizontal="center" vertical="center"/>
      <protection locked="0"/>
    </xf>
    <xf numFmtId="0" fontId="2" fillId="5" borderId="9" xfId="0" applyFont="1" applyFill="1" applyBorder="1" applyAlignment="1" applyProtection="1">
      <alignment vertical="center"/>
      <protection locked="0"/>
    </xf>
    <xf numFmtId="166" fontId="2" fillId="5" borderId="9" xfId="0" applyNumberFormat="1" applyFont="1" applyFill="1" applyBorder="1" applyAlignment="1" applyProtection="1">
      <alignment vertical="center"/>
      <protection locked="0"/>
    </xf>
    <xf numFmtId="166" fontId="2" fillId="5" borderId="9" xfId="0" applyNumberFormat="1" applyFont="1" applyFill="1" applyBorder="1" applyAlignment="1" applyProtection="1">
      <alignment horizontal="center" vertical="center"/>
      <protection locked="0"/>
    </xf>
    <xf numFmtId="164" fontId="2" fillId="5" borderId="9" xfId="0" applyNumberFormat="1" applyFont="1" applyFill="1" applyBorder="1" applyAlignment="1" applyProtection="1">
      <alignment vertical="center"/>
      <protection locked="0"/>
    </xf>
    <xf numFmtId="164" fontId="2" fillId="5" borderId="9" xfId="0" applyNumberFormat="1" applyFont="1" applyFill="1" applyBorder="1" applyAlignment="1" applyProtection="1">
      <alignment horizontal="center" vertical="center"/>
      <protection locked="0"/>
    </xf>
    <xf numFmtId="165" fontId="2" fillId="5" borderId="9" xfId="0" applyNumberFormat="1" applyFont="1" applyFill="1" applyBorder="1" applyAlignment="1" applyProtection="1">
      <alignment vertical="center"/>
    </xf>
    <xf numFmtId="2" fontId="2" fillId="5" borderId="8" xfId="0" applyNumberFormat="1" applyFont="1" applyFill="1" applyBorder="1" applyAlignment="1" applyProtection="1">
      <alignment horizontal="center" vertical="center"/>
      <protection locked="0"/>
    </xf>
    <xf numFmtId="2" fontId="2" fillId="5" borderId="9" xfId="0" applyNumberFormat="1" applyFont="1" applyFill="1" applyBorder="1" applyAlignment="1" applyProtection="1">
      <alignment horizontal="center" vertical="center"/>
    </xf>
    <xf numFmtId="2" fontId="2" fillId="5" borderId="11" xfId="0" applyNumberFormat="1" applyFont="1" applyFill="1" applyBorder="1" applyAlignment="1" applyProtection="1">
      <alignment horizontal="center" vertical="center"/>
    </xf>
    <xf numFmtId="0" fontId="2" fillId="6" borderId="9" xfId="0" applyFont="1" applyFill="1" applyBorder="1" applyAlignment="1" applyProtection="1">
      <alignment horizontal="center" vertical="center"/>
      <protection locked="0"/>
    </xf>
    <xf numFmtId="0" fontId="2" fillId="6" borderId="9" xfId="0" applyFont="1" applyFill="1" applyBorder="1" applyAlignment="1" applyProtection="1">
      <alignment vertical="center"/>
      <protection locked="0"/>
    </xf>
    <xf numFmtId="166" fontId="2" fillId="6" borderId="9" xfId="0" applyNumberFormat="1" applyFont="1" applyFill="1" applyBorder="1" applyAlignment="1" applyProtection="1">
      <alignment vertical="center"/>
      <protection locked="0"/>
    </xf>
    <xf numFmtId="166" fontId="2" fillId="6" borderId="9" xfId="0" applyNumberFormat="1" applyFont="1" applyFill="1" applyBorder="1" applyAlignment="1" applyProtection="1">
      <alignment horizontal="center" vertical="center"/>
      <protection locked="0"/>
    </xf>
    <xf numFmtId="164" fontId="2" fillId="6" borderId="9" xfId="0" applyNumberFormat="1" applyFont="1" applyFill="1" applyBorder="1" applyAlignment="1" applyProtection="1">
      <alignment vertical="center"/>
      <protection locked="0"/>
    </xf>
    <xf numFmtId="164" fontId="2" fillId="6" borderId="9" xfId="0" applyNumberFormat="1" applyFont="1" applyFill="1" applyBorder="1" applyAlignment="1" applyProtection="1">
      <alignment horizontal="center" vertical="center"/>
      <protection locked="0"/>
    </xf>
    <xf numFmtId="165" fontId="2" fillId="6" borderId="9" xfId="0" applyNumberFormat="1" applyFont="1" applyFill="1" applyBorder="1" applyAlignment="1" applyProtection="1">
      <alignment vertical="center"/>
    </xf>
    <xf numFmtId="2" fontId="2" fillId="6" borderId="8" xfId="0" applyNumberFormat="1" applyFont="1" applyFill="1" applyBorder="1" applyAlignment="1" applyProtection="1">
      <alignment horizontal="center" vertical="center"/>
      <protection locked="0"/>
    </xf>
    <xf numFmtId="2" fontId="2" fillId="6" borderId="9" xfId="0" applyNumberFormat="1" applyFont="1" applyFill="1" applyBorder="1" applyAlignment="1" applyProtection="1">
      <alignment horizontal="center" vertical="center"/>
    </xf>
    <xf numFmtId="2" fontId="2" fillId="6" borderId="11" xfId="0" applyNumberFormat="1" applyFont="1" applyFill="1" applyBorder="1" applyAlignment="1" applyProtection="1">
      <alignment horizontal="center" vertical="center"/>
    </xf>
    <xf numFmtId="0" fontId="2" fillId="4" borderId="9" xfId="0" applyFont="1" applyFill="1" applyBorder="1" applyAlignment="1" applyProtection="1">
      <alignment horizontal="center" vertical="center"/>
      <protection locked="0"/>
    </xf>
    <xf numFmtId="0" fontId="2" fillId="4" borderId="9" xfId="0" applyFont="1" applyFill="1" applyBorder="1" applyAlignment="1" applyProtection="1">
      <alignment vertical="center"/>
      <protection locked="0"/>
    </xf>
    <xf numFmtId="166" fontId="2" fillId="4" borderId="9" xfId="0" applyNumberFormat="1" applyFont="1" applyFill="1" applyBorder="1" applyAlignment="1" applyProtection="1">
      <alignment vertical="center"/>
      <protection locked="0"/>
    </xf>
    <xf numFmtId="166" fontId="2" fillId="4" borderId="9" xfId="0" applyNumberFormat="1" applyFont="1" applyFill="1" applyBorder="1" applyAlignment="1" applyProtection="1">
      <alignment horizontal="center" vertical="center"/>
      <protection locked="0"/>
    </xf>
    <xf numFmtId="164" fontId="2" fillId="4" borderId="9" xfId="0" applyNumberFormat="1" applyFont="1" applyFill="1" applyBorder="1" applyAlignment="1" applyProtection="1">
      <alignment vertical="center"/>
      <protection locked="0"/>
    </xf>
    <xf numFmtId="164" fontId="2" fillId="4" borderId="9" xfId="0" applyNumberFormat="1" applyFont="1" applyFill="1" applyBorder="1" applyAlignment="1" applyProtection="1">
      <alignment horizontal="center" vertical="center"/>
      <protection locked="0"/>
    </xf>
    <xf numFmtId="165" fontId="2" fillId="4" borderId="9" xfId="0" applyNumberFormat="1" applyFont="1" applyFill="1" applyBorder="1" applyAlignment="1" applyProtection="1">
      <alignment vertical="center"/>
    </xf>
    <xf numFmtId="2" fontId="2" fillId="4" borderId="8" xfId="0" applyNumberFormat="1" applyFont="1" applyFill="1" applyBorder="1" applyAlignment="1" applyProtection="1">
      <alignment horizontal="center" vertical="center"/>
      <protection locked="0"/>
    </xf>
    <xf numFmtId="2" fontId="2" fillId="4" borderId="9" xfId="0" applyNumberFormat="1" applyFont="1" applyFill="1" applyBorder="1" applyAlignment="1" applyProtection="1">
      <alignment horizontal="center" vertical="center"/>
    </xf>
    <xf numFmtId="2" fontId="2" fillId="4" borderId="11" xfId="0" applyNumberFormat="1" applyFont="1" applyFill="1" applyBorder="1" applyAlignment="1" applyProtection="1">
      <alignment horizontal="center" vertical="center"/>
    </xf>
    <xf numFmtId="0" fontId="2" fillId="3" borderId="17" xfId="0" applyFont="1" applyFill="1" applyBorder="1" applyAlignment="1" applyProtection="1">
      <alignment horizontal="center" vertical="center"/>
      <protection locked="0"/>
    </xf>
    <xf numFmtId="0" fontId="2" fillId="3" borderId="17" xfId="0" applyFont="1" applyFill="1" applyBorder="1" applyAlignment="1" applyProtection="1">
      <alignment vertical="center"/>
      <protection locked="0"/>
    </xf>
    <xf numFmtId="166" fontId="2" fillId="3" borderId="17" xfId="0" applyNumberFormat="1" applyFont="1" applyFill="1" applyBorder="1" applyAlignment="1" applyProtection="1">
      <alignment vertical="center"/>
      <protection locked="0"/>
    </xf>
    <xf numFmtId="166" fontId="2" fillId="3" borderId="17" xfId="0" applyNumberFormat="1" applyFont="1" applyFill="1" applyBorder="1" applyAlignment="1" applyProtection="1">
      <alignment horizontal="center" vertical="center"/>
      <protection locked="0"/>
    </xf>
    <xf numFmtId="164" fontId="2" fillId="3" borderId="17" xfId="0" applyNumberFormat="1" applyFont="1" applyFill="1" applyBorder="1" applyAlignment="1" applyProtection="1">
      <alignment vertical="center"/>
      <protection locked="0"/>
    </xf>
    <xf numFmtId="164" fontId="2" fillId="3" borderId="17" xfId="0" applyNumberFormat="1" applyFont="1" applyFill="1" applyBorder="1" applyAlignment="1" applyProtection="1">
      <alignment horizontal="center" vertical="center"/>
      <protection locked="0"/>
    </xf>
    <xf numFmtId="165" fontId="2" fillId="3" borderId="17" xfId="0" applyNumberFormat="1" applyFont="1" applyFill="1" applyBorder="1" applyAlignment="1" applyProtection="1">
      <alignment vertical="center"/>
    </xf>
    <xf numFmtId="2" fontId="2" fillId="3" borderId="17" xfId="0" applyNumberFormat="1" applyFont="1" applyFill="1" applyBorder="1" applyAlignment="1" applyProtection="1">
      <alignment horizontal="center" vertical="center"/>
      <protection locked="0"/>
    </xf>
    <xf numFmtId="2" fontId="2" fillId="3" borderId="17" xfId="0" applyNumberFormat="1" applyFont="1" applyFill="1" applyBorder="1" applyAlignment="1" applyProtection="1">
      <alignment horizontal="center" vertical="center"/>
    </xf>
    <xf numFmtId="2" fontId="2" fillId="3" borderId="21" xfId="0" applyNumberFormat="1" applyFont="1" applyFill="1" applyBorder="1" applyAlignment="1" applyProtection="1">
      <alignment horizontal="center" vertical="center"/>
    </xf>
    <xf numFmtId="0" fontId="2" fillId="4" borderId="14" xfId="0" applyFont="1" applyFill="1" applyBorder="1" applyAlignment="1" applyProtection="1">
      <alignment horizontal="center" vertical="center"/>
      <protection locked="0"/>
    </xf>
    <xf numFmtId="0" fontId="2" fillId="4" borderId="14" xfId="0" applyFont="1" applyFill="1" applyBorder="1" applyAlignment="1" applyProtection="1">
      <alignment vertical="center"/>
      <protection locked="0"/>
    </xf>
    <xf numFmtId="166" fontId="2" fillId="4" borderId="14" xfId="0" applyNumberFormat="1" applyFont="1" applyFill="1" applyBorder="1" applyAlignment="1" applyProtection="1">
      <alignment vertical="center"/>
      <protection locked="0"/>
    </xf>
    <xf numFmtId="166" fontId="2" fillId="4" borderId="14" xfId="0" applyNumberFormat="1" applyFont="1" applyFill="1" applyBorder="1" applyAlignment="1" applyProtection="1">
      <alignment horizontal="center" vertical="center"/>
      <protection locked="0"/>
    </xf>
    <xf numFmtId="164" fontId="2" fillId="4" borderId="14" xfId="0" applyNumberFormat="1" applyFont="1" applyFill="1" applyBorder="1" applyAlignment="1" applyProtection="1">
      <alignment horizontal="center" vertical="center"/>
      <protection locked="0"/>
    </xf>
    <xf numFmtId="164" fontId="2" fillId="4" borderId="14" xfId="0" applyNumberFormat="1" applyFont="1" applyFill="1" applyBorder="1" applyAlignment="1" applyProtection="1">
      <alignment vertical="center"/>
      <protection locked="0"/>
    </xf>
    <xf numFmtId="165" fontId="2" fillId="4" borderId="14" xfId="0" applyNumberFormat="1" applyFont="1" applyFill="1" applyBorder="1" applyAlignment="1" applyProtection="1">
      <alignment vertical="center"/>
    </xf>
    <xf numFmtId="2" fontId="2" fillId="4" borderId="24" xfId="0" applyNumberFormat="1" applyFont="1" applyFill="1" applyBorder="1" applyAlignment="1" applyProtection="1">
      <alignment horizontal="center" vertical="center"/>
      <protection locked="0"/>
    </xf>
    <xf numFmtId="2" fontId="2" fillId="4" borderId="14" xfId="0" applyNumberFormat="1" applyFont="1" applyFill="1" applyBorder="1" applyAlignment="1" applyProtection="1">
      <alignment horizontal="center" vertical="center"/>
    </xf>
    <xf numFmtId="2" fontId="2" fillId="4" borderId="28" xfId="0" applyNumberFormat="1" applyFont="1" applyFill="1" applyBorder="1" applyAlignment="1" applyProtection="1">
      <alignment horizontal="center" vertical="center"/>
    </xf>
    <xf numFmtId="0" fontId="2" fillId="5" borderId="8"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protection locked="0"/>
    </xf>
    <xf numFmtId="0" fontId="2" fillId="5" borderId="8" xfId="0" applyFont="1" applyFill="1" applyBorder="1" applyProtection="1">
      <protection locked="0"/>
    </xf>
    <xf numFmtId="166" fontId="2" fillId="5" borderId="8" xfId="0" applyNumberFormat="1" applyFont="1" applyFill="1" applyBorder="1" applyProtection="1">
      <protection locked="0"/>
    </xf>
    <xf numFmtId="166" fontId="2" fillId="5" borderId="8" xfId="0" applyNumberFormat="1" applyFont="1" applyFill="1" applyBorder="1" applyAlignment="1" applyProtection="1">
      <alignment horizontal="center"/>
      <protection locked="0"/>
    </xf>
    <xf numFmtId="2" fontId="2" fillId="5" borderId="8" xfId="0" applyNumberFormat="1" applyFont="1" applyFill="1" applyBorder="1" applyProtection="1">
      <protection locked="0"/>
    </xf>
    <xf numFmtId="164" fontId="2" fillId="5" borderId="8" xfId="0" applyNumberFormat="1" applyFont="1" applyFill="1" applyBorder="1" applyAlignment="1" applyProtection="1">
      <alignment horizontal="center"/>
      <protection locked="0"/>
    </xf>
    <xf numFmtId="164" fontId="2" fillId="5" borderId="8" xfId="0" applyNumberFormat="1" applyFont="1" applyFill="1" applyBorder="1" applyAlignment="1" applyProtection="1">
      <protection locked="0"/>
    </xf>
    <xf numFmtId="165" fontId="2" fillId="5" borderId="8" xfId="0" applyNumberFormat="1" applyFont="1" applyFill="1" applyBorder="1" applyProtection="1"/>
    <xf numFmtId="2" fontId="2" fillId="5" borderId="8" xfId="0" applyNumberFormat="1" applyFont="1" applyFill="1" applyBorder="1" applyAlignment="1" applyProtection="1">
      <alignment horizontal="center"/>
    </xf>
    <xf numFmtId="0" fontId="2" fillId="6" borderId="29" xfId="0" applyFont="1" applyFill="1" applyBorder="1" applyAlignment="1" applyProtection="1">
      <alignment horizontal="center" vertical="center" wrapText="1"/>
      <protection locked="0"/>
    </xf>
    <xf numFmtId="0" fontId="2" fillId="6" borderId="29" xfId="0" applyFont="1" applyFill="1" applyBorder="1" applyAlignment="1" applyProtection="1">
      <alignment horizontal="center"/>
      <protection locked="0"/>
    </xf>
    <xf numFmtId="0" fontId="2" fillId="6" borderId="29" xfId="0" applyFont="1" applyFill="1" applyBorder="1" applyProtection="1">
      <protection locked="0"/>
    </xf>
    <xf numFmtId="166" fontId="2" fillId="6" borderId="29" xfId="0" applyNumberFormat="1" applyFont="1" applyFill="1" applyBorder="1" applyProtection="1">
      <protection locked="0"/>
    </xf>
    <xf numFmtId="166" fontId="2" fillId="6" borderId="29" xfId="0" applyNumberFormat="1" applyFont="1" applyFill="1" applyBorder="1" applyAlignment="1" applyProtection="1">
      <alignment horizontal="center"/>
      <protection locked="0"/>
    </xf>
    <xf numFmtId="2" fontId="2" fillId="6" borderId="29" xfId="0" applyNumberFormat="1" applyFont="1" applyFill="1" applyBorder="1" applyProtection="1">
      <protection locked="0"/>
    </xf>
    <xf numFmtId="164" fontId="2" fillId="6" borderId="29" xfId="0" applyNumberFormat="1" applyFont="1" applyFill="1" applyBorder="1" applyAlignment="1" applyProtection="1">
      <alignment horizontal="center"/>
      <protection locked="0"/>
    </xf>
    <xf numFmtId="164" fontId="2" fillId="6" borderId="29" xfId="0" applyNumberFormat="1" applyFont="1" applyFill="1" applyBorder="1" applyAlignment="1" applyProtection="1">
      <protection locked="0"/>
    </xf>
    <xf numFmtId="165" fontId="2" fillId="6" borderId="29" xfId="0" applyNumberFormat="1" applyFont="1" applyFill="1" applyBorder="1" applyProtection="1"/>
    <xf numFmtId="2" fontId="2" fillId="6" borderId="29" xfId="0" applyNumberFormat="1" applyFont="1" applyFill="1" applyBorder="1" applyAlignment="1" applyProtection="1">
      <alignment horizontal="center"/>
      <protection locked="0"/>
    </xf>
    <xf numFmtId="2" fontId="2" fillId="6" borderId="29" xfId="0" applyNumberFormat="1" applyFont="1" applyFill="1" applyBorder="1" applyAlignment="1" applyProtection="1">
      <alignment horizontal="center"/>
    </xf>
    <xf numFmtId="2" fontId="2" fillId="6" borderId="30" xfId="0" applyNumberFormat="1" applyFont="1" applyFill="1" applyBorder="1" applyAlignment="1" applyProtection="1">
      <alignment horizontal="center"/>
    </xf>
    <xf numFmtId="0" fontId="2" fillId="7" borderId="17" xfId="0" applyFont="1" applyFill="1" applyBorder="1" applyAlignment="1" applyProtection="1">
      <alignment horizontal="center" vertical="center" wrapText="1"/>
      <protection locked="0"/>
    </xf>
    <xf numFmtId="0" fontId="2" fillId="7" borderId="17" xfId="0" applyFont="1" applyFill="1" applyBorder="1" applyAlignment="1" applyProtection="1">
      <alignment horizontal="center"/>
      <protection locked="0"/>
    </xf>
    <xf numFmtId="0" fontId="2" fillId="7" borderId="17" xfId="0" applyFont="1" applyFill="1" applyBorder="1"/>
    <xf numFmtId="0" fontId="2" fillId="7" borderId="17" xfId="0" applyFont="1" applyFill="1" applyBorder="1" applyAlignment="1">
      <alignment horizontal="center"/>
    </xf>
    <xf numFmtId="166" fontId="2" fillId="7" borderId="17" xfId="0" applyNumberFormat="1" applyFont="1" applyFill="1" applyBorder="1" applyAlignment="1" applyProtection="1">
      <alignment horizontal="center"/>
      <protection locked="0"/>
    </xf>
    <xf numFmtId="2" fontId="2" fillId="7" borderId="17" xfId="0" applyNumberFormat="1" applyFont="1" applyFill="1" applyBorder="1" applyAlignment="1">
      <alignment horizontal="center"/>
    </xf>
    <xf numFmtId="164" fontId="2" fillId="7" borderId="17" xfId="0" applyNumberFormat="1" applyFont="1" applyFill="1" applyBorder="1" applyAlignment="1" applyProtection="1">
      <alignment horizontal="center"/>
      <protection locked="0"/>
    </xf>
    <xf numFmtId="164" fontId="2" fillId="7" borderId="17" xfId="0" applyNumberFormat="1" applyFont="1" applyFill="1" applyBorder="1" applyAlignment="1"/>
    <xf numFmtId="165" fontId="2" fillId="7" borderId="17" xfId="0" applyNumberFormat="1" applyFont="1" applyFill="1" applyBorder="1" applyProtection="1"/>
    <xf numFmtId="2" fontId="2" fillId="7" borderId="17" xfId="0" applyNumberFormat="1" applyFont="1" applyFill="1" applyBorder="1" applyAlignment="1" applyProtection="1">
      <alignment horizontal="center"/>
      <protection locked="0"/>
    </xf>
    <xf numFmtId="2" fontId="2" fillId="7" borderId="17" xfId="0" applyNumberFormat="1" applyFont="1" applyFill="1" applyBorder="1" applyAlignment="1" applyProtection="1">
      <alignment horizontal="center"/>
    </xf>
    <xf numFmtId="2" fontId="2" fillId="7" borderId="21" xfId="0" applyNumberFormat="1" applyFont="1" applyFill="1" applyBorder="1" applyAlignment="1" applyProtection="1">
      <alignment horizontal="center"/>
    </xf>
    <xf numFmtId="0" fontId="2" fillId="9" borderId="14" xfId="0" applyFont="1" applyFill="1" applyBorder="1" applyAlignment="1" applyProtection="1">
      <alignment horizontal="center" vertical="center" wrapText="1"/>
      <protection locked="0"/>
    </xf>
    <xf numFmtId="0" fontId="2" fillId="9" borderId="14" xfId="0" applyFont="1" applyFill="1" applyBorder="1" applyAlignment="1" applyProtection="1">
      <alignment horizontal="center"/>
      <protection locked="0"/>
    </xf>
    <xf numFmtId="0" fontId="2" fillId="9" borderId="14" xfId="0" applyFont="1" applyFill="1" applyBorder="1" applyProtection="1">
      <protection locked="0"/>
    </xf>
    <xf numFmtId="0" fontId="2" fillId="9" borderId="14" xfId="0" applyFont="1" applyFill="1" applyBorder="1" applyAlignment="1">
      <alignment horizontal="center"/>
    </xf>
    <xf numFmtId="166" fontId="2" fillId="9" borderId="14" xfId="0" applyNumberFormat="1" applyFont="1" applyFill="1" applyBorder="1" applyAlignment="1" applyProtection="1">
      <alignment horizontal="center"/>
      <protection locked="0"/>
    </xf>
    <xf numFmtId="164" fontId="2" fillId="9" borderId="14" xfId="0" applyNumberFormat="1" applyFont="1" applyFill="1" applyBorder="1" applyAlignment="1" applyProtection="1">
      <alignment horizontal="center"/>
      <protection locked="0"/>
    </xf>
    <xf numFmtId="164" fontId="2" fillId="9" borderId="14" xfId="0" applyNumberFormat="1" applyFont="1" applyFill="1" applyBorder="1" applyAlignment="1" applyProtection="1">
      <protection locked="0"/>
    </xf>
    <xf numFmtId="165" fontId="2" fillId="9" borderId="14" xfId="0" applyNumberFormat="1" applyFont="1" applyFill="1" applyBorder="1" applyProtection="1"/>
    <xf numFmtId="2" fontId="2" fillId="9" borderId="14" xfId="0" applyNumberFormat="1" applyFont="1" applyFill="1" applyBorder="1" applyAlignment="1" applyProtection="1">
      <alignment horizontal="center"/>
      <protection locked="0"/>
    </xf>
    <xf numFmtId="2" fontId="2" fillId="9" borderId="14" xfId="0" applyNumberFormat="1" applyFont="1" applyFill="1" applyBorder="1" applyAlignment="1" applyProtection="1">
      <alignment horizontal="center"/>
    </xf>
    <xf numFmtId="2" fontId="2" fillId="9" borderId="16" xfId="0" applyNumberFormat="1" applyFont="1" applyFill="1" applyBorder="1" applyAlignment="1" applyProtection="1">
      <alignment horizontal="center"/>
    </xf>
    <xf numFmtId="0" fontId="2" fillId="4" borderId="29" xfId="0" applyFont="1" applyFill="1" applyBorder="1" applyAlignment="1" applyProtection="1">
      <alignment horizontal="center" vertical="center" wrapText="1"/>
      <protection locked="0"/>
    </xf>
    <xf numFmtId="0" fontId="2" fillId="4" borderId="29" xfId="0" applyFont="1" applyFill="1" applyBorder="1" applyAlignment="1" applyProtection="1">
      <alignment horizontal="center"/>
      <protection locked="0"/>
    </xf>
    <xf numFmtId="0" fontId="2" fillId="4" borderId="29" xfId="0" applyFont="1" applyFill="1" applyBorder="1" applyProtection="1">
      <protection locked="0"/>
    </xf>
    <xf numFmtId="166" fontId="2" fillId="4" borderId="29" xfId="0" applyNumberFormat="1" applyFont="1" applyFill="1" applyBorder="1" applyProtection="1">
      <protection locked="0"/>
    </xf>
    <xf numFmtId="166" fontId="2" fillId="4" borderId="29" xfId="0" applyNumberFormat="1" applyFont="1" applyFill="1" applyBorder="1" applyAlignment="1" applyProtection="1">
      <alignment horizontal="center"/>
      <protection locked="0"/>
    </xf>
    <xf numFmtId="164" fontId="2" fillId="4" borderId="29" xfId="0" applyNumberFormat="1" applyFont="1" applyFill="1" applyBorder="1" applyProtection="1">
      <protection locked="0"/>
    </xf>
    <xf numFmtId="164" fontId="2" fillId="4" borderId="29" xfId="0" applyNumberFormat="1" applyFont="1" applyFill="1" applyBorder="1" applyAlignment="1" applyProtection="1">
      <alignment horizontal="center"/>
      <protection locked="0"/>
    </xf>
    <xf numFmtId="164" fontId="2" fillId="4" borderId="29" xfId="0" applyNumberFormat="1" applyFont="1" applyFill="1" applyBorder="1" applyAlignment="1" applyProtection="1">
      <protection locked="0"/>
    </xf>
    <xf numFmtId="165" fontId="2" fillId="4" borderId="29" xfId="0" applyNumberFormat="1" applyFont="1" applyFill="1" applyBorder="1" applyProtection="1"/>
    <xf numFmtId="2" fontId="2" fillId="4" borderId="29" xfId="0" applyNumberFormat="1" applyFont="1" applyFill="1" applyBorder="1" applyAlignment="1" applyProtection="1">
      <alignment horizontal="center"/>
      <protection locked="0"/>
    </xf>
    <xf numFmtId="2" fontId="2" fillId="4" borderId="29" xfId="0" applyNumberFormat="1" applyFont="1" applyFill="1" applyBorder="1" applyAlignment="1" applyProtection="1">
      <alignment horizontal="center"/>
    </xf>
    <xf numFmtId="2" fontId="2" fillId="4" borderId="30" xfId="0" applyNumberFormat="1" applyFont="1" applyFill="1" applyBorder="1" applyAlignment="1" applyProtection="1">
      <alignment horizontal="center"/>
    </xf>
    <xf numFmtId="0" fontId="0" fillId="0" borderId="15" xfId="0" applyFont="1" applyBorder="1"/>
    <xf numFmtId="0" fontId="3" fillId="0" borderId="22" xfId="0" applyFont="1" applyBorder="1" applyAlignment="1">
      <alignment horizontal="center"/>
    </xf>
    <xf numFmtId="0" fontId="0" fillId="0" borderId="0" xfId="0" applyFont="1"/>
    <xf numFmtId="0" fontId="2" fillId="3" borderId="9" xfId="0" applyFont="1" applyFill="1" applyBorder="1"/>
    <xf numFmtId="0" fontId="13" fillId="0" borderId="0" xfId="0" applyFont="1"/>
    <xf numFmtId="0" fontId="14" fillId="0" borderId="0" xfId="0" applyFont="1"/>
    <xf numFmtId="0" fontId="13" fillId="15" borderId="0" xfId="0" applyFont="1" applyFill="1" applyBorder="1"/>
    <xf numFmtId="164" fontId="2" fillId="3" borderId="17" xfId="0" applyNumberFormat="1" applyFont="1" applyFill="1" applyBorder="1" applyAlignment="1" applyProtection="1">
      <alignment horizontal="left" indent="4"/>
      <protection locked="0"/>
    </xf>
    <xf numFmtId="164" fontId="2" fillId="3" borderId="17" xfId="0" applyNumberFormat="1" applyFont="1" applyFill="1" applyBorder="1" applyProtection="1">
      <protection locked="0"/>
    </xf>
    <xf numFmtId="0" fontId="2" fillId="3" borderId="17" xfId="0" applyFont="1" applyFill="1" applyBorder="1" applyProtection="1">
      <protection locked="0"/>
    </xf>
    <xf numFmtId="0" fontId="2" fillId="3" borderId="17" xfId="0" applyFont="1" applyFill="1" applyBorder="1" applyAlignment="1" applyProtection="1">
      <alignment horizontal="center"/>
      <protection locked="0"/>
    </xf>
    <xf numFmtId="0" fontId="2" fillId="3" borderId="17" xfId="0" applyFont="1" applyFill="1" applyBorder="1" applyAlignment="1" applyProtection="1">
      <alignment horizontal="center" vertical="center" wrapText="1"/>
      <protection locked="0"/>
    </xf>
    <xf numFmtId="0" fontId="2" fillId="12" borderId="14" xfId="44" applyFont="1" applyFill="1" applyBorder="1" applyAlignment="1" applyProtection="1">
      <alignment horizontal="center" vertical="center" wrapText="1"/>
      <protection locked="0"/>
    </xf>
    <xf numFmtId="165" fontId="2" fillId="3" borderId="17" xfId="0" applyNumberFormat="1" applyFont="1" applyFill="1" applyBorder="1" applyProtection="1"/>
    <xf numFmtId="2" fontId="2" fillId="3" borderId="17" xfId="0" applyNumberFormat="1" applyFont="1" applyFill="1" applyBorder="1" applyProtection="1">
      <protection locked="0"/>
    </xf>
    <xf numFmtId="2" fontId="2" fillId="3" borderId="17" xfId="0" applyNumberFormat="1" applyFont="1" applyFill="1" applyBorder="1" applyAlignment="1" applyProtection="1">
      <alignment horizontal="left" indent="3"/>
    </xf>
    <xf numFmtId="2" fontId="2" fillId="3" borderId="21" xfId="0" applyNumberFormat="1" applyFont="1" applyFill="1" applyBorder="1" applyAlignment="1" applyProtection="1">
      <alignment horizontal="left" indent="3"/>
    </xf>
    <xf numFmtId="0" fontId="2" fillId="3" borderId="9"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protection locked="0"/>
    </xf>
    <xf numFmtId="0" fontId="2" fillId="3" borderId="9" xfId="0" applyFont="1" applyFill="1" applyBorder="1" applyProtection="1">
      <protection locked="0"/>
    </xf>
    <xf numFmtId="164" fontId="2" fillId="3" borderId="9" xfId="0" applyNumberFormat="1" applyFont="1" applyFill="1" applyBorder="1" applyProtection="1">
      <protection locked="0"/>
    </xf>
    <xf numFmtId="164" fontId="2" fillId="3" borderId="9" xfId="0" applyNumberFormat="1" applyFont="1" applyFill="1" applyBorder="1" applyAlignment="1" applyProtection="1">
      <alignment horizontal="left" indent="4"/>
      <protection locked="0"/>
    </xf>
    <xf numFmtId="165" fontId="2" fillId="3" borderId="9" xfId="0" applyNumberFormat="1" applyFont="1" applyFill="1" applyBorder="1" applyProtection="1"/>
    <xf numFmtId="2" fontId="2" fillId="3" borderId="9" xfId="0" applyNumberFormat="1" applyFont="1" applyFill="1" applyBorder="1" applyProtection="1">
      <protection locked="0"/>
    </xf>
    <xf numFmtId="2" fontId="2" fillId="3" borderId="9" xfId="0" applyNumberFormat="1" applyFont="1" applyFill="1" applyBorder="1" applyAlignment="1" applyProtection="1">
      <alignment horizontal="left" indent="3"/>
    </xf>
    <xf numFmtId="2" fontId="2" fillId="3" borderId="13" xfId="0" applyNumberFormat="1" applyFont="1" applyFill="1" applyBorder="1" applyAlignment="1" applyProtection="1">
      <alignment horizontal="left" indent="3"/>
    </xf>
    <xf numFmtId="0" fontId="2" fillId="3" borderId="14"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protection locked="0"/>
    </xf>
    <xf numFmtId="0" fontId="2" fillId="3" borderId="14" xfId="0" applyFont="1" applyFill="1" applyBorder="1" applyProtection="1">
      <protection locked="0"/>
    </xf>
    <xf numFmtId="164" fontId="2" fillId="3" borderId="14" xfId="0" applyNumberFormat="1" applyFont="1" applyFill="1" applyBorder="1" applyProtection="1">
      <protection locked="0"/>
    </xf>
    <xf numFmtId="164" fontId="2" fillId="3" borderId="14" xfId="0" applyNumberFormat="1" applyFont="1" applyFill="1" applyBorder="1" applyAlignment="1" applyProtection="1">
      <alignment horizontal="left" indent="4"/>
      <protection locked="0"/>
    </xf>
    <xf numFmtId="165" fontId="2" fillId="3" borderId="14" xfId="0" applyNumberFormat="1" applyFont="1" applyFill="1" applyBorder="1" applyProtection="1"/>
    <xf numFmtId="2" fontId="2" fillId="3" borderId="14" xfId="0" applyNumberFormat="1" applyFont="1" applyFill="1" applyBorder="1" applyProtection="1">
      <protection locked="0"/>
    </xf>
    <xf numFmtId="2" fontId="2" fillId="3" borderId="14" xfId="0" applyNumberFormat="1" applyFont="1" applyFill="1" applyBorder="1" applyAlignment="1" applyProtection="1">
      <alignment horizontal="left" indent="3"/>
    </xf>
    <xf numFmtId="2" fontId="2" fillId="3" borderId="16" xfId="0" applyNumberFormat="1" applyFont="1" applyFill="1" applyBorder="1" applyAlignment="1" applyProtection="1">
      <alignment horizontal="left" indent="3"/>
    </xf>
    <xf numFmtId="2" fontId="2" fillId="4" borderId="10" xfId="0" applyNumberFormat="1" applyFont="1" applyFill="1" applyBorder="1" applyAlignment="1" applyProtection="1">
      <alignment horizontal="left" indent="3"/>
    </xf>
    <xf numFmtId="0" fontId="2" fillId="4" borderId="44"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protection locked="0"/>
    </xf>
    <xf numFmtId="0" fontId="2" fillId="4" borderId="9" xfId="0" applyFont="1" applyFill="1" applyBorder="1" applyProtection="1">
      <protection locked="0"/>
    </xf>
    <xf numFmtId="164" fontId="2" fillId="4" borderId="9" xfId="0" applyNumberFormat="1" applyFont="1" applyFill="1" applyBorder="1" applyProtection="1">
      <protection locked="0"/>
    </xf>
    <xf numFmtId="164" fontId="2" fillId="4" borderId="9" xfId="0" applyNumberFormat="1" applyFont="1" applyFill="1" applyBorder="1" applyAlignment="1" applyProtection="1">
      <alignment horizontal="left" indent="4"/>
      <protection locked="0"/>
    </xf>
    <xf numFmtId="165" fontId="2" fillId="4" borderId="9" xfId="0" applyNumberFormat="1" applyFont="1" applyFill="1" applyBorder="1" applyProtection="1"/>
    <xf numFmtId="2" fontId="2" fillId="4" borderId="9" xfId="0" applyNumberFormat="1" applyFont="1" applyFill="1" applyBorder="1" applyProtection="1">
      <protection locked="0"/>
    </xf>
    <xf numFmtId="2" fontId="2" fillId="4" borderId="9" xfId="0" applyNumberFormat="1" applyFont="1" applyFill="1" applyBorder="1" applyAlignment="1" applyProtection="1">
      <alignment horizontal="left" indent="3"/>
    </xf>
    <xf numFmtId="2" fontId="2" fillId="4" borderId="13" xfId="0" applyNumberFormat="1" applyFont="1" applyFill="1" applyBorder="1" applyAlignment="1" applyProtection="1">
      <alignment horizontal="left" indent="3"/>
    </xf>
    <xf numFmtId="0" fontId="2" fillId="5" borderId="20"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protection locked="0"/>
    </xf>
    <xf numFmtId="0" fontId="2" fillId="5" borderId="8" xfId="0" applyFont="1" applyFill="1" applyBorder="1" applyProtection="1">
      <protection locked="0"/>
    </xf>
    <xf numFmtId="164" fontId="2" fillId="5" borderId="8" xfId="0" applyNumberFormat="1" applyFont="1" applyFill="1" applyBorder="1" applyProtection="1">
      <protection locked="0"/>
    </xf>
    <xf numFmtId="164" fontId="2" fillId="5" borderId="8" xfId="0" applyNumberFormat="1" applyFont="1" applyFill="1" applyBorder="1" applyAlignment="1" applyProtection="1">
      <alignment horizontal="left" indent="4"/>
      <protection locked="0"/>
    </xf>
    <xf numFmtId="165" fontId="2" fillId="5" borderId="8" xfId="0" applyNumberFormat="1" applyFont="1" applyFill="1" applyBorder="1" applyProtection="1"/>
    <xf numFmtId="2" fontId="2" fillId="5" borderId="8" xfId="0" applyNumberFormat="1" applyFont="1" applyFill="1" applyBorder="1" applyProtection="1">
      <protection locked="0"/>
    </xf>
    <xf numFmtId="2" fontId="2" fillId="5" borderId="8" xfId="0" applyNumberFormat="1" applyFont="1" applyFill="1" applyBorder="1" applyAlignment="1" applyProtection="1">
      <alignment horizontal="left" indent="3"/>
    </xf>
    <xf numFmtId="2" fontId="2" fillId="5" borderId="10" xfId="0" applyNumberFormat="1" applyFont="1" applyFill="1" applyBorder="1" applyAlignment="1" applyProtection="1">
      <alignment horizontal="left" indent="3"/>
    </xf>
    <xf numFmtId="2" fontId="2" fillId="5" borderId="11" xfId="0" applyNumberFormat="1" applyFont="1" applyFill="1" applyBorder="1" applyAlignment="1" applyProtection="1">
      <alignment horizontal="left" indent="3"/>
    </xf>
    <xf numFmtId="0" fontId="2" fillId="5" borderId="44"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protection locked="0"/>
    </xf>
    <xf numFmtId="0" fontId="2" fillId="5" borderId="9" xfId="0" applyFont="1" applyFill="1" applyBorder="1" applyProtection="1">
      <protection locked="0"/>
    </xf>
    <xf numFmtId="164" fontId="2" fillId="5" borderId="9" xfId="0" applyNumberFormat="1" applyFont="1" applyFill="1" applyBorder="1" applyProtection="1">
      <protection locked="0"/>
    </xf>
    <xf numFmtId="164" fontId="2" fillId="5" borderId="9" xfId="0" applyNumberFormat="1" applyFont="1" applyFill="1" applyBorder="1" applyAlignment="1" applyProtection="1">
      <alignment horizontal="left" indent="4"/>
      <protection locked="0"/>
    </xf>
    <xf numFmtId="165" fontId="2" fillId="5" borderId="9" xfId="0" applyNumberFormat="1" applyFont="1" applyFill="1" applyBorder="1" applyProtection="1"/>
    <xf numFmtId="2" fontId="2" fillId="5" borderId="9" xfId="0" applyNumberFormat="1" applyFont="1" applyFill="1" applyBorder="1" applyAlignment="1" applyProtection="1">
      <alignment horizontal="left" indent="3"/>
    </xf>
    <xf numFmtId="2" fontId="2" fillId="5" borderId="13" xfId="0" applyNumberFormat="1" applyFont="1" applyFill="1" applyBorder="1" applyAlignment="1" applyProtection="1">
      <alignment horizontal="left" indent="3"/>
    </xf>
    <xf numFmtId="0" fontId="2" fillId="5" borderId="45"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protection locked="0"/>
    </xf>
    <xf numFmtId="0" fontId="2" fillId="5" borderId="29" xfId="0" applyFont="1" applyFill="1" applyBorder="1" applyProtection="1">
      <protection locked="0"/>
    </xf>
    <xf numFmtId="164" fontId="2" fillId="5" borderId="29" xfId="0" applyNumberFormat="1" applyFont="1" applyFill="1" applyBorder="1" applyProtection="1">
      <protection locked="0"/>
    </xf>
    <xf numFmtId="2" fontId="2" fillId="5" borderId="29" xfId="0" applyNumberFormat="1" applyFont="1" applyFill="1" applyBorder="1" applyProtection="1">
      <protection locked="0"/>
    </xf>
    <xf numFmtId="0" fontId="2" fillId="6" borderId="17" xfId="0" applyFont="1" applyFill="1" applyBorder="1" applyAlignment="1" applyProtection="1">
      <alignment horizontal="center" vertical="center" wrapText="1"/>
      <protection locked="0"/>
    </xf>
    <xf numFmtId="0" fontId="2" fillId="6" borderId="17" xfId="0" applyFont="1" applyFill="1" applyBorder="1" applyAlignment="1" applyProtection="1">
      <alignment horizontal="center"/>
      <protection locked="0"/>
    </xf>
    <xf numFmtId="0" fontId="2" fillId="6" borderId="17" xfId="0" applyFont="1" applyFill="1" applyBorder="1" applyProtection="1">
      <protection locked="0"/>
    </xf>
    <xf numFmtId="164" fontId="2" fillId="6" borderId="17" xfId="0" applyNumberFormat="1" applyFont="1" applyFill="1" applyBorder="1" applyProtection="1">
      <protection locked="0"/>
    </xf>
    <xf numFmtId="165" fontId="2" fillId="6" borderId="9" xfId="0" applyNumberFormat="1" applyFont="1" applyFill="1" applyBorder="1" applyProtection="1"/>
    <xf numFmtId="2" fontId="2" fillId="6" borderId="17" xfId="0" applyNumberFormat="1" applyFont="1" applyFill="1" applyBorder="1" applyProtection="1">
      <protection locked="0"/>
    </xf>
    <xf numFmtId="2" fontId="2" fillId="6" borderId="9" xfId="0" applyNumberFormat="1" applyFont="1" applyFill="1" applyBorder="1" applyAlignment="1" applyProtection="1">
      <alignment horizontal="left" indent="3"/>
    </xf>
    <xf numFmtId="2" fontId="2" fillId="6" borderId="10" xfId="0" applyNumberFormat="1" applyFont="1" applyFill="1" applyBorder="1" applyAlignment="1" applyProtection="1">
      <alignment horizontal="left" indent="3"/>
    </xf>
    <xf numFmtId="2" fontId="2" fillId="6" borderId="13" xfId="0" applyNumberFormat="1" applyFont="1" applyFill="1" applyBorder="1" applyAlignment="1" applyProtection="1">
      <alignment horizontal="left" indent="3"/>
    </xf>
    <xf numFmtId="0" fontId="2" fillId="6" borderId="9"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protection locked="0"/>
    </xf>
    <xf numFmtId="0" fontId="2" fillId="6" borderId="8" xfId="0" applyFont="1" applyFill="1" applyBorder="1" applyProtection="1">
      <protection locked="0"/>
    </xf>
    <xf numFmtId="164" fontId="2" fillId="6" borderId="8" xfId="0" applyNumberFormat="1" applyFont="1" applyFill="1" applyBorder="1" applyProtection="1">
      <protection locked="0"/>
    </xf>
    <xf numFmtId="164" fontId="2" fillId="6" borderId="8" xfId="0" applyNumberFormat="1" applyFont="1" applyFill="1" applyBorder="1" applyAlignment="1" applyProtection="1">
      <alignment horizontal="left" indent="4"/>
      <protection locked="0"/>
    </xf>
    <xf numFmtId="2" fontId="2" fillId="6" borderId="8" xfId="0" applyNumberFormat="1" applyFont="1" applyFill="1" applyBorder="1" applyProtection="1">
      <protection locked="0"/>
    </xf>
    <xf numFmtId="0" fontId="2" fillId="6" borderId="14"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protection locked="0"/>
    </xf>
    <xf numFmtId="0" fontId="2" fillId="6" borderId="14" xfId="0" applyFont="1" applyFill="1" applyBorder="1" applyProtection="1">
      <protection locked="0"/>
    </xf>
    <xf numFmtId="164" fontId="2" fillId="6" borderId="14" xfId="0" applyNumberFormat="1" applyFont="1" applyFill="1" applyBorder="1" applyProtection="1">
      <protection locked="0"/>
    </xf>
    <xf numFmtId="164" fontId="2" fillId="6" borderId="14" xfId="0" applyNumberFormat="1" applyFont="1" applyFill="1" applyBorder="1" applyAlignment="1" applyProtection="1">
      <alignment horizontal="left" indent="4"/>
      <protection locked="0"/>
    </xf>
    <xf numFmtId="2" fontId="2" fillId="6" borderId="14" xfId="0" applyNumberFormat="1" applyFont="1" applyFill="1" applyBorder="1" applyProtection="1">
      <protection locked="0"/>
    </xf>
    <xf numFmtId="2" fontId="2" fillId="6" borderId="14" xfId="0" applyNumberFormat="1" applyFont="1" applyFill="1" applyBorder="1" applyAlignment="1" applyProtection="1">
      <alignment horizontal="left" indent="3"/>
    </xf>
    <xf numFmtId="0" fontId="33" fillId="4" borderId="9" xfId="0" applyFont="1" applyFill="1" applyBorder="1" applyProtection="1">
      <protection locked="0"/>
    </xf>
    <xf numFmtId="0" fontId="2" fillId="4" borderId="43"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protection locked="0"/>
    </xf>
    <xf numFmtId="0" fontId="33" fillId="4" borderId="14" xfId="0" applyFont="1" applyFill="1" applyBorder="1" applyProtection="1">
      <protection locked="0"/>
    </xf>
    <xf numFmtId="0" fontId="2" fillId="4" borderId="14" xfId="0" applyFont="1" applyFill="1" applyBorder="1" applyProtection="1">
      <protection locked="0"/>
    </xf>
    <xf numFmtId="2" fontId="2" fillId="4" borderId="14" xfId="0" applyNumberFormat="1" applyFont="1" applyFill="1" applyBorder="1" applyAlignment="1" applyProtection="1">
      <alignment horizontal="left" indent="3"/>
    </xf>
    <xf numFmtId="164" fontId="2" fillId="5" borderId="29" xfId="0" applyNumberFormat="1" applyFont="1" applyFill="1" applyBorder="1" applyAlignment="1" applyProtection="1">
      <alignment horizontal="left" indent="4"/>
      <protection locked="0"/>
    </xf>
    <xf numFmtId="165" fontId="2" fillId="5" borderId="29" xfId="0" applyNumberFormat="1" applyFont="1" applyFill="1" applyBorder="1" applyProtection="1"/>
    <xf numFmtId="2" fontId="2" fillId="5" borderId="29" xfId="0" applyNumberFormat="1" applyFont="1" applyFill="1" applyBorder="1" applyAlignment="1" applyProtection="1">
      <alignment horizontal="left" indent="3"/>
    </xf>
    <xf numFmtId="2" fontId="2" fillId="5" borderId="41" xfId="0" applyNumberFormat="1" applyFont="1" applyFill="1" applyBorder="1" applyAlignment="1" applyProtection="1">
      <alignment horizontal="left" indent="3"/>
    </xf>
    <xf numFmtId="2" fontId="2" fillId="5" borderId="30" xfId="0" applyNumberFormat="1" applyFont="1" applyFill="1" applyBorder="1" applyAlignment="1" applyProtection="1">
      <alignment horizontal="left" indent="3"/>
    </xf>
    <xf numFmtId="164" fontId="2" fillId="6" borderId="17" xfId="0" applyNumberFormat="1" applyFont="1" applyFill="1" applyBorder="1" applyAlignment="1" applyProtection="1">
      <alignment horizontal="left" indent="4"/>
      <protection locked="0"/>
    </xf>
    <xf numFmtId="165" fontId="2" fillId="6" borderId="17" xfId="0" applyNumberFormat="1" applyFont="1" applyFill="1" applyBorder="1" applyProtection="1"/>
    <xf numFmtId="2" fontId="2" fillId="6" borderId="17" xfId="0" applyNumberFormat="1" applyFont="1" applyFill="1" applyBorder="1" applyAlignment="1" applyProtection="1">
      <alignment horizontal="left" indent="3"/>
    </xf>
    <xf numFmtId="2" fontId="2" fillId="6" borderId="2" xfId="0" applyNumberFormat="1" applyFont="1" applyFill="1" applyBorder="1" applyAlignment="1" applyProtection="1">
      <alignment horizontal="left" indent="3"/>
    </xf>
    <xf numFmtId="2" fontId="2" fillId="6" borderId="21" xfId="0" applyNumberFormat="1" applyFont="1" applyFill="1" applyBorder="1" applyAlignment="1" applyProtection="1">
      <alignment horizontal="left" indent="3"/>
    </xf>
    <xf numFmtId="165" fontId="2" fillId="6" borderId="14" xfId="0" applyNumberFormat="1" applyFont="1" applyFill="1" applyBorder="1" applyProtection="1"/>
    <xf numFmtId="2" fontId="2" fillId="6" borderId="42" xfId="0" applyNumberFormat="1" applyFont="1" applyFill="1" applyBorder="1" applyAlignment="1" applyProtection="1">
      <alignment horizontal="left" indent="3"/>
    </xf>
    <xf numFmtId="2" fontId="2" fillId="6" borderId="16" xfId="0" applyNumberFormat="1" applyFont="1" applyFill="1" applyBorder="1" applyAlignment="1" applyProtection="1">
      <alignment horizontal="left" indent="3"/>
    </xf>
    <xf numFmtId="0" fontId="2" fillId="4" borderId="4"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protection locked="0"/>
    </xf>
    <xf numFmtId="0" fontId="2" fillId="4" borderId="17" xfId="0" applyFont="1" applyFill="1" applyBorder="1" applyProtection="1">
      <protection locked="0"/>
    </xf>
    <xf numFmtId="164" fontId="2" fillId="4" borderId="17" xfId="0" applyNumberFormat="1" applyFont="1" applyFill="1" applyBorder="1" applyProtection="1">
      <protection locked="0"/>
    </xf>
    <xf numFmtId="164" fontId="2" fillId="4" borderId="17" xfId="0" applyNumberFormat="1" applyFont="1" applyFill="1" applyBorder="1" applyAlignment="1" applyProtection="1">
      <alignment horizontal="left" indent="4"/>
      <protection locked="0"/>
    </xf>
    <xf numFmtId="165" fontId="2" fillId="4" borderId="17" xfId="0" applyNumberFormat="1" applyFont="1" applyFill="1" applyBorder="1" applyProtection="1"/>
    <xf numFmtId="2" fontId="2" fillId="4" borderId="17" xfId="0" applyNumberFormat="1" applyFont="1" applyFill="1" applyBorder="1" applyProtection="1">
      <protection locked="0"/>
    </xf>
    <xf numFmtId="2" fontId="2" fillId="4" borderId="17" xfId="0" applyNumberFormat="1" applyFont="1" applyFill="1" applyBorder="1" applyAlignment="1" applyProtection="1">
      <alignment horizontal="left" indent="3"/>
    </xf>
    <xf numFmtId="2" fontId="2" fillId="4" borderId="2" xfId="0" applyNumberFormat="1" applyFont="1" applyFill="1" applyBorder="1" applyAlignment="1" applyProtection="1">
      <alignment horizontal="left" indent="3"/>
    </xf>
    <xf numFmtId="2" fontId="2" fillId="4" borderId="21" xfId="0" applyNumberFormat="1" applyFont="1" applyFill="1" applyBorder="1" applyAlignment="1" applyProtection="1">
      <alignment horizontal="left" indent="3"/>
    </xf>
    <xf numFmtId="165" fontId="2" fillId="4" borderId="14" xfId="0" applyNumberFormat="1" applyFont="1" applyFill="1" applyBorder="1" applyProtection="1"/>
    <xf numFmtId="2" fontId="2" fillId="4" borderId="16" xfId="0" applyNumberFormat="1" applyFont="1" applyFill="1" applyBorder="1" applyAlignment="1" applyProtection="1">
      <alignment horizontal="left" indent="3"/>
    </xf>
    <xf numFmtId="2" fontId="2" fillId="4" borderId="14" xfId="0" applyNumberFormat="1" applyFont="1" applyFill="1" applyBorder="1" applyProtection="1">
      <protection locked="0"/>
    </xf>
    <xf numFmtId="0" fontId="2" fillId="12" borderId="17" xfId="44" applyFont="1" applyFill="1" applyBorder="1" applyAlignment="1" applyProtection="1">
      <alignment horizontal="center" vertical="center" wrapText="1"/>
      <protection locked="0"/>
    </xf>
    <xf numFmtId="0" fontId="2" fillId="12" borderId="17" xfId="44" applyFont="1" applyFill="1" applyBorder="1" applyAlignment="1" applyProtection="1">
      <alignment horizontal="center"/>
      <protection locked="0"/>
    </xf>
    <xf numFmtId="0" fontId="2" fillId="12" borderId="17" xfId="46" applyFont="1" applyFill="1" applyBorder="1" applyAlignment="1" applyProtection="1">
      <alignment vertical="center" wrapText="1"/>
      <protection locked="0"/>
    </xf>
    <xf numFmtId="0" fontId="2" fillId="12" borderId="17" xfId="44" applyFont="1" applyFill="1" applyBorder="1" applyProtection="1">
      <protection locked="0"/>
    </xf>
    <xf numFmtId="0" fontId="2" fillId="12" borderId="17" xfId="46" applyFont="1" applyFill="1" applyBorder="1" applyAlignment="1" applyProtection="1">
      <alignment horizontal="center" vertical="center" wrapText="1"/>
      <protection locked="0"/>
    </xf>
    <xf numFmtId="0" fontId="2" fillId="12" borderId="17" xfId="46" applyFont="1" applyFill="1" applyBorder="1" applyAlignment="1" applyProtection="1">
      <alignment horizontal="center" vertical="center"/>
      <protection locked="0"/>
    </xf>
    <xf numFmtId="167" fontId="31" fillId="12" borderId="17" xfId="44" applyNumberFormat="1" applyFont="1" applyFill="1" applyBorder="1" applyAlignment="1">
      <alignment horizontal="right" vertical="top" wrapText="1"/>
    </xf>
    <xf numFmtId="167" fontId="2" fillId="12" borderId="17" xfId="44" applyNumberFormat="1" applyFont="1" applyFill="1" applyBorder="1" applyAlignment="1" applyProtection="1">
      <alignment horizontal="right"/>
      <protection locked="0"/>
    </xf>
    <xf numFmtId="167" fontId="2" fillId="12" borderId="17" xfId="46" applyNumberFormat="1" applyFont="1" applyFill="1" applyBorder="1" applyAlignment="1" applyProtection="1">
      <alignment horizontal="right" vertical="center" wrapText="1"/>
      <protection locked="0"/>
    </xf>
    <xf numFmtId="4" fontId="2" fillId="12" borderId="17" xfId="46" applyNumberFormat="1" applyFont="1" applyFill="1" applyBorder="1" applyAlignment="1" applyProtection="1">
      <alignment vertical="center" wrapText="1"/>
      <protection locked="0"/>
    </xf>
    <xf numFmtId="167" fontId="31" fillId="12" borderId="17" xfId="44" applyNumberFormat="1" applyFont="1" applyFill="1" applyBorder="1" applyAlignment="1">
      <alignment vertical="top" wrapText="1"/>
    </xf>
    <xf numFmtId="165" fontId="2" fillId="12" borderId="17" xfId="0" applyNumberFormat="1" applyFont="1" applyFill="1" applyBorder="1" applyProtection="1"/>
    <xf numFmtId="2" fontId="2" fillId="12" borderId="17" xfId="44" applyNumberFormat="1" applyFont="1" applyFill="1" applyBorder="1" applyProtection="1">
      <protection locked="0"/>
    </xf>
    <xf numFmtId="2" fontId="2" fillId="12" borderId="17" xfId="0" applyNumberFormat="1" applyFont="1" applyFill="1" applyBorder="1" applyAlignment="1" applyProtection="1">
      <alignment horizontal="left" indent="3"/>
    </xf>
    <xf numFmtId="2" fontId="2" fillId="12" borderId="21" xfId="0" applyNumberFormat="1" applyFont="1" applyFill="1" applyBorder="1" applyAlignment="1" applyProtection="1">
      <alignment horizontal="left" indent="3"/>
    </xf>
    <xf numFmtId="0" fontId="2" fillId="12" borderId="9" xfId="44" applyFont="1" applyFill="1" applyBorder="1" applyAlignment="1" applyProtection="1">
      <alignment horizontal="center" vertical="center" wrapText="1"/>
      <protection locked="0"/>
    </xf>
    <xf numFmtId="0" fontId="2" fillId="12" borderId="9" xfId="44" applyFont="1" applyFill="1" applyBorder="1" applyAlignment="1" applyProtection="1">
      <alignment horizontal="center"/>
      <protection locked="0"/>
    </xf>
    <xf numFmtId="0" fontId="2" fillId="12" borderId="9" xfId="44" applyFont="1" applyFill="1" applyBorder="1" applyAlignment="1" applyProtection="1">
      <alignment vertical="center" wrapText="1"/>
      <protection locked="0"/>
    </xf>
    <xf numFmtId="0" fontId="2" fillId="12" borderId="9" xfId="44" applyFont="1" applyFill="1" applyBorder="1" applyProtection="1">
      <protection locked="0"/>
    </xf>
    <xf numFmtId="0" fontId="2" fillId="12" borderId="9" xfId="46" applyFont="1" applyFill="1" applyBorder="1" applyAlignment="1" applyProtection="1">
      <alignment horizontal="center" vertical="center" wrapText="1"/>
      <protection locked="0"/>
    </xf>
    <xf numFmtId="0" fontId="2" fillId="12" borderId="9" xfId="46" applyFont="1" applyFill="1" applyBorder="1" applyAlignment="1" applyProtection="1">
      <alignment horizontal="center" vertical="center"/>
      <protection locked="0"/>
    </xf>
    <xf numFmtId="167" fontId="31" fillId="12" borderId="9" xfId="44" applyNumberFormat="1" applyFont="1" applyFill="1" applyBorder="1" applyAlignment="1">
      <alignment horizontal="right" vertical="top" wrapText="1"/>
    </xf>
    <xf numFmtId="167" fontId="2" fillId="12" borderId="9" xfId="44" applyNumberFormat="1" applyFont="1" applyFill="1" applyBorder="1" applyAlignment="1" applyProtection="1">
      <alignment horizontal="right"/>
      <protection locked="0"/>
    </xf>
    <xf numFmtId="4" fontId="2" fillId="12" borderId="9" xfId="46" applyNumberFormat="1" applyFont="1" applyFill="1" applyBorder="1" applyAlignment="1" applyProtection="1">
      <alignment vertical="center" wrapText="1"/>
      <protection locked="0"/>
    </xf>
    <xf numFmtId="167" fontId="31" fillId="12" borderId="9" xfId="44" applyNumberFormat="1" applyFont="1" applyFill="1" applyBorder="1" applyAlignment="1">
      <alignment vertical="top" wrapText="1"/>
    </xf>
    <xf numFmtId="4" fontId="2" fillId="12" borderId="9" xfId="44" applyNumberFormat="1" applyFont="1" applyFill="1" applyBorder="1" applyAlignment="1" applyProtection="1">
      <alignment vertical="center" wrapText="1"/>
      <protection locked="0"/>
    </xf>
    <xf numFmtId="165" fontId="2" fillId="12" borderId="9" xfId="0" applyNumberFormat="1" applyFont="1" applyFill="1" applyBorder="1" applyProtection="1"/>
    <xf numFmtId="2" fontId="2" fillId="12" borderId="9" xfId="44" applyNumberFormat="1" applyFont="1" applyFill="1" applyBorder="1" applyProtection="1">
      <protection locked="0"/>
    </xf>
    <xf numFmtId="2" fontId="2" fillId="12" borderId="9" xfId="0" applyNumberFormat="1" applyFont="1" applyFill="1" applyBorder="1" applyAlignment="1" applyProtection="1">
      <alignment horizontal="left" indent="3"/>
    </xf>
    <xf numFmtId="2" fontId="2" fillId="12" borderId="13" xfId="0" applyNumberFormat="1" applyFont="1" applyFill="1" applyBorder="1" applyAlignment="1" applyProtection="1">
      <alignment horizontal="left" indent="3"/>
    </xf>
    <xf numFmtId="0" fontId="2" fillId="12" borderId="9" xfId="46" applyFont="1" applyFill="1" applyBorder="1" applyAlignment="1" applyProtection="1">
      <alignment vertical="center" wrapText="1"/>
      <protection locked="0"/>
    </xf>
    <xf numFmtId="167" fontId="2" fillId="12" borderId="9" xfId="46" applyNumberFormat="1" applyFont="1" applyFill="1" applyBorder="1" applyAlignment="1" applyProtection="1">
      <alignment horizontal="right" vertical="center" wrapText="1"/>
      <protection locked="0"/>
    </xf>
    <xf numFmtId="0" fontId="2" fillId="12" borderId="14" xfId="44" applyFont="1" applyFill="1" applyBorder="1" applyAlignment="1" applyProtection="1">
      <alignment horizontal="center"/>
      <protection locked="0"/>
    </xf>
    <xf numFmtId="0" fontId="2" fillId="12" borderId="14" xfId="46" applyFont="1" applyFill="1" applyBorder="1" applyAlignment="1" applyProtection="1">
      <alignment vertical="center" wrapText="1"/>
      <protection locked="0"/>
    </xf>
    <xf numFmtId="0" fontId="2" fillId="12" borderId="14" xfId="44" applyFont="1" applyFill="1" applyBorder="1" applyProtection="1">
      <protection locked="0"/>
    </xf>
    <xf numFmtId="0" fontId="2" fillId="12" borderId="14" xfId="46" applyFont="1" applyFill="1" applyBorder="1" applyAlignment="1" applyProtection="1">
      <alignment horizontal="center" vertical="center" wrapText="1"/>
      <protection locked="0"/>
    </xf>
    <xf numFmtId="0" fontId="2" fillId="12" borderId="14" xfId="46" applyFont="1" applyFill="1" applyBorder="1" applyAlignment="1" applyProtection="1">
      <alignment horizontal="center" vertical="center"/>
      <protection locked="0"/>
    </xf>
    <xf numFmtId="167" fontId="31" fillId="12" borderId="14" xfId="44" applyNumberFormat="1" applyFont="1" applyFill="1" applyBorder="1" applyAlignment="1">
      <alignment horizontal="right" vertical="top" wrapText="1"/>
    </xf>
    <xf numFmtId="167" fontId="2" fillId="12" borderId="14" xfId="44" applyNumberFormat="1" applyFont="1" applyFill="1" applyBorder="1" applyAlignment="1" applyProtection="1">
      <alignment horizontal="right"/>
      <protection locked="0"/>
    </xf>
    <xf numFmtId="4" fontId="2" fillId="12" borderId="14" xfId="46" applyNumberFormat="1" applyFont="1" applyFill="1" applyBorder="1" applyAlignment="1" applyProtection="1">
      <alignment vertical="center" wrapText="1"/>
      <protection locked="0"/>
    </xf>
    <xf numFmtId="167" fontId="31" fillId="12" borderId="14" xfId="44" applyNumberFormat="1" applyFont="1" applyFill="1" applyBorder="1" applyAlignment="1">
      <alignment vertical="top" wrapText="1"/>
    </xf>
    <xf numFmtId="165" fontId="2" fillId="12" borderId="14" xfId="0" applyNumberFormat="1" applyFont="1" applyFill="1" applyBorder="1" applyProtection="1"/>
    <xf numFmtId="2" fontId="2" fillId="12" borderId="14" xfId="44" applyNumberFormat="1" applyFont="1" applyFill="1" applyBorder="1" applyProtection="1">
      <protection locked="0"/>
    </xf>
    <xf numFmtId="2" fontId="2" fillId="12" borderId="14" xfId="0" applyNumberFormat="1" applyFont="1" applyFill="1" applyBorder="1" applyAlignment="1" applyProtection="1">
      <alignment horizontal="left" indent="3"/>
    </xf>
    <xf numFmtId="2" fontId="2" fillId="12" borderId="16" xfId="0" applyNumberFormat="1" applyFont="1" applyFill="1" applyBorder="1" applyAlignment="1" applyProtection="1">
      <alignment horizontal="left" indent="3"/>
    </xf>
    <xf numFmtId="0" fontId="2" fillId="5" borderId="17" xfId="44" applyFont="1" applyFill="1" applyBorder="1" applyAlignment="1" applyProtection="1">
      <alignment horizontal="center" vertical="center" wrapText="1"/>
      <protection locked="0"/>
    </xf>
    <xf numFmtId="0" fontId="2" fillId="5" borderId="17" xfId="44" applyFont="1" applyFill="1" applyBorder="1" applyAlignment="1" applyProtection="1">
      <alignment horizontal="center"/>
      <protection locked="0"/>
    </xf>
    <xf numFmtId="0" fontId="31" fillId="5" borderId="17" xfId="44" applyFont="1" applyFill="1" applyBorder="1" applyAlignment="1">
      <alignment vertical="top" wrapText="1"/>
    </xf>
    <xf numFmtId="0" fontId="2" fillId="5" borderId="17" xfId="44" applyFont="1" applyFill="1" applyBorder="1" applyProtection="1">
      <protection locked="0"/>
    </xf>
    <xf numFmtId="0" fontId="2" fillId="5" borderId="17" xfId="46" applyFont="1" applyFill="1" applyBorder="1" applyAlignment="1" applyProtection="1">
      <alignment horizontal="center" vertical="center" wrapText="1"/>
      <protection locked="0"/>
    </xf>
    <xf numFmtId="0" fontId="2" fillId="5" borderId="17" xfId="46" applyFont="1" applyFill="1" applyBorder="1" applyAlignment="1" applyProtection="1">
      <alignment horizontal="center" vertical="center"/>
      <protection locked="0"/>
    </xf>
    <xf numFmtId="167" fontId="31" fillId="5" borderId="17" xfId="44" applyNumberFormat="1" applyFont="1" applyFill="1" applyBorder="1" applyAlignment="1">
      <alignment horizontal="right" vertical="top" wrapText="1"/>
    </xf>
    <xf numFmtId="167" fontId="2" fillId="5" borderId="17" xfId="44" applyNumberFormat="1" applyFont="1" applyFill="1" applyBorder="1" applyAlignment="1" applyProtection="1">
      <alignment horizontal="right"/>
      <protection locked="0"/>
    </xf>
    <xf numFmtId="167" fontId="2" fillId="5" borderId="17" xfId="46" applyNumberFormat="1" applyFont="1" applyFill="1" applyBorder="1" applyAlignment="1" applyProtection="1">
      <alignment horizontal="right" vertical="center" wrapText="1"/>
      <protection locked="0"/>
    </xf>
    <xf numFmtId="4" fontId="2" fillId="5" borderId="17" xfId="46" applyNumberFormat="1" applyFont="1" applyFill="1" applyBorder="1" applyAlignment="1" applyProtection="1">
      <alignment vertical="center" wrapText="1"/>
      <protection locked="0"/>
    </xf>
    <xf numFmtId="167" fontId="31" fillId="5" borderId="17" xfId="44" applyNumberFormat="1" applyFont="1" applyFill="1" applyBorder="1" applyAlignment="1">
      <alignment vertical="top" wrapText="1"/>
    </xf>
    <xf numFmtId="2" fontId="2" fillId="5" borderId="17" xfId="44" applyNumberFormat="1" applyFont="1" applyFill="1" applyBorder="1" applyProtection="1">
      <protection locked="0"/>
    </xf>
    <xf numFmtId="0" fontId="2" fillId="5" borderId="9" xfId="44" applyFont="1" applyFill="1" applyBorder="1" applyAlignment="1" applyProtection="1">
      <alignment horizontal="center" vertical="center" wrapText="1"/>
      <protection locked="0"/>
    </xf>
    <xf numFmtId="0" fontId="2" fillId="5" borderId="9" xfId="44" applyFont="1" applyFill="1" applyBorder="1" applyAlignment="1" applyProtection="1">
      <alignment horizontal="center"/>
      <protection locked="0"/>
    </xf>
    <xf numFmtId="0" fontId="2" fillId="5" borderId="9" xfId="44" applyFont="1" applyFill="1" applyBorder="1" applyAlignment="1" applyProtection="1">
      <alignment vertical="center" wrapText="1"/>
      <protection locked="0"/>
    </xf>
    <xf numFmtId="0" fontId="2" fillId="5" borderId="9" xfId="44" applyFont="1" applyFill="1" applyBorder="1" applyProtection="1">
      <protection locked="0"/>
    </xf>
    <xf numFmtId="0" fontId="2" fillId="5" borderId="9" xfId="46" applyFont="1" applyFill="1" applyBorder="1" applyAlignment="1" applyProtection="1">
      <alignment horizontal="center" vertical="center" wrapText="1"/>
      <protection locked="0"/>
    </xf>
    <xf numFmtId="0" fontId="2" fillId="5" borderId="9" xfId="46" applyFont="1" applyFill="1" applyBorder="1" applyAlignment="1" applyProtection="1">
      <alignment horizontal="center" vertical="center"/>
      <protection locked="0"/>
    </xf>
    <xf numFmtId="167" fontId="31" fillId="5" borderId="9" xfId="44" applyNumberFormat="1" applyFont="1" applyFill="1" applyBorder="1" applyAlignment="1">
      <alignment horizontal="right" vertical="top" wrapText="1"/>
    </xf>
    <xf numFmtId="167" fontId="2" fillId="5" borderId="9" xfId="44" applyNumberFormat="1" applyFont="1" applyFill="1" applyBorder="1" applyAlignment="1" applyProtection="1">
      <alignment horizontal="right"/>
      <protection locked="0"/>
    </xf>
    <xf numFmtId="167" fontId="2" fillId="5" borderId="9" xfId="46" applyNumberFormat="1" applyFont="1" applyFill="1" applyBorder="1" applyAlignment="1" applyProtection="1">
      <alignment horizontal="right" vertical="center" wrapText="1"/>
      <protection locked="0"/>
    </xf>
    <xf numFmtId="4" fontId="2" fillId="5" borderId="9" xfId="46" applyNumberFormat="1" applyFont="1" applyFill="1" applyBorder="1" applyAlignment="1" applyProtection="1">
      <alignment vertical="center" wrapText="1"/>
      <protection locked="0"/>
    </xf>
    <xf numFmtId="167" fontId="31" fillId="5" borderId="9" xfId="44" applyNumberFormat="1" applyFont="1" applyFill="1" applyBorder="1" applyAlignment="1">
      <alignment vertical="top" wrapText="1"/>
    </xf>
    <xf numFmtId="2" fontId="2" fillId="5" borderId="9" xfId="44" applyNumberFormat="1" applyFont="1" applyFill="1" applyBorder="1" applyProtection="1">
      <protection locked="0"/>
    </xf>
    <xf numFmtId="4" fontId="2" fillId="5" borderId="9" xfId="44" applyNumberFormat="1" applyFont="1" applyFill="1" applyBorder="1" applyAlignment="1" applyProtection="1">
      <alignment vertical="center" wrapText="1"/>
      <protection locked="0"/>
    </xf>
    <xf numFmtId="0" fontId="31" fillId="5" borderId="9" xfId="44" applyFont="1" applyFill="1" applyBorder="1" applyAlignment="1">
      <alignment vertical="top" wrapText="1"/>
    </xf>
    <xf numFmtId="0" fontId="2" fillId="5" borderId="9" xfId="46" applyFont="1" applyFill="1" applyBorder="1" applyAlignment="1" applyProtection="1">
      <alignment vertical="center"/>
      <protection locked="0"/>
    </xf>
    <xf numFmtId="0" fontId="2" fillId="5" borderId="14" xfId="44" applyFont="1" applyFill="1" applyBorder="1" applyAlignment="1" applyProtection="1">
      <alignment horizontal="center" vertical="center" wrapText="1"/>
      <protection locked="0"/>
    </xf>
    <xf numFmtId="0" fontId="2" fillId="5" borderId="14" xfId="44" applyFont="1" applyFill="1" applyBorder="1" applyAlignment="1" applyProtection="1">
      <alignment horizontal="center"/>
      <protection locked="0"/>
    </xf>
    <xf numFmtId="0" fontId="2" fillId="5" borderId="14" xfId="44" applyFont="1" applyFill="1" applyBorder="1" applyAlignment="1" applyProtection="1">
      <alignment vertical="center" wrapText="1"/>
      <protection locked="0"/>
    </xf>
    <xf numFmtId="0" fontId="2" fillId="5" borderId="14" xfId="46" applyFont="1" applyFill="1" applyBorder="1" applyAlignment="1" applyProtection="1">
      <alignment horizontal="center" vertical="center" wrapText="1"/>
      <protection locked="0"/>
    </xf>
    <xf numFmtId="0" fontId="2" fillId="5" borderId="14" xfId="46" applyFont="1" applyFill="1" applyBorder="1" applyAlignment="1" applyProtection="1">
      <alignment horizontal="center" vertical="center"/>
      <protection locked="0"/>
    </xf>
    <xf numFmtId="167" fontId="31" fillId="5" borderId="14" xfId="44" applyNumberFormat="1" applyFont="1" applyFill="1" applyBorder="1" applyAlignment="1">
      <alignment horizontal="right" vertical="top" wrapText="1"/>
    </xf>
    <xf numFmtId="167" fontId="2" fillId="5" borderId="14" xfId="44" applyNumberFormat="1" applyFont="1" applyFill="1" applyBorder="1" applyAlignment="1" applyProtection="1">
      <alignment horizontal="right"/>
      <protection locked="0"/>
    </xf>
    <xf numFmtId="167" fontId="2" fillId="5" borderId="14" xfId="46" applyNumberFormat="1" applyFont="1" applyFill="1" applyBorder="1" applyAlignment="1" applyProtection="1">
      <alignment horizontal="right" vertical="center" wrapText="1"/>
      <protection locked="0"/>
    </xf>
    <xf numFmtId="4" fontId="2" fillId="5" borderId="14" xfId="46" applyNumberFormat="1" applyFont="1" applyFill="1" applyBorder="1" applyAlignment="1" applyProtection="1">
      <alignment vertical="center" wrapText="1"/>
      <protection locked="0"/>
    </xf>
    <xf numFmtId="167" fontId="31" fillId="5" borderId="14" xfId="44" applyNumberFormat="1" applyFont="1" applyFill="1" applyBorder="1" applyAlignment="1">
      <alignment vertical="top" wrapText="1"/>
    </xf>
    <xf numFmtId="2" fontId="2" fillId="5" borderId="14" xfId="44" applyNumberFormat="1" applyFont="1" applyFill="1" applyBorder="1" applyProtection="1">
      <protection locked="0"/>
    </xf>
    <xf numFmtId="0" fontId="2" fillId="6" borderId="17" xfId="44" applyFont="1" applyFill="1" applyBorder="1" applyAlignment="1" applyProtection="1">
      <alignment horizontal="center" vertical="center" wrapText="1"/>
      <protection locked="0"/>
    </xf>
    <xf numFmtId="0" fontId="2" fillId="6" borderId="17" xfId="44" applyFont="1" applyFill="1" applyBorder="1" applyAlignment="1" applyProtection="1">
      <alignment horizontal="center"/>
      <protection locked="0"/>
    </xf>
    <xf numFmtId="0" fontId="2" fillId="6" borderId="17" xfId="44" applyFont="1" applyFill="1" applyBorder="1" applyAlignment="1" applyProtection="1">
      <alignment vertical="center" wrapText="1"/>
      <protection locked="0"/>
    </xf>
    <xf numFmtId="0" fontId="2" fillId="6" borderId="17" xfId="44" applyFont="1" applyFill="1" applyBorder="1" applyProtection="1">
      <protection locked="0"/>
    </xf>
    <xf numFmtId="0" fontId="2" fillId="6" borderId="17" xfId="46" applyFont="1" applyFill="1" applyBorder="1" applyAlignment="1" applyProtection="1">
      <alignment horizontal="center" vertical="center" wrapText="1"/>
      <protection locked="0"/>
    </xf>
    <xf numFmtId="0" fontId="2" fillId="6" borderId="17" xfId="46" applyFont="1" applyFill="1" applyBorder="1" applyAlignment="1" applyProtection="1">
      <alignment horizontal="center" vertical="center"/>
      <protection locked="0"/>
    </xf>
    <xf numFmtId="167" fontId="31" fillId="6" borderId="17" xfId="44" applyNumberFormat="1" applyFont="1" applyFill="1" applyBorder="1" applyAlignment="1">
      <alignment horizontal="right" vertical="top" wrapText="1"/>
    </xf>
    <xf numFmtId="167" fontId="2" fillId="6" borderId="17" xfId="44" applyNumberFormat="1" applyFont="1" applyFill="1" applyBorder="1" applyAlignment="1" applyProtection="1">
      <alignment horizontal="right"/>
      <protection locked="0"/>
    </xf>
    <xf numFmtId="167" fontId="2" fillId="6" borderId="17" xfId="46" applyNumberFormat="1" applyFont="1" applyFill="1" applyBorder="1" applyAlignment="1" applyProtection="1">
      <alignment horizontal="right" vertical="center" wrapText="1"/>
      <protection locked="0"/>
    </xf>
    <xf numFmtId="4" fontId="2" fillId="6" borderId="17" xfId="46" applyNumberFormat="1" applyFont="1" applyFill="1" applyBorder="1" applyAlignment="1" applyProtection="1">
      <alignment vertical="center" wrapText="1"/>
      <protection locked="0"/>
    </xf>
    <xf numFmtId="167" fontId="31" fillId="6" borderId="17" xfId="44" applyNumberFormat="1" applyFont="1" applyFill="1" applyBorder="1" applyAlignment="1">
      <alignment vertical="top" wrapText="1"/>
    </xf>
    <xf numFmtId="2" fontId="2" fillId="6" borderId="17" xfId="44" applyNumberFormat="1" applyFont="1" applyFill="1" applyBorder="1" applyProtection="1">
      <protection locked="0"/>
    </xf>
    <xf numFmtId="0" fontId="2" fillId="6" borderId="9" xfId="44" applyFont="1" applyFill="1" applyBorder="1" applyAlignment="1" applyProtection="1">
      <alignment horizontal="center" vertical="center" wrapText="1"/>
      <protection locked="0"/>
    </xf>
    <xf numFmtId="0" fontId="2" fillId="6" borderId="9" xfId="44" applyFont="1" applyFill="1" applyBorder="1" applyAlignment="1" applyProtection="1">
      <alignment horizontal="center"/>
      <protection locked="0"/>
    </xf>
    <xf numFmtId="0" fontId="2" fillId="6" borderId="9" xfId="44" applyFont="1" applyFill="1" applyBorder="1" applyAlignment="1" applyProtection="1">
      <alignment vertical="center" wrapText="1"/>
      <protection locked="0"/>
    </xf>
    <xf numFmtId="0" fontId="2" fillId="6" borderId="9" xfId="44" applyFont="1" applyFill="1" applyBorder="1" applyProtection="1">
      <protection locked="0"/>
    </xf>
    <xf numFmtId="0" fontId="2" fillId="6" borderId="9" xfId="46" applyFont="1" applyFill="1" applyBorder="1" applyAlignment="1" applyProtection="1">
      <alignment horizontal="center" vertical="center" wrapText="1"/>
      <protection locked="0"/>
    </xf>
    <xf numFmtId="0" fontId="2" fillId="6" borderId="9" xfId="46" applyFont="1" applyFill="1" applyBorder="1" applyAlignment="1" applyProtection="1">
      <alignment horizontal="center" vertical="center"/>
      <protection locked="0"/>
    </xf>
    <xf numFmtId="167" fontId="31" fillId="6" borderId="9" xfId="44" applyNumberFormat="1" applyFont="1" applyFill="1" applyBorder="1" applyAlignment="1">
      <alignment horizontal="right" vertical="top" wrapText="1"/>
    </xf>
    <xf numFmtId="167" fontId="2" fillId="6" borderId="9" xfId="44" applyNumberFormat="1" applyFont="1" applyFill="1" applyBorder="1" applyAlignment="1" applyProtection="1">
      <alignment horizontal="right"/>
      <protection locked="0"/>
    </xf>
    <xf numFmtId="4" fontId="2" fillId="6" borderId="9" xfId="44" applyNumberFormat="1" applyFont="1" applyFill="1" applyBorder="1" applyAlignment="1" applyProtection="1">
      <alignment vertical="center" wrapText="1"/>
      <protection locked="0"/>
    </xf>
    <xf numFmtId="167" fontId="31" fillId="6" borderId="9" xfId="44" applyNumberFormat="1" applyFont="1" applyFill="1" applyBorder="1" applyAlignment="1">
      <alignment vertical="top" wrapText="1"/>
    </xf>
    <xf numFmtId="2" fontId="2" fillId="6" borderId="9" xfId="44" applyNumberFormat="1" applyFont="1" applyFill="1" applyBorder="1" applyProtection="1">
      <protection locked="0"/>
    </xf>
    <xf numFmtId="167" fontId="2" fillId="6" borderId="9" xfId="46" applyNumberFormat="1" applyFont="1" applyFill="1" applyBorder="1" applyAlignment="1" applyProtection="1">
      <alignment horizontal="right" vertical="center" wrapText="1"/>
      <protection locked="0"/>
    </xf>
    <xf numFmtId="4" fontId="2" fillId="6" borderId="9" xfId="46" applyNumberFormat="1" applyFont="1" applyFill="1" applyBorder="1" applyAlignment="1" applyProtection="1">
      <alignment vertical="center" wrapText="1"/>
      <protection locked="0"/>
    </xf>
    <xf numFmtId="0" fontId="2" fillId="6" borderId="9" xfId="44" applyFont="1" applyFill="1" applyBorder="1" applyAlignment="1" applyProtection="1">
      <alignment vertical="center"/>
      <protection locked="0"/>
    </xf>
    <xf numFmtId="4" fontId="2" fillId="6" borderId="9" xfId="46" applyNumberFormat="1" applyFont="1" applyFill="1" applyBorder="1" applyAlignment="1" applyProtection="1">
      <alignment horizontal="center" vertical="center"/>
      <protection locked="0"/>
    </xf>
    <xf numFmtId="0" fontId="2" fillId="6" borderId="14" xfId="44" applyFont="1" applyFill="1" applyBorder="1" applyAlignment="1" applyProtection="1">
      <alignment horizontal="center" vertical="center" wrapText="1"/>
      <protection locked="0"/>
    </xf>
    <xf numFmtId="0" fontId="2" fillId="6" borderId="14" xfId="44" applyFont="1" applyFill="1" applyBorder="1" applyAlignment="1" applyProtection="1">
      <alignment horizontal="center"/>
      <protection locked="0"/>
    </xf>
    <xf numFmtId="0" fontId="2" fillId="6" borderId="14" xfId="44" applyFont="1" applyFill="1" applyBorder="1" applyAlignment="1" applyProtection="1">
      <alignment vertical="center" wrapText="1"/>
      <protection locked="0"/>
    </xf>
    <xf numFmtId="0" fontId="2" fillId="6" borderId="14" xfId="46" applyFont="1" applyFill="1" applyBorder="1" applyAlignment="1" applyProtection="1">
      <alignment horizontal="center" vertical="center" wrapText="1"/>
      <protection locked="0"/>
    </xf>
    <xf numFmtId="0" fontId="2" fillId="6" borderId="14" xfId="46" applyFont="1" applyFill="1" applyBorder="1" applyAlignment="1" applyProtection="1">
      <alignment horizontal="center" vertical="center"/>
      <protection locked="0"/>
    </xf>
    <xf numFmtId="167" fontId="10" fillId="6" borderId="14" xfId="44" applyNumberFormat="1" applyFont="1" applyFill="1" applyBorder="1" applyAlignment="1">
      <alignment horizontal="right" vertical="top" wrapText="1"/>
    </xf>
    <xf numFmtId="167" fontId="31" fillId="6" borderId="14" xfId="44" applyNumberFormat="1" applyFont="1" applyFill="1" applyBorder="1" applyAlignment="1">
      <alignment horizontal="right" vertical="top" wrapText="1"/>
    </xf>
    <xf numFmtId="167" fontId="2" fillId="6" borderId="14" xfId="44" applyNumberFormat="1" applyFont="1" applyFill="1" applyBorder="1" applyAlignment="1" applyProtection="1">
      <alignment horizontal="right"/>
      <protection locked="0"/>
    </xf>
    <xf numFmtId="4" fontId="2" fillId="6" borderId="14" xfId="46" applyNumberFormat="1" applyFont="1" applyFill="1" applyBorder="1" applyAlignment="1" applyProtection="1">
      <alignment vertical="center" wrapText="1"/>
      <protection locked="0"/>
    </xf>
    <xf numFmtId="167" fontId="31" fillId="6" borderId="14" xfId="44" applyNumberFormat="1" applyFont="1" applyFill="1" applyBorder="1" applyAlignment="1">
      <alignment vertical="top" wrapText="1"/>
    </xf>
    <xf numFmtId="2" fontId="2" fillId="6" borderId="14" xfId="44" applyNumberFormat="1" applyFont="1" applyFill="1" applyBorder="1" applyProtection="1">
      <protection locked="0"/>
    </xf>
    <xf numFmtId="0" fontId="2" fillId="4" borderId="17" xfId="44" applyFont="1" applyFill="1" applyBorder="1" applyAlignment="1" applyProtection="1">
      <alignment horizontal="center" vertical="center" wrapText="1"/>
      <protection locked="0"/>
    </xf>
    <xf numFmtId="0" fontId="2" fillId="4" borderId="17" xfId="44" applyFont="1" applyFill="1" applyBorder="1" applyAlignment="1" applyProtection="1">
      <alignment horizontal="center"/>
      <protection locked="0"/>
    </xf>
    <xf numFmtId="0" fontId="2" fillId="4" borderId="17" xfId="44" applyFont="1" applyFill="1" applyBorder="1" applyAlignment="1" applyProtection="1">
      <alignment vertical="center" wrapText="1"/>
      <protection locked="0"/>
    </xf>
    <xf numFmtId="0" fontId="2" fillId="4" borderId="17" xfId="44" applyFont="1" applyFill="1" applyBorder="1" applyProtection="1">
      <protection locked="0"/>
    </xf>
    <xf numFmtId="4" fontId="2" fillId="4" borderId="17" xfId="46" applyNumberFormat="1" applyFont="1" applyFill="1" applyBorder="1" applyAlignment="1" applyProtection="1">
      <alignment horizontal="center" vertical="center"/>
      <protection locked="0"/>
    </xf>
    <xf numFmtId="167" fontId="31" fillId="4" borderId="17" xfId="44" applyNumberFormat="1" applyFont="1" applyFill="1" applyBorder="1" applyAlignment="1">
      <alignment horizontal="right" vertical="top" wrapText="1"/>
    </xf>
    <xf numFmtId="167" fontId="2" fillId="4" borderId="17" xfId="44" applyNumberFormat="1" applyFont="1" applyFill="1" applyBorder="1" applyAlignment="1" applyProtection="1">
      <alignment horizontal="right"/>
      <protection locked="0"/>
    </xf>
    <xf numFmtId="167" fontId="2" fillId="4" borderId="17" xfId="46" applyNumberFormat="1" applyFont="1" applyFill="1" applyBorder="1" applyAlignment="1" applyProtection="1">
      <alignment horizontal="right" vertical="center" wrapText="1"/>
      <protection locked="0"/>
    </xf>
    <xf numFmtId="4" fontId="2" fillId="4" borderId="17" xfId="44" applyNumberFormat="1" applyFont="1" applyFill="1" applyBorder="1" applyAlignment="1" applyProtection="1">
      <alignment vertical="center" wrapText="1"/>
      <protection locked="0"/>
    </xf>
    <xf numFmtId="167" fontId="31" fillId="4" borderId="17" xfId="44" applyNumberFormat="1" applyFont="1" applyFill="1" applyBorder="1" applyAlignment="1">
      <alignment vertical="top" wrapText="1"/>
    </xf>
    <xf numFmtId="2" fontId="2" fillId="4" borderId="17" xfId="44" applyNumberFormat="1" applyFont="1" applyFill="1" applyBorder="1" applyProtection="1">
      <protection locked="0"/>
    </xf>
    <xf numFmtId="0" fontId="2" fillId="4" borderId="9" xfId="44" applyFont="1" applyFill="1" applyBorder="1" applyAlignment="1" applyProtection="1">
      <alignment horizontal="center" vertical="center" wrapText="1"/>
      <protection locked="0"/>
    </xf>
    <xf numFmtId="0" fontId="2" fillId="4" borderId="9" xfId="44" applyFont="1" applyFill="1" applyBorder="1" applyAlignment="1" applyProtection="1">
      <alignment horizontal="center"/>
      <protection locked="0"/>
    </xf>
    <xf numFmtId="0" fontId="2" fillId="4" borderId="9" xfId="44" applyFont="1" applyFill="1" applyBorder="1" applyAlignment="1" applyProtection="1">
      <alignment vertical="center" wrapText="1"/>
      <protection locked="0"/>
    </xf>
    <xf numFmtId="0" fontId="2" fillId="4" borderId="9" xfId="44" applyFont="1" applyFill="1" applyBorder="1" applyProtection="1">
      <protection locked="0"/>
    </xf>
    <xf numFmtId="4" fontId="2" fillId="4" borderId="9" xfId="46" applyNumberFormat="1" applyFont="1" applyFill="1" applyBorder="1" applyAlignment="1" applyProtection="1">
      <alignment horizontal="center" vertical="center"/>
      <protection locked="0"/>
    </xf>
    <xf numFmtId="167" fontId="31" fillId="4" borderId="9" xfId="44" applyNumberFormat="1" applyFont="1" applyFill="1" applyBorder="1" applyAlignment="1">
      <alignment horizontal="right" vertical="top" wrapText="1"/>
    </xf>
    <xf numFmtId="167" fontId="2" fillId="4" borderId="9" xfId="44" applyNumberFormat="1" applyFont="1" applyFill="1" applyBorder="1" applyAlignment="1" applyProtection="1">
      <alignment horizontal="right"/>
      <protection locked="0"/>
    </xf>
    <xf numFmtId="167" fontId="2" fillId="4" borderId="9" xfId="46" applyNumberFormat="1" applyFont="1" applyFill="1" applyBorder="1" applyAlignment="1" applyProtection="1">
      <alignment horizontal="right" vertical="center" wrapText="1"/>
      <protection locked="0"/>
    </xf>
    <xf numFmtId="4" fontId="2" fillId="4" borderId="9" xfId="46" applyNumberFormat="1" applyFont="1" applyFill="1" applyBorder="1" applyAlignment="1" applyProtection="1">
      <alignment vertical="center" wrapText="1"/>
      <protection locked="0"/>
    </xf>
    <xf numFmtId="167" fontId="31" fillId="4" borderId="9" xfId="44" applyNumberFormat="1" applyFont="1" applyFill="1" applyBorder="1" applyAlignment="1">
      <alignment vertical="top" wrapText="1"/>
    </xf>
    <xf numFmtId="2" fontId="2" fillId="4" borderId="9" xfId="44" applyNumberFormat="1" applyFont="1" applyFill="1" applyBorder="1" applyProtection="1">
      <protection locked="0"/>
    </xf>
    <xf numFmtId="0" fontId="2" fillId="4" borderId="9" xfId="46" applyFont="1" applyFill="1" applyBorder="1" applyAlignment="1" applyProtection="1">
      <alignment horizontal="center" vertical="center" wrapText="1"/>
      <protection locked="0"/>
    </xf>
    <xf numFmtId="4" fontId="2" fillId="4" borderId="9" xfId="44" applyNumberFormat="1" applyFont="1" applyFill="1" applyBorder="1" applyAlignment="1" applyProtection="1">
      <alignment vertical="center" wrapText="1"/>
      <protection locked="0"/>
    </xf>
    <xf numFmtId="0" fontId="2" fillId="4" borderId="9" xfId="46" applyFont="1" applyFill="1" applyBorder="1" applyAlignment="1" applyProtection="1">
      <alignment horizontal="center" vertical="center"/>
      <protection locked="0"/>
    </xf>
    <xf numFmtId="4" fontId="2" fillId="4" borderId="9" xfId="46" applyNumberFormat="1" applyFont="1" applyFill="1" applyBorder="1" applyAlignment="1" applyProtection="1">
      <alignment vertical="center"/>
      <protection locked="0"/>
    </xf>
    <xf numFmtId="164" fontId="2" fillId="4" borderId="10" xfId="0" applyNumberFormat="1" applyFont="1" applyFill="1" applyBorder="1" applyAlignment="1" applyProtection="1">
      <alignment horizontal="left" indent="3"/>
    </xf>
    <xf numFmtId="0" fontId="2" fillId="4" borderId="14" xfId="44" applyFont="1" applyFill="1" applyBorder="1" applyAlignment="1" applyProtection="1">
      <alignment horizontal="center" vertical="center" wrapText="1"/>
      <protection locked="0"/>
    </xf>
    <xf numFmtId="0" fontId="2" fillId="4" borderId="14" xfId="44" applyFont="1" applyFill="1" applyBorder="1" applyAlignment="1" applyProtection="1">
      <alignment horizontal="center"/>
      <protection locked="0"/>
    </xf>
    <xf numFmtId="164" fontId="2" fillId="4" borderId="42" xfId="0" applyNumberFormat="1" applyFont="1" applyFill="1" applyBorder="1" applyAlignment="1" applyProtection="1">
      <alignment horizontal="left" indent="3"/>
    </xf>
    <xf numFmtId="0" fontId="2" fillId="12" borderId="17" xfId="0" applyFont="1" applyFill="1" applyBorder="1" applyProtection="1">
      <protection locked="0"/>
    </xf>
    <xf numFmtId="0" fontId="2" fillId="2" borderId="19" xfId="0" applyFont="1" applyFill="1" applyBorder="1" applyAlignment="1" applyProtection="1">
      <alignment horizontal="center" vertical="center"/>
      <protection locked="0"/>
    </xf>
    <xf numFmtId="0" fontId="2" fillId="2" borderId="46"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0" fillId="2" borderId="24" xfId="0" applyFont="1" applyFill="1" applyBorder="1" applyAlignment="1" applyProtection="1">
      <alignment horizontal="center" vertical="center" wrapText="1"/>
      <protection locked="0"/>
    </xf>
    <xf numFmtId="0" fontId="0" fillId="2" borderId="47"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3" fillId="0" borderId="0" xfId="0" applyFont="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2" fillId="2" borderId="29"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wrapText="1"/>
      <protection locked="0"/>
    </xf>
    <xf numFmtId="0" fontId="0" fillId="2" borderId="27" xfId="0" applyFont="1" applyFill="1" applyBorder="1" applyAlignment="1">
      <alignment horizontal="center" vertical="center"/>
    </xf>
    <xf numFmtId="0" fontId="2" fillId="2" borderId="24"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wrapText="1"/>
    </xf>
    <xf numFmtId="0" fontId="0" fillId="2" borderId="27" xfId="0" applyFont="1" applyFill="1" applyBorder="1" applyAlignment="1">
      <alignment horizontal="center" vertical="center" wrapText="1"/>
    </xf>
    <xf numFmtId="164" fontId="32" fillId="2" borderId="1" xfId="44" applyNumberFormat="1" applyFont="1" applyFill="1" applyBorder="1" applyAlignment="1" applyProtection="1">
      <alignment horizontal="center" vertical="center" wrapText="1"/>
      <protection locked="0"/>
    </xf>
    <xf numFmtId="164" fontId="32" fillId="2" borderId="7" xfId="44" applyNumberFormat="1" applyFont="1" applyFill="1" applyBorder="1" applyAlignment="1" applyProtection="1">
      <alignment horizontal="center" vertical="center" wrapText="1"/>
      <protection locked="0"/>
    </xf>
    <xf numFmtId="0" fontId="31" fillId="2" borderId="18" xfId="44" applyFont="1" applyFill="1" applyBorder="1" applyAlignment="1" applyProtection="1">
      <alignment horizontal="center" vertical="center"/>
      <protection locked="0"/>
    </xf>
    <xf numFmtId="0" fontId="31" fillId="2" borderId="19" xfId="44"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164" fontId="2" fillId="2" borderId="18" xfId="0" applyNumberFormat="1" applyFont="1" applyFill="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protection locked="0"/>
    </xf>
    <xf numFmtId="164" fontId="2" fillId="2" borderId="46"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wrapText="1"/>
      <protection locked="0"/>
    </xf>
    <xf numFmtId="164" fontId="5" fillId="0" borderId="8"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2" fontId="2" fillId="4" borderId="10" xfId="0" applyNumberFormat="1" applyFont="1" applyFill="1" applyBorder="1" applyAlignment="1" applyProtection="1"/>
    <xf numFmtId="2" fontId="2" fillId="4" borderId="42" xfId="0" applyNumberFormat="1" applyFont="1" applyFill="1" applyBorder="1" applyAlignment="1" applyProtection="1"/>
    <xf numFmtId="0" fontId="2" fillId="2" borderId="17" xfId="0"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protection locked="0"/>
    </xf>
    <xf numFmtId="0" fontId="0" fillId="2" borderId="19" xfId="0" applyFont="1" applyFill="1" applyBorder="1" applyAlignment="1" applyProtection="1">
      <alignment horizontal="center" vertical="center"/>
      <protection locked="0"/>
    </xf>
    <xf numFmtId="0" fontId="0" fillId="2" borderId="46" xfId="0" applyFont="1" applyFill="1" applyBorder="1" applyAlignment="1" applyProtection="1">
      <alignment horizontal="center" vertical="center"/>
      <protection locked="0"/>
    </xf>
    <xf numFmtId="164" fontId="2" fillId="4" borderId="41" xfId="0" applyNumberFormat="1" applyFont="1" applyFill="1" applyBorder="1" applyAlignment="1" applyProtection="1">
      <alignment horizontal="left" indent="3"/>
    </xf>
    <xf numFmtId="0" fontId="2" fillId="2" borderId="9" xfId="0" applyFont="1" applyFill="1" applyBorder="1" applyAlignment="1">
      <alignment horizontal="center"/>
    </xf>
    <xf numFmtId="0" fontId="2" fillId="0" borderId="9" xfId="0" applyFont="1" applyBorder="1" applyAlignment="1">
      <alignment horizontal="center"/>
    </xf>
    <xf numFmtId="0" fontId="2" fillId="0" borderId="14" xfId="0" applyFont="1" applyBorder="1" applyAlignment="1">
      <alignment horizontal="center"/>
    </xf>
    <xf numFmtId="0" fontId="2" fillId="3" borderId="9" xfId="0" applyFont="1" applyFill="1" applyBorder="1" applyAlignment="1">
      <alignment vertical="top"/>
    </xf>
    <xf numFmtId="0" fontId="2" fillId="5" borderId="9" xfId="0" applyFont="1" applyFill="1" applyBorder="1" applyAlignment="1">
      <alignment vertical="top"/>
    </xf>
    <xf numFmtId="0" fontId="2" fillId="6" borderId="9" xfId="0" applyFont="1" applyFill="1" applyBorder="1" applyAlignment="1">
      <alignment vertical="top"/>
    </xf>
    <xf numFmtId="0" fontId="2" fillId="4" borderId="9" xfId="0" applyFont="1" applyFill="1" applyBorder="1" applyAlignment="1">
      <alignment vertical="top"/>
    </xf>
    <xf numFmtId="0" fontId="2" fillId="4" borderId="14" xfId="0" applyFont="1" applyFill="1" applyBorder="1" applyAlignment="1">
      <alignment vertical="top"/>
    </xf>
    <xf numFmtId="0" fontId="2" fillId="4" borderId="9" xfId="0" applyFont="1" applyFill="1" applyBorder="1" applyAlignment="1" applyProtection="1">
      <protection locked="0"/>
    </xf>
    <xf numFmtId="164" fontId="2" fillId="3" borderId="17" xfId="0" applyNumberFormat="1" applyFont="1" applyFill="1" applyBorder="1" applyAlignment="1" applyProtection="1">
      <protection locked="0"/>
    </xf>
    <xf numFmtId="164" fontId="2" fillId="3" borderId="9" xfId="0" applyNumberFormat="1" applyFont="1" applyFill="1" applyBorder="1" applyAlignment="1" applyProtection="1">
      <protection locked="0"/>
    </xf>
    <xf numFmtId="164" fontId="2" fillId="5" borderId="9" xfId="0" applyNumberFormat="1" applyFont="1" applyFill="1" applyBorder="1" applyAlignment="1" applyProtection="1">
      <protection locked="0"/>
    </xf>
    <xf numFmtId="0" fontId="2" fillId="4" borderId="14" xfId="0" applyFont="1" applyFill="1" applyBorder="1" applyAlignment="1" applyProtection="1">
      <protection locked="0"/>
    </xf>
    <xf numFmtId="164" fontId="2" fillId="4" borderId="9" xfId="0" applyNumberFormat="1" applyFont="1" applyFill="1" applyBorder="1" applyAlignment="1" applyProtection="1">
      <protection locked="0"/>
    </xf>
    <xf numFmtId="0" fontId="2" fillId="3" borderId="17"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2" fontId="2" fillId="3" borderId="17" xfId="0" applyNumberFormat="1" applyFont="1" applyFill="1" applyBorder="1" applyAlignment="1" applyProtection="1">
      <alignment horizontal="center"/>
      <protection locked="0"/>
    </xf>
    <xf numFmtId="2" fontId="2" fillId="3" borderId="9" xfId="0" applyNumberFormat="1" applyFont="1" applyFill="1" applyBorder="1" applyAlignment="1" applyProtection="1">
      <alignment horizontal="center"/>
      <protection locked="0"/>
    </xf>
    <xf numFmtId="2" fontId="2" fillId="5" borderId="9" xfId="0" applyNumberFormat="1" applyFont="1" applyFill="1" applyBorder="1" applyAlignment="1" applyProtection="1">
      <alignment horizontal="center"/>
      <protection locked="0"/>
    </xf>
    <xf numFmtId="2" fontId="2" fillId="4" borderId="9" xfId="0" applyNumberFormat="1" applyFont="1" applyFill="1" applyBorder="1" applyAlignment="1" applyProtection="1">
      <alignment horizontal="center"/>
      <protection locked="0"/>
    </xf>
    <xf numFmtId="2" fontId="2" fillId="4" borderId="14" xfId="0" applyNumberFormat="1" applyFont="1" applyFill="1" applyBorder="1" applyAlignment="1" applyProtection="1">
      <alignment horizontal="center"/>
      <protection locked="0"/>
    </xf>
    <xf numFmtId="2" fontId="2" fillId="3" borderId="17" xfId="0" applyNumberFormat="1" applyFont="1" applyFill="1" applyBorder="1" applyAlignment="1" applyProtection="1">
      <alignment horizontal="center"/>
    </xf>
    <xf numFmtId="2" fontId="2" fillId="3" borderId="21" xfId="0" applyNumberFormat="1" applyFont="1" applyFill="1" applyBorder="1" applyAlignment="1" applyProtection="1">
      <alignment horizontal="center"/>
    </xf>
    <xf numFmtId="2" fontId="2" fillId="3" borderId="9" xfId="0" applyNumberFormat="1" applyFont="1" applyFill="1" applyBorder="1" applyAlignment="1" applyProtection="1">
      <alignment horizontal="center"/>
    </xf>
    <xf numFmtId="2" fontId="2" fillId="3" borderId="13" xfId="0" applyNumberFormat="1" applyFont="1" applyFill="1" applyBorder="1" applyAlignment="1" applyProtection="1">
      <alignment horizontal="center"/>
    </xf>
    <xf numFmtId="2" fontId="2" fillId="5" borderId="13" xfId="0" applyNumberFormat="1" applyFont="1" applyFill="1" applyBorder="1" applyAlignment="1" applyProtection="1">
      <alignment horizontal="center"/>
    </xf>
    <xf numFmtId="2" fontId="2" fillId="6" borderId="13" xfId="0" applyNumberFormat="1" applyFont="1" applyFill="1" applyBorder="1" applyAlignment="1" applyProtection="1">
      <alignment horizontal="center"/>
    </xf>
    <xf numFmtId="2" fontId="2" fillId="4" borderId="13" xfId="0" applyNumberFormat="1" applyFont="1" applyFill="1" applyBorder="1" applyAlignment="1" applyProtection="1">
      <alignment horizontal="center"/>
    </xf>
    <xf numFmtId="2" fontId="2" fillId="4" borderId="16" xfId="0" applyNumberFormat="1" applyFont="1" applyFill="1" applyBorder="1" applyAlignment="1" applyProtection="1">
      <alignment horizontal="center"/>
    </xf>
    <xf numFmtId="172" fontId="2" fillId="5" borderId="9" xfId="0" applyNumberFormat="1" applyFont="1" applyFill="1" applyBorder="1" applyAlignment="1" applyProtection="1">
      <alignment horizontal="center"/>
    </xf>
    <xf numFmtId="2" fontId="2" fillId="5" borderId="9" xfId="0" applyNumberFormat="1" applyFont="1" applyFill="1" applyBorder="1" applyAlignment="1" applyProtection="1">
      <alignment horizontal="center"/>
    </xf>
    <xf numFmtId="172" fontId="2" fillId="6" borderId="9" xfId="0" applyNumberFormat="1" applyFont="1" applyFill="1" applyBorder="1" applyAlignment="1" applyProtection="1">
      <alignment horizontal="center"/>
    </xf>
    <xf numFmtId="2" fontId="2" fillId="6" borderId="9" xfId="0" applyNumberFormat="1" applyFont="1" applyFill="1" applyBorder="1" applyAlignment="1" applyProtection="1">
      <alignment horizontal="center"/>
    </xf>
    <xf numFmtId="172" fontId="2" fillId="4" borderId="9" xfId="0" applyNumberFormat="1" applyFont="1" applyFill="1" applyBorder="1" applyAlignment="1" applyProtection="1">
      <alignment horizontal="center"/>
    </xf>
    <xf numFmtId="2" fontId="2" fillId="4" borderId="9" xfId="0" applyNumberFormat="1" applyFont="1" applyFill="1" applyBorder="1" applyAlignment="1" applyProtection="1">
      <alignment horizontal="center"/>
    </xf>
    <xf numFmtId="172" fontId="2" fillId="4" borderId="14" xfId="0" applyNumberFormat="1" applyFont="1" applyFill="1" applyBorder="1" applyAlignment="1" applyProtection="1">
      <alignment horizontal="center"/>
    </xf>
    <xf numFmtId="2" fontId="2" fillId="4" borderId="14" xfId="0" applyNumberFormat="1" applyFont="1" applyFill="1" applyBorder="1" applyAlignment="1" applyProtection="1">
      <alignment horizontal="center"/>
    </xf>
    <xf numFmtId="0" fontId="2" fillId="3" borderId="17" xfId="0" applyFont="1" applyFill="1" applyBorder="1" applyAlignment="1" applyProtection="1">
      <alignment horizontal="center"/>
      <protection locked="0"/>
    </xf>
    <xf numFmtId="0" fontId="2" fillId="3" borderId="17" xfId="0" applyFont="1" applyFill="1" applyBorder="1" applyProtection="1">
      <protection locked="0"/>
    </xf>
    <xf numFmtId="164" fontId="2" fillId="3" borderId="17" xfId="0" applyNumberFormat="1" applyFont="1" applyFill="1" applyBorder="1" applyProtection="1">
      <protection locked="0"/>
    </xf>
    <xf numFmtId="164" fontId="2" fillId="3" borderId="17" xfId="0" applyNumberFormat="1" applyFont="1" applyFill="1" applyBorder="1" applyAlignment="1" applyProtection="1">
      <alignment horizontal="left" indent="4"/>
      <protection locked="0"/>
    </xf>
    <xf numFmtId="165" fontId="2" fillId="3" borderId="17" xfId="0" applyNumberFormat="1" applyFont="1" applyFill="1" applyBorder="1" applyProtection="1"/>
    <xf numFmtId="2" fontId="2" fillId="3" borderId="17" xfId="0" applyNumberFormat="1" applyFont="1" applyFill="1" applyBorder="1" applyProtection="1">
      <protection locked="0"/>
    </xf>
    <xf numFmtId="2" fontId="2" fillId="3" borderId="17" xfId="0" applyNumberFormat="1" applyFont="1" applyFill="1" applyBorder="1" applyAlignment="1" applyProtection="1">
      <alignment horizontal="left" indent="3"/>
    </xf>
    <xf numFmtId="2" fontId="2" fillId="3" borderId="21" xfId="0" applyNumberFormat="1" applyFont="1" applyFill="1" applyBorder="1" applyAlignment="1" applyProtection="1">
      <alignment horizontal="left" indent="3"/>
    </xf>
    <xf numFmtId="0" fontId="2" fillId="3" borderId="9" xfId="0" applyFont="1" applyFill="1" applyBorder="1" applyAlignment="1" applyProtection="1">
      <alignment horizontal="center"/>
      <protection locked="0"/>
    </xf>
    <xf numFmtId="0" fontId="2" fillId="3" borderId="9" xfId="0" applyFont="1" applyFill="1" applyBorder="1" applyProtection="1">
      <protection locked="0"/>
    </xf>
    <xf numFmtId="164" fontId="2" fillId="3" borderId="9" xfId="0" applyNumberFormat="1" applyFont="1" applyFill="1" applyBorder="1" applyProtection="1">
      <protection locked="0"/>
    </xf>
    <xf numFmtId="164" fontId="2" fillId="3" borderId="9" xfId="0" applyNumberFormat="1" applyFont="1" applyFill="1" applyBorder="1" applyAlignment="1" applyProtection="1">
      <alignment horizontal="left" indent="4"/>
      <protection locked="0"/>
    </xf>
    <xf numFmtId="165" fontId="2" fillId="3" borderId="9" xfId="0" applyNumberFormat="1" applyFont="1" applyFill="1" applyBorder="1" applyProtection="1"/>
    <xf numFmtId="2" fontId="2" fillId="3" borderId="9" xfId="0" applyNumberFormat="1" applyFont="1" applyFill="1" applyBorder="1" applyAlignment="1" applyProtection="1">
      <alignment horizontal="left" indent="3"/>
    </xf>
    <xf numFmtId="2" fontId="2" fillId="3" borderId="13" xfId="0" applyNumberFormat="1" applyFont="1" applyFill="1" applyBorder="1" applyAlignment="1" applyProtection="1">
      <alignment horizontal="left" indent="3"/>
    </xf>
    <xf numFmtId="0" fontId="2" fillId="4" borderId="9" xfId="0" applyFont="1" applyFill="1" applyBorder="1" applyAlignment="1" applyProtection="1">
      <alignment horizontal="center"/>
      <protection locked="0"/>
    </xf>
    <xf numFmtId="0" fontId="2" fillId="4" borderId="9" xfId="0" applyFont="1" applyFill="1" applyBorder="1" applyProtection="1">
      <protection locked="0"/>
    </xf>
    <xf numFmtId="164" fontId="2" fillId="4" borderId="9" xfId="0" applyNumberFormat="1" applyFont="1" applyFill="1" applyBorder="1" applyProtection="1">
      <protection locked="0"/>
    </xf>
    <xf numFmtId="164" fontId="2" fillId="4" borderId="9" xfId="0" applyNumberFormat="1" applyFont="1" applyFill="1" applyBorder="1" applyAlignment="1" applyProtection="1">
      <alignment horizontal="left" indent="4"/>
      <protection locked="0"/>
    </xf>
    <xf numFmtId="165" fontId="2" fillId="4" borderId="9" xfId="0" applyNumberFormat="1" applyFont="1" applyFill="1" applyBorder="1" applyProtection="1"/>
    <xf numFmtId="2" fontId="2" fillId="4" borderId="9" xfId="0" applyNumberFormat="1" applyFont="1" applyFill="1" applyBorder="1" applyAlignment="1" applyProtection="1">
      <alignment horizontal="left" indent="3"/>
    </xf>
    <xf numFmtId="2" fontId="2" fillId="4" borderId="13" xfId="0" applyNumberFormat="1" applyFont="1" applyFill="1" applyBorder="1" applyAlignment="1" applyProtection="1">
      <alignment horizontal="left" indent="3"/>
    </xf>
    <xf numFmtId="0" fontId="2" fillId="5" borderId="9" xfId="0" applyFont="1" applyFill="1" applyBorder="1" applyAlignment="1" applyProtection="1">
      <alignment horizontal="center"/>
      <protection locked="0"/>
    </xf>
    <xf numFmtId="0" fontId="2" fillId="5" borderId="9" xfId="0" applyFont="1" applyFill="1" applyBorder="1" applyProtection="1">
      <protection locked="0"/>
    </xf>
    <xf numFmtId="164" fontId="2" fillId="5" borderId="9" xfId="0" applyNumberFormat="1" applyFont="1" applyFill="1" applyBorder="1" applyProtection="1">
      <protection locked="0"/>
    </xf>
    <xf numFmtId="164" fontId="2" fillId="5" borderId="9" xfId="0" applyNumberFormat="1" applyFont="1" applyFill="1" applyBorder="1" applyAlignment="1" applyProtection="1">
      <alignment horizontal="left" indent="4"/>
      <protection locked="0"/>
    </xf>
    <xf numFmtId="165" fontId="2" fillId="5" borderId="9" xfId="0" applyNumberFormat="1" applyFont="1" applyFill="1" applyBorder="1" applyProtection="1"/>
    <xf numFmtId="2" fontId="2" fillId="5" borderId="9" xfId="0" applyNumberFormat="1" applyFont="1" applyFill="1" applyBorder="1" applyAlignment="1" applyProtection="1">
      <alignment horizontal="left" indent="3"/>
    </xf>
    <xf numFmtId="2" fontId="2" fillId="5" borderId="13" xfId="0" applyNumberFormat="1" applyFont="1" applyFill="1" applyBorder="1" applyAlignment="1" applyProtection="1">
      <alignment horizontal="left" indent="3"/>
    </xf>
    <xf numFmtId="165" fontId="2" fillId="6" borderId="9" xfId="0" applyNumberFormat="1" applyFont="1" applyFill="1" applyBorder="1" applyProtection="1"/>
    <xf numFmtId="2" fontId="2" fillId="6" borderId="9" xfId="0" applyNumberFormat="1" applyFont="1" applyFill="1" applyBorder="1" applyAlignment="1" applyProtection="1">
      <alignment horizontal="left" indent="3"/>
    </xf>
    <xf numFmtId="2" fontId="2" fillId="6" borderId="13" xfId="0" applyNumberFormat="1" applyFont="1" applyFill="1" applyBorder="1" applyAlignment="1" applyProtection="1">
      <alignment horizontal="left" indent="3"/>
    </xf>
    <xf numFmtId="0" fontId="2" fillId="4" borderId="14" xfId="0" applyFont="1" applyFill="1" applyBorder="1" applyAlignment="1" applyProtection="1">
      <alignment horizontal="center"/>
      <protection locked="0"/>
    </xf>
    <xf numFmtId="0" fontId="2" fillId="4" borderId="14" xfId="0" applyFont="1" applyFill="1" applyBorder="1" applyProtection="1">
      <protection locked="0"/>
    </xf>
    <xf numFmtId="2" fontId="2" fillId="4" borderId="14" xfId="0" applyNumberFormat="1" applyFont="1" applyFill="1" applyBorder="1" applyAlignment="1" applyProtection="1">
      <alignment horizontal="left" indent="3"/>
    </xf>
    <xf numFmtId="165" fontId="2" fillId="4" borderId="14" xfId="0" applyNumberFormat="1" applyFont="1" applyFill="1" applyBorder="1" applyProtection="1"/>
    <xf numFmtId="2" fontId="2" fillId="4" borderId="16" xfId="0" applyNumberFormat="1" applyFont="1" applyFill="1" applyBorder="1" applyAlignment="1" applyProtection="1">
      <alignment horizontal="left" indent="3"/>
    </xf>
    <xf numFmtId="2" fontId="2" fillId="3" borderId="9" xfId="0" applyNumberFormat="1" applyFont="1" applyFill="1" applyBorder="1" applyProtection="1">
      <protection locked="0"/>
    </xf>
    <xf numFmtId="2" fontId="2" fillId="5" borderId="9" xfId="0" applyNumberFormat="1" applyFont="1" applyFill="1" applyBorder="1" applyProtection="1">
      <protection locked="0"/>
    </xf>
    <xf numFmtId="0" fontId="2" fillId="6" borderId="9" xfId="0" applyFont="1" applyFill="1" applyBorder="1" applyAlignment="1" applyProtection="1">
      <alignment horizontal="center"/>
      <protection locked="0"/>
    </xf>
    <xf numFmtId="0" fontId="2" fillId="6" borderId="9" xfId="0" applyFont="1" applyFill="1" applyBorder="1" applyProtection="1">
      <protection locked="0"/>
    </xf>
    <xf numFmtId="164" fontId="2" fillId="6" borderId="9" xfId="0" applyNumberFormat="1" applyFont="1" applyFill="1" applyBorder="1" applyProtection="1">
      <protection locked="0"/>
    </xf>
    <xf numFmtId="164" fontId="2" fillId="6" borderId="9" xfId="0" applyNumberFormat="1" applyFont="1" applyFill="1" applyBorder="1" applyAlignment="1" applyProtection="1">
      <alignment horizontal="left" indent="4"/>
      <protection locked="0"/>
    </xf>
    <xf numFmtId="2" fontId="2" fillId="6" borderId="9" xfId="0" applyNumberFormat="1" applyFont="1" applyFill="1" applyBorder="1" applyProtection="1">
      <protection locked="0"/>
    </xf>
    <xf numFmtId="2" fontId="2" fillId="4" borderId="9" xfId="0" applyNumberFormat="1" applyFont="1" applyFill="1" applyBorder="1" applyProtection="1">
      <protection locked="0"/>
    </xf>
    <xf numFmtId="2" fontId="2" fillId="4" borderId="14" xfId="0" applyNumberFormat="1" applyFont="1" applyFill="1" applyBorder="1" applyProtection="1">
      <protection locked="0"/>
    </xf>
    <xf numFmtId="164" fontId="2" fillId="4" borderId="14" xfId="0" applyNumberFormat="1" applyFont="1" applyFill="1" applyBorder="1" applyAlignment="1" applyProtection="1">
      <alignment horizontal="right"/>
      <protection locked="0"/>
    </xf>
    <xf numFmtId="164" fontId="2" fillId="4" borderId="14" xfId="0" applyNumberFormat="1" applyFont="1" applyFill="1" applyBorder="1" applyProtection="1">
      <protection locked="0"/>
    </xf>
    <xf numFmtId="0" fontId="2" fillId="5" borderId="17" xfId="0" applyFont="1" applyFill="1" applyBorder="1" applyAlignment="1" applyProtection="1">
      <alignment horizontal="center"/>
      <protection locked="0"/>
    </xf>
    <xf numFmtId="0" fontId="2" fillId="5" borderId="17" xfId="0" applyFont="1" applyFill="1" applyBorder="1" applyProtection="1">
      <protection locked="0"/>
    </xf>
    <xf numFmtId="164" fontId="2" fillId="5" borderId="17" xfId="0" applyNumberFormat="1" applyFont="1" applyFill="1" applyBorder="1" applyProtection="1">
      <protection locked="0"/>
    </xf>
    <xf numFmtId="165" fontId="2" fillId="5" borderId="17" xfId="0" applyNumberFormat="1" applyFont="1" applyFill="1" applyBorder="1" applyProtection="1"/>
    <xf numFmtId="2" fontId="2" fillId="5" borderId="17" xfId="0" applyNumberFormat="1" applyFont="1" applyFill="1" applyBorder="1" applyProtection="1">
      <protection locked="0"/>
    </xf>
    <xf numFmtId="2" fontId="2" fillId="5" borderId="17" xfId="0" applyNumberFormat="1" applyFont="1" applyFill="1" applyBorder="1" applyAlignment="1" applyProtection="1">
      <alignment horizontal="left" indent="3"/>
    </xf>
    <xf numFmtId="2" fontId="2" fillId="5" borderId="21" xfId="0" applyNumberFormat="1" applyFont="1" applyFill="1" applyBorder="1" applyAlignment="1" applyProtection="1">
      <alignment horizontal="left" indent="3"/>
    </xf>
    <xf numFmtId="164" fontId="2" fillId="4" borderId="14" xfId="0" applyNumberFormat="1" applyFont="1" applyFill="1" applyBorder="1" applyAlignment="1" applyProtection="1">
      <alignment horizontal="left" indent="4"/>
      <protection locked="0"/>
    </xf>
    <xf numFmtId="1" fontId="2" fillId="2" borderId="17" xfId="0" applyNumberFormat="1" applyFont="1" applyFill="1" applyBorder="1" applyAlignment="1" applyProtection="1">
      <alignment horizontal="center" vertical="center" wrapText="1"/>
      <protection locked="0"/>
    </xf>
    <xf numFmtId="1" fontId="2" fillId="2" borderId="9" xfId="0" applyNumberFormat="1" applyFont="1" applyFill="1" applyBorder="1" applyAlignment="1">
      <alignment horizontal="center"/>
    </xf>
    <xf numFmtId="1" fontId="2" fillId="0" borderId="9" xfId="0" applyNumberFormat="1" applyFont="1" applyBorder="1" applyAlignment="1">
      <alignment horizontal="center"/>
    </xf>
    <xf numFmtId="1" fontId="2" fillId="0" borderId="14" xfId="0" applyNumberFormat="1" applyFont="1" applyBorder="1" applyAlignment="1">
      <alignment horizontal="center"/>
    </xf>
    <xf numFmtId="164" fontId="2" fillId="2" borderId="17" xfId="0" applyNumberFormat="1" applyFont="1" applyFill="1" applyBorder="1" applyAlignment="1" applyProtection="1">
      <alignment horizontal="center" vertical="center"/>
      <protection locked="0"/>
    </xf>
    <xf numFmtId="164" fontId="2" fillId="0" borderId="9" xfId="0" applyNumberFormat="1" applyFont="1" applyBorder="1" applyAlignment="1">
      <alignment horizontal="center"/>
    </xf>
    <xf numFmtId="164" fontId="2" fillId="2" borderId="9" xfId="0" applyNumberFormat="1" applyFont="1" applyFill="1" applyBorder="1" applyAlignment="1">
      <alignment horizontal="center"/>
    </xf>
    <xf numFmtId="164" fontId="2" fillId="0" borderId="17" xfId="0" applyNumberFormat="1" applyFont="1" applyBorder="1" applyAlignment="1">
      <alignment horizontal="center"/>
    </xf>
    <xf numFmtId="164" fontId="31" fillId="2" borderId="9" xfId="0" applyNumberFormat="1" applyFont="1" applyFill="1" applyBorder="1" applyAlignment="1" applyProtection="1">
      <alignment horizontal="center" vertical="center" wrapText="1"/>
      <protection locked="0"/>
    </xf>
    <xf numFmtId="164" fontId="2" fillId="0" borderId="14" xfId="0" applyNumberFormat="1" applyFont="1" applyBorder="1" applyAlignment="1">
      <alignment horizontal="center"/>
    </xf>
    <xf numFmtId="165" fontId="2" fillId="6" borderId="9" xfId="0" applyNumberFormat="1" applyFont="1" applyFill="1" applyBorder="1" applyAlignment="1" applyProtection="1">
      <alignment horizontal="center"/>
    </xf>
    <xf numFmtId="165" fontId="2" fillId="4" borderId="9" xfId="0" applyNumberFormat="1" applyFont="1" applyFill="1" applyBorder="1" applyAlignment="1" applyProtection="1">
      <alignment horizontal="center"/>
    </xf>
    <xf numFmtId="165" fontId="2" fillId="4" borderId="14" xfId="0" applyNumberFormat="1" applyFont="1" applyFill="1" applyBorder="1" applyAlignment="1" applyProtection="1">
      <alignment horizontal="center"/>
    </xf>
    <xf numFmtId="0" fontId="35" fillId="2" borderId="17" xfId="0" applyFont="1" applyFill="1" applyBorder="1" applyAlignment="1" applyProtection="1">
      <alignment horizontal="center" vertical="center" wrapText="1"/>
      <protection locked="0"/>
    </xf>
    <xf numFmtId="0" fontId="34" fillId="0" borderId="51" xfId="0" applyFont="1" applyBorder="1" applyAlignment="1">
      <alignment horizontal="center" vertical="center" wrapText="1"/>
    </xf>
    <xf numFmtId="0" fontId="34" fillId="0" borderId="50" xfId="0" applyFont="1" applyBorder="1" applyAlignment="1">
      <alignment horizontal="center" vertical="center" wrapText="1"/>
    </xf>
    <xf numFmtId="0" fontId="2" fillId="4" borderId="29" xfId="44" applyFont="1" applyFill="1" applyBorder="1" applyAlignment="1" applyProtection="1">
      <alignment horizontal="center" vertical="center" wrapText="1"/>
      <protection locked="0"/>
    </xf>
    <xf numFmtId="0" fontId="2" fillId="4" borderId="29" xfId="44" applyFont="1" applyFill="1" applyBorder="1" applyAlignment="1" applyProtection="1">
      <alignment horizontal="center"/>
      <protection locked="0"/>
    </xf>
    <xf numFmtId="0" fontId="2" fillId="4" borderId="29" xfId="44" applyFont="1" applyFill="1" applyBorder="1" applyAlignment="1" applyProtection="1">
      <alignment vertical="center" wrapText="1"/>
      <protection locked="0"/>
    </xf>
    <xf numFmtId="0" fontId="2" fillId="4" borderId="29" xfId="44" applyFont="1" applyFill="1" applyBorder="1" applyProtection="1">
      <protection locked="0"/>
    </xf>
    <xf numFmtId="0" fontId="2" fillId="4" borderId="29" xfId="46" applyFont="1" applyFill="1" applyBorder="1" applyAlignment="1" applyProtection="1">
      <alignment horizontal="center" vertical="center" wrapText="1"/>
      <protection locked="0"/>
    </xf>
    <xf numFmtId="4" fontId="2" fillId="4" borderId="29" xfId="46" applyNumberFormat="1" applyFont="1" applyFill="1" applyBorder="1" applyAlignment="1" applyProtection="1">
      <alignment horizontal="center" vertical="center"/>
      <protection locked="0"/>
    </xf>
    <xf numFmtId="167" fontId="31" fillId="4" borderId="29" xfId="44" applyNumberFormat="1" applyFont="1" applyFill="1" applyBorder="1" applyAlignment="1">
      <alignment horizontal="right" vertical="top" wrapText="1"/>
    </xf>
    <xf numFmtId="167" fontId="2" fillId="4" borderId="29" xfId="44" applyNumberFormat="1" applyFont="1" applyFill="1" applyBorder="1" applyAlignment="1" applyProtection="1">
      <alignment horizontal="right"/>
      <protection locked="0"/>
    </xf>
    <xf numFmtId="167" fontId="2" fillId="4" borderId="29" xfId="46" applyNumberFormat="1" applyFont="1" applyFill="1" applyBorder="1" applyAlignment="1" applyProtection="1">
      <alignment horizontal="right" vertical="center" wrapText="1"/>
      <protection locked="0"/>
    </xf>
    <xf numFmtId="4" fontId="2" fillId="4" borderId="29" xfId="46" applyNumberFormat="1" applyFont="1" applyFill="1" applyBorder="1" applyAlignment="1" applyProtection="1">
      <alignment vertical="center" wrapText="1"/>
      <protection locked="0"/>
    </xf>
    <xf numFmtId="167" fontId="31" fillId="4" borderId="29" xfId="44" applyNumberFormat="1" applyFont="1" applyFill="1" applyBorder="1" applyAlignment="1">
      <alignment vertical="top" wrapText="1"/>
    </xf>
    <xf numFmtId="2" fontId="2" fillId="4" borderId="29" xfId="44" applyNumberFormat="1" applyFont="1" applyFill="1" applyBorder="1" applyProtection="1">
      <protection locked="0"/>
    </xf>
    <xf numFmtId="2" fontId="2" fillId="4" borderId="29" xfId="0" applyNumberFormat="1" applyFont="1" applyFill="1" applyBorder="1" applyAlignment="1" applyProtection="1">
      <alignment horizontal="left" indent="3"/>
    </xf>
    <xf numFmtId="2" fontId="2" fillId="4" borderId="30" xfId="0" applyNumberFormat="1" applyFont="1" applyFill="1" applyBorder="1" applyAlignment="1" applyProtection="1">
      <alignment horizontal="left" indent="3"/>
    </xf>
    <xf numFmtId="164" fontId="2" fillId="3" borderId="8" xfId="0" applyNumberFormat="1" applyFont="1" applyFill="1" applyBorder="1" applyProtection="1">
      <protection locked="0"/>
    </xf>
    <xf numFmtId="164" fontId="2" fillId="3" borderId="8" xfId="0" applyNumberFormat="1" applyFont="1" applyFill="1" applyBorder="1" applyAlignment="1" applyProtection="1">
      <alignment horizontal="left" indent="4"/>
      <protection locked="0"/>
    </xf>
    <xf numFmtId="2" fontId="2" fillId="3" borderId="8" xfId="0" applyNumberFormat="1" applyFont="1" applyFill="1" applyBorder="1" applyAlignment="1" applyProtection="1">
      <alignment horizontal="left" indent="3"/>
    </xf>
    <xf numFmtId="2" fontId="2" fillId="3" borderId="11" xfId="0" applyNumberFormat="1" applyFont="1" applyFill="1" applyBorder="1" applyAlignment="1" applyProtection="1">
      <alignment horizontal="left" indent="3"/>
    </xf>
    <xf numFmtId="164" fontId="2" fillId="2" borderId="9" xfId="0" applyNumberFormat="1"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164" fontId="2" fillId="4" borderId="9" xfId="0" applyNumberFormat="1" applyFont="1" applyFill="1" applyBorder="1" applyAlignment="1" applyProtection="1">
      <alignment horizontal="left" indent="3"/>
    </xf>
    <xf numFmtId="172" fontId="2" fillId="3" borderId="9" xfId="0" applyNumberFormat="1" applyFont="1" applyFill="1" applyBorder="1" applyAlignment="1" applyProtection="1">
      <alignment horizontal="center"/>
    </xf>
    <xf numFmtId="172" fontId="2" fillId="3" borderId="17" xfId="0" applyNumberFormat="1" applyFont="1" applyFill="1" applyBorder="1" applyAlignment="1" applyProtection="1">
      <alignment horizontal="center"/>
    </xf>
    <xf numFmtId="0" fontId="34" fillId="0" borderId="52" xfId="0" applyFont="1" applyBorder="1" applyAlignment="1">
      <alignment horizontal="center" vertical="center" wrapText="1"/>
    </xf>
    <xf numFmtId="0" fontId="2" fillId="2" borderId="14" xfId="0" applyFont="1" applyFill="1" applyBorder="1" applyAlignment="1" applyProtection="1">
      <alignment horizontal="center" vertical="center"/>
      <protection locked="0"/>
    </xf>
    <xf numFmtId="0" fontId="2" fillId="5" borderId="17" xfId="0" applyFont="1" applyFill="1" applyBorder="1" applyAlignment="1" applyProtection="1">
      <alignment horizontal="center" vertical="center" wrapText="1"/>
      <protection locked="0"/>
    </xf>
    <xf numFmtId="0" fontId="2" fillId="2" borderId="17" xfId="0" applyFont="1" applyFill="1" applyBorder="1" applyAlignment="1">
      <alignment horizontal="center"/>
    </xf>
    <xf numFmtId="0" fontId="2" fillId="3" borderId="17" xfId="0" applyFont="1" applyFill="1" applyBorder="1" applyAlignment="1">
      <alignment vertical="top"/>
    </xf>
    <xf numFmtId="164" fontId="2" fillId="4" borderId="14" xfId="0" applyNumberFormat="1" applyFont="1" applyFill="1" applyBorder="1" applyAlignment="1" applyProtection="1">
      <alignment horizontal="left" indent="3"/>
    </xf>
    <xf numFmtId="164" fontId="2" fillId="2" borderId="14" xfId="0" applyNumberFormat="1" applyFont="1" applyFill="1" applyBorder="1" applyAlignment="1" applyProtection="1">
      <alignment horizontal="center" vertical="center"/>
      <protection locked="0"/>
    </xf>
    <xf numFmtId="0" fontId="2" fillId="12" borderId="17" xfId="0" applyFont="1" applyFill="1" applyBorder="1" applyAlignment="1" applyProtection="1">
      <alignment horizontal="center"/>
      <protection locked="0"/>
    </xf>
    <xf numFmtId="164" fontId="2" fillId="12" borderId="17" xfId="0" applyNumberFormat="1" applyFont="1" applyFill="1" applyBorder="1" applyAlignment="1" applyProtection="1">
      <alignment horizontal="center"/>
      <protection locked="0"/>
    </xf>
    <xf numFmtId="165" fontId="2" fillId="12" borderId="17" xfId="0" applyNumberFormat="1" applyFont="1" applyFill="1" applyBorder="1" applyAlignment="1" applyProtection="1">
      <alignment horizontal="center"/>
    </xf>
    <xf numFmtId="2" fontId="2" fillId="12" borderId="17" xfId="0" applyNumberFormat="1" applyFont="1" applyFill="1" applyBorder="1" applyAlignment="1" applyProtection="1">
      <alignment horizontal="center"/>
      <protection locked="0"/>
    </xf>
    <xf numFmtId="2" fontId="2" fillId="12" borderId="17" xfId="0" applyNumberFormat="1" applyFont="1" applyFill="1" applyBorder="1" applyAlignment="1" applyProtection="1">
      <alignment horizontal="center"/>
    </xf>
    <xf numFmtId="2" fontId="2" fillId="12" borderId="21" xfId="0" applyNumberFormat="1" applyFont="1" applyFill="1" applyBorder="1" applyAlignment="1" applyProtection="1">
      <alignment horizontal="center"/>
    </xf>
    <xf numFmtId="0" fontId="2" fillId="12" borderId="9" xfId="0" applyFont="1" applyFill="1" applyBorder="1" applyAlignment="1" applyProtection="1">
      <alignment horizontal="center"/>
      <protection locked="0"/>
    </xf>
    <xf numFmtId="0" fontId="2" fillId="12" borderId="9" xfId="0" applyFont="1" applyFill="1" applyBorder="1" applyProtection="1">
      <protection locked="0"/>
    </xf>
    <xf numFmtId="164" fontId="2" fillId="12" borderId="9" xfId="0" applyNumberFormat="1" applyFont="1" applyFill="1" applyBorder="1" applyAlignment="1" applyProtection="1">
      <alignment horizontal="center"/>
      <protection locked="0"/>
    </xf>
    <xf numFmtId="165" fontId="2" fillId="12" borderId="9" xfId="0" applyNumberFormat="1" applyFont="1" applyFill="1" applyBorder="1" applyAlignment="1" applyProtection="1">
      <alignment horizontal="center"/>
    </xf>
    <xf numFmtId="2" fontId="2" fillId="12" borderId="9" xfId="0" applyNumberFormat="1" applyFont="1" applyFill="1" applyBorder="1" applyAlignment="1" applyProtection="1">
      <alignment horizontal="center"/>
      <protection locked="0"/>
    </xf>
    <xf numFmtId="2" fontId="2" fillId="12" borderId="9" xfId="0" applyNumberFormat="1" applyFont="1" applyFill="1" applyBorder="1" applyAlignment="1" applyProtection="1">
      <alignment horizontal="center"/>
    </xf>
    <xf numFmtId="2" fontId="2" fillId="12" borderId="13" xfId="0" applyNumberFormat="1" applyFont="1" applyFill="1" applyBorder="1" applyAlignment="1" applyProtection="1">
      <alignment horizontal="center"/>
    </xf>
    <xf numFmtId="0" fontId="2" fillId="47" borderId="9" xfId="44" applyFont="1" applyFill="1" applyBorder="1" applyAlignment="1" applyProtection="1">
      <alignment horizontal="center" vertical="center" wrapText="1"/>
      <protection locked="0"/>
    </xf>
    <xf numFmtId="0" fontId="2" fillId="47" borderId="9" xfId="44" applyFont="1" applyFill="1" applyBorder="1" applyAlignment="1" applyProtection="1">
      <alignment horizontal="center"/>
      <protection locked="0"/>
    </xf>
    <xf numFmtId="0" fontId="31" fillId="47" borderId="9" xfId="0" applyFont="1" applyFill="1" applyBorder="1" applyAlignment="1" applyProtection="1">
      <alignment horizontal="center"/>
      <protection locked="0"/>
    </xf>
    <xf numFmtId="0" fontId="31" fillId="47" borderId="9" xfId="0" applyFont="1" applyFill="1" applyBorder="1" applyProtection="1">
      <protection locked="0"/>
    </xf>
    <xf numFmtId="164" fontId="31" fillId="47" borderId="9" xfId="0" applyNumberFormat="1" applyFont="1" applyFill="1" applyBorder="1" applyAlignment="1" applyProtection="1">
      <alignment horizontal="center"/>
      <protection locked="0"/>
    </xf>
    <xf numFmtId="165" fontId="31" fillId="47" borderId="9" xfId="0" applyNumberFormat="1" applyFont="1" applyFill="1" applyBorder="1" applyAlignment="1" applyProtection="1">
      <alignment horizontal="center"/>
    </xf>
    <xf numFmtId="2" fontId="31" fillId="47" borderId="9" xfId="0" applyNumberFormat="1" applyFont="1" applyFill="1" applyBorder="1" applyAlignment="1" applyProtection="1">
      <alignment horizontal="center"/>
      <protection locked="0"/>
    </xf>
    <xf numFmtId="2" fontId="31" fillId="47" borderId="9" xfId="0" applyNumberFormat="1" applyFont="1" applyFill="1" applyBorder="1" applyAlignment="1" applyProtection="1">
      <alignment horizontal="center"/>
    </xf>
    <xf numFmtId="2" fontId="31" fillId="47" borderId="13" xfId="0" applyNumberFormat="1" applyFont="1" applyFill="1" applyBorder="1" applyAlignment="1" applyProtection="1">
      <alignment horizontal="center"/>
    </xf>
    <xf numFmtId="0" fontId="31" fillId="2" borderId="17" xfId="0" applyFont="1" applyFill="1" applyBorder="1" applyAlignment="1" applyProtection="1">
      <alignment horizontal="center" vertical="center" wrapText="1"/>
      <protection locked="0"/>
    </xf>
  </cellXfs>
  <cellStyles count="47">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2" xfId="38" xr:uid="{00000000-0005-0000-0000-000032000000}"/>
    <cellStyle name="60% - Accent2 2" xfId="39" xr:uid="{00000000-0005-0000-0000-000033000000}"/>
    <cellStyle name="60% - Accent3 2" xfId="40" xr:uid="{00000000-0005-0000-0000-000034000000}"/>
    <cellStyle name="60% - Accent4 2" xfId="41" xr:uid="{00000000-0005-0000-0000-000035000000}"/>
    <cellStyle name="60% - Accent5 2" xfId="42" xr:uid="{00000000-0005-0000-0000-000036000000}"/>
    <cellStyle name="60% - Accent6 2" xfId="43" xr:uid="{00000000-0005-0000-0000-000037000000}"/>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9" builtinId="27" customBuiltin="1"/>
    <cellStyle name="Calculation" xfId="12" builtinId="22" customBuiltin="1"/>
    <cellStyle name="Check Cell" xfId="14" builtinId="23" customBuiltin="1"/>
    <cellStyle name="Explanatory Text" xfId="16"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0" builtinId="20" customBuiltin="1"/>
    <cellStyle name="Įprastas 2" xfId="3" xr:uid="{00000000-0005-0000-0000-000000000000}"/>
    <cellStyle name="Linked Cell" xfId="13" builtinId="24" customBuiltin="1"/>
    <cellStyle name="Neutral 2" xfId="37" xr:uid="{00000000-0005-0000-0000-000038000000}"/>
    <cellStyle name="Normal" xfId="0" builtinId="0"/>
    <cellStyle name="Normal 2" xfId="1" xr:uid="{5500BD4E-88CB-4CBF-AB5B-DA42A2ECEAA5}"/>
    <cellStyle name="Normal 3" xfId="2" xr:uid="{00000000-0005-0000-0000-000031000000}"/>
    <cellStyle name="Output" xfId="11" builtinId="21" customBuiltin="1"/>
    <cellStyle name="Paprastas 2" xfId="44" xr:uid="{00000000-0005-0000-0000-00001E000000}"/>
    <cellStyle name="Paprastas 3" xfId="46" xr:uid="{00000000-0005-0000-0000-00001F000000}"/>
    <cellStyle name="Pastaba 2" xfId="45" xr:uid="{00000000-0005-0000-0000-000026000000}"/>
    <cellStyle name="Title 2" xfId="36" xr:uid="{00000000-0005-0000-0000-00003C000000}"/>
    <cellStyle name="Total" xfId="17" builtinId="25" customBuiltin="1"/>
    <cellStyle name="Warning Text" xfId="15" builtinId="11" customBuiltin="1"/>
  </cellStyles>
  <dxfs count="0"/>
  <tableStyles count="0" defaultTableStyle="TableStyleMedium2" defaultPivotStyle="PivotStyleLight16"/>
  <colors>
    <mruColors>
      <color rgb="FFFFFF99"/>
      <color rgb="FFFF9900"/>
      <color rgb="FFFFFF00"/>
      <color rgb="FFFF99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2:W918"/>
  <sheetViews>
    <sheetView tabSelected="1" zoomScale="90" zoomScaleNormal="90" workbookViewId="0">
      <pane ySplit="6" topLeftCell="A214" activePane="bottomLeft" state="frozen"/>
      <selection pane="bottomLeft" activeCell="A358" sqref="A358:W397"/>
    </sheetView>
  </sheetViews>
  <sheetFormatPr defaultRowHeight="12.75" x14ac:dyDescent="0.2"/>
  <cols>
    <col min="1" max="1" width="25.85546875" style="405" customWidth="1"/>
    <col min="2" max="3" width="10.85546875" style="130" customWidth="1"/>
    <col min="4" max="4" width="10.42578125" style="9" customWidth="1"/>
    <col min="5" max="5" width="5.85546875" style="9" customWidth="1"/>
    <col min="6" max="6" width="23.42578125" customWidth="1"/>
    <col min="7" max="7" width="13.85546875" bestFit="1" customWidth="1"/>
    <col min="8" max="8" width="9.140625" style="9"/>
    <col min="9" max="9" width="8.5703125" style="9" customWidth="1"/>
    <col min="10" max="12" width="9.28515625" bestFit="1" customWidth="1"/>
    <col min="13" max="13" width="8.42578125" customWidth="1"/>
    <col min="14" max="14" width="10.140625" customWidth="1"/>
    <col min="15" max="15" width="11.28515625" style="9" customWidth="1"/>
    <col min="17" max="17" width="12.28515625" style="181" customWidth="1"/>
    <col min="18" max="18" width="7.85546875" customWidth="1"/>
    <col min="19" max="20" width="11.28515625" customWidth="1"/>
    <col min="21" max="21" width="12" customWidth="1"/>
    <col min="22" max="22" width="11.85546875" customWidth="1"/>
    <col min="23" max="23" width="13.140625" customWidth="1"/>
  </cols>
  <sheetData>
    <row r="2" spans="1:23" ht="13.5" customHeight="1" x14ac:dyDescent="0.2">
      <c r="A2" s="685" t="s">
        <v>33</v>
      </c>
      <c r="B2" s="685"/>
      <c r="C2" s="685"/>
      <c r="D2" s="685"/>
      <c r="E2" s="685"/>
      <c r="F2" s="685"/>
      <c r="G2" s="685"/>
      <c r="H2" s="685"/>
      <c r="I2" s="685"/>
      <c r="J2" s="685"/>
      <c r="K2" s="685"/>
      <c r="L2" s="685"/>
      <c r="M2" s="685"/>
      <c r="N2" s="685"/>
      <c r="O2" s="685"/>
      <c r="P2" s="685"/>
      <c r="Q2" s="685"/>
      <c r="R2" s="685"/>
      <c r="S2" s="685"/>
      <c r="T2" s="685"/>
      <c r="U2" s="685"/>
      <c r="V2" s="685"/>
      <c r="W2" s="685"/>
    </row>
    <row r="3" spans="1:23" ht="13.5" customHeight="1" thickBot="1" x14ac:dyDescent="0.25">
      <c r="A3" s="403"/>
      <c r="B3" s="156"/>
      <c r="C3" s="156"/>
      <c r="D3" s="78"/>
      <c r="E3" s="78"/>
      <c r="F3" s="1"/>
      <c r="G3" s="1"/>
      <c r="H3" s="78"/>
      <c r="I3" s="78"/>
      <c r="J3" s="1"/>
      <c r="K3" s="1"/>
      <c r="L3" s="1"/>
      <c r="M3" s="1"/>
      <c r="N3" s="1"/>
      <c r="O3" s="78"/>
      <c r="P3" s="1"/>
      <c r="Q3" s="172"/>
      <c r="R3" s="1"/>
      <c r="S3" s="1"/>
      <c r="T3" s="1"/>
      <c r="U3" s="1"/>
      <c r="V3" s="1"/>
      <c r="W3" s="1"/>
    </row>
    <row r="4" spans="1:23" s="2" customFormat="1" ht="12.75" customHeight="1" x14ac:dyDescent="0.2">
      <c r="A4" s="718" t="s">
        <v>23</v>
      </c>
      <c r="B4" s="718" t="s">
        <v>34</v>
      </c>
      <c r="C4" s="718" t="s">
        <v>29</v>
      </c>
      <c r="D4" s="721" t="s">
        <v>38</v>
      </c>
      <c r="E4" s="724" t="s">
        <v>30</v>
      </c>
      <c r="F4" s="713" t="s">
        <v>0</v>
      </c>
      <c r="G4" s="713" t="s">
        <v>36</v>
      </c>
      <c r="H4" s="713" t="s">
        <v>1</v>
      </c>
      <c r="I4" s="713" t="s">
        <v>2</v>
      </c>
      <c r="J4" s="715" t="s">
        <v>37</v>
      </c>
      <c r="K4" s="716"/>
      <c r="L4" s="716"/>
      <c r="M4" s="716"/>
      <c r="N4" s="716"/>
      <c r="O4" s="717"/>
      <c r="P4" s="713" t="s">
        <v>3</v>
      </c>
      <c r="Q4" s="729" t="s">
        <v>4</v>
      </c>
      <c r="R4" s="713" t="s">
        <v>5</v>
      </c>
      <c r="S4" s="713" t="s">
        <v>6</v>
      </c>
      <c r="T4" s="713" t="s">
        <v>7</v>
      </c>
      <c r="U4" s="731" t="s">
        <v>8</v>
      </c>
      <c r="V4" s="713" t="s">
        <v>9</v>
      </c>
      <c r="W4" s="727" t="s">
        <v>10</v>
      </c>
    </row>
    <row r="5" spans="1:23" s="2" customFormat="1" ht="56.25" x14ac:dyDescent="0.2">
      <c r="A5" s="719"/>
      <c r="B5" s="719"/>
      <c r="C5" s="719"/>
      <c r="D5" s="722"/>
      <c r="E5" s="725"/>
      <c r="F5" s="720"/>
      <c r="G5" s="720"/>
      <c r="H5" s="714"/>
      <c r="I5" s="714"/>
      <c r="J5" s="3" t="s">
        <v>11</v>
      </c>
      <c r="K5" s="3" t="s">
        <v>12</v>
      </c>
      <c r="L5" s="3" t="s">
        <v>13</v>
      </c>
      <c r="M5" s="3" t="s">
        <v>32</v>
      </c>
      <c r="N5" s="80" t="s">
        <v>741</v>
      </c>
      <c r="O5" s="80" t="s">
        <v>31</v>
      </c>
      <c r="P5" s="714"/>
      <c r="Q5" s="730"/>
      <c r="R5" s="714"/>
      <c r="S5" s="714"/>
      <c r="T5" s="714"/>
      <c r="U5" s="732"/>
      <c r="V5" s="714"/>
      <c r="W5" s="728"/>
    </row>
    <row r="6" spans="1:23" s="2" customFormat="1" ht="21" x14ac:dyDescent="0.2">
      <c r="A6" s="719"/>
      <c r="B6" s="79" t="s">
        <v>35</v>
      </c>
      <c r="C6" s="79" t="s">
        <v>14</v>
      </c>
      <c r="D6" s="723"/>
      <c r="E6" s="726"/>
      <c r="F6" s="714"/>
      <c r="G6" s="714"/>
      <c r="H6" s="81" t="s">
        <v>14</v>
      </c>
      <c r="I6" s="81" t="s">
        <v>15</v>
      </c>
      <c r="J6" s="4" t="s">
        <v>16</v>
      </c>
      <c r="K6" s="4" t="s">
        <v>16</v>
      </c>
      <c r="L6" s="4" t="s">
        <v>16</v>
      </c>
      <c r="M6" s="4" t="s">
        <v>16</v>
      </c>
      <c r="N6" s="4" t="s">
        <v>16</v>
      </c>
      <c r="O6" s="81" t="s">
        <v>16</v>
      </c>
      <c r="P6" s="4" t="s">
        <v>17</v>
      </c>
      <c r="Q6" s="173" t="s">
        <v>16</v>
      </c>
      <c r="R6" s="4" t="s">
        <v>17</v>
      </c>
      <c r="S6" s="4" t="s">
        <v>18</v>
      </c>
      <c r="T6" s="4" t="s">
        <v>19</v>
      </c>
      <c r="U6" s="4" t="s">
        <v>20</v>
      </c>
      <c r="V6" s="5" t="s">
        <v>21</v>
      </c>
      <c r="W6" s="6" t="s">
        <v>22</v>
      </c>
    </row>
    <row r="7" spans="1:23" s="2" customFormat="1" ht="13.5" thickBot="1" x14ac:dyDescent="0.25">
      <c r="A7" s="404">
        <v>1</v>
      </c>
      <c r="B7" s="82">
        <v>3</v>
      </c>
      <c r="C7" s="82">
        <v>4</v>
      </c>
      <c r="D7" s="82">
        <v>5</v>
      </c>
      <c r="E7" s="82">
        <v>6</v>
      </c>
      <c r="F7" s="7">
        <v>7</v>
      </c>
      <c r="G7" s="7">
        <v>8</v>
      </c>
      <c r="H7" s="82">
        <v>9</v>
      </c>
      <c r="I7" s="82">
        <v>10</v>
      </c>
      <c r="J7" s="7">
        <v>11</v>
      </c>
      <c r="K7" s="7">
        <v>12</v>
      </c>
      <c r="L7" s="7">
        <v>13</v>
      </c>
      <c r="M7" s="7">
        <v>14</v>
      </c>
      <c r="N7" s="7">
        <v>15</v>
      </c>
      <c r="O7" s="82">
        <v>16</v>
      </c>
      <c r="P7" s="7">
        <v>17</v>
      </c>
      <c r="Q7" s="174">
        <v>18</v>
      </c>
      <c r="R7" s="7">
        <v>19</v>
      </c>
      <c r="S7" s="7">
        <v>20</v>
      </c>
      <c r="T7" s="7">
        <v>21</v>
      </c>
      <c r="U7" s="7">
        <v>22</v>
      </c>
      <c r="V7" s="7">
        <v>23</v>
      </c>
      <c r="W7" s="7">
        <v>24</v>
      </c>
    </row>
    <row r="8" spans="1:23" ht="12.75" customHeight="1" x14ac:dyDescent="0.2">
      <c r="A8" s="686" t="s">
        <v>635</v>
      </c>
      <c r="B8" s="689">
        <v>6.6</v>
      </c>
      <c r="C8" s="692">
        <v>308.60000000000002</v>
      </c>
      <c r="D8" s="219" t="s">
        <v>25</v>
      </c>
      <c r="E8" s="218">
        <v>1</v>
      </c>
      <c r="F8" s="220" t="s">
        <v>578</v>
      </c>
      <c r="G8" s="220"/>
      <c r="H8" s="221">
        <v>47</v>
      </c>
      <c r="I8" s="221">
        <v>2007</v>
      </c>
      <c r="J8" s="222">
        <v>18.329000000000001</v>
      </c>
      <c r="K8" s="223">
        <v>9.2939930000000004</v>
      </c>
      <c r="L8" s="223">
        <v>1.2557240000000001</v>
      </c>
      <c r="M8" s="223">
        <v>-0.26699299999999998</v>
      </c>
      <c r="N8" s="223">
        <v>1.448329</v>
      </c>
      <c r="O8" s="224">
        <v>8.0462220000000002</v>
      </c>
      <c r="P8" s="225">
        <v>2876.41</v>
      </c>
      <c r="Q8" s="226">
        <v>8.0462220000000002</v>
      </c>
      <c r="R8" s="227">
        <v>2876.41</v>
      </c>
      <c r="S8" s="228">
        <v>2.7973140129536472E-3</v>
      </c>
      <c r="T8" s="229">
        <v>50.7</v>
      </c>
      <c r="U8" s="229">
        <v>0.14182382045674993</v>
      </c>
      <c r="V8" s="229">
        <v>167.83884077721882</v>
      </c>
      <c r="W8" s="230">
        <v>8.5094292274049952</v>
      </c>
    </row>
    <row r="9" spans="1:23" x14ac:dyDescent="0.2">
      <c r="A9" s="687"/>
      <c r="B9" s="690"/>
      <c r="C9" s="693"/>
      <c r="D9" s="150" t="s">
        <v>25</v>
      </c>
      <c r="E9" s="149">
        <v>2</v>
      </c>
      <c r="F9" s="75" t="s">
        <v>579</v>
      </c>
      <c r="G9" s="75"/>
      <c r="H9" s="60">
        <v>62</v>
      </c>
      <c r="I9" s="60">
        <v>2007</v>
      </c>
      <c r="J9" s="158">
        <v>22.771000000000001</v>
      </c>
      <c r="K9" s="158">
        <v>11.000373</v>
      </c>
      <c r="L9" s="158">
        <v>0</v>
      </c>
      <c r="M9" s="158">
        <v>-3.5374999999999997E-2</v>
      </c>
      <c r="N9" s="159">
        <v>0</v>
      </c>
      <c r="O9" s="166">
        <v>11.805999999999999</v>
      </c>
      <c r="P9" s="76">
        <v>3936.72</v>
      </c>
      <c r="Q9" s="64">
        <v>11.805999999999999</v>
      </c>
      <c r="R9" s="191">
        <v>3936.72</v>
      </c>
      <c r="S9" s="77">
        <v>2.9989432827328332E-3</v>
      </c>
      <c r="T9" s="63">
        <v>50.7</v>
      </c>
      <c r="U9" s="63">
        <v>0.15204642443455466</v>
      </c>
      <c r="V9" s="63">
        <v>179.93659696397</v>
      </c>
      <c r="W9" s="211">
        <v>9.1227854660732799</v>
      </c>
    </row>
    <row r="10" spans="1:23" x14ac:dyDescent="0.2">
      <c r="A10" s="687"/>
      <c r="B10" s="690"/>
      <c r="C10" s="693"/>
      <c r="D10" s="150" t="s">
        <v>25</v>
      </c>
      <c r="E10" s="149">
        <v>3</v>
      </c>
      <c r="F10" s="75" t="s">
        <v>580</v>
      </c>
      <c r="G10" s="75" t="s">
        <v>636</v>
      </c>
      <c r="H10" s="60">
        <v>70</v>
      </c>
      <c r="I10" s="60">
        <v>2008</v>
      </c>
      <c r="J10" s="158">
        <v>28.879000000000001</v>
      </c>
      <c r="K10" s="158">
        <v>14.473094</v>
      </c>
      <c r="L10" s="158">
        <v>0</v>
      </c>
      <c r="M10" s="158">
        <v>0</v>
      </c>
      <c r="N10" s="159">
        <v>0</v>
      </c>
      <c r="O10" s="166">
        <v>15.058004</v>
      </c>
      <c r="P10" s="76">
        <v>4787.37</v>
      </c>
      <c r="Q10" s="64">
        <v>15.058004</v>
      </c>
      <c r="R10" s="191">
        <v>4787.37</v>
      </c>
      <c r="S10" s="77">
        <v>3.1453603962091924E-3</v>
      </c>
      <c r="T10" s="63">
        <v>50.7</v>
      </c>
      <c r="U10" s="63">
        <v>0.15946977208780608</v>
      </c>
      <c r="V10" s="63">
        <v>188.72162377255157</v>
      </c>
      <c r="W10" s="211">
        <v>9.5681863252683659</v>
      </c>
    </row>
    <row r="11" spans="1:23" x14ac:dyDescent="0.2">
      <c r="A11" s="687"/>
      <c r="B11" s="690"/>
      <c r="C11" s="693"/>
      <c r="D11" s="150" t="s">
        <v>25</v>
      </c>
      <c r="E11" s="149">
        <v>4</v>
      </c>
      <c r="F11" s="75" t="s">
        <v>581</v>
      </c>
      <c r="G11" s="75"/>
      <c r="H11" s="60">
        <v>116</v>
      </c>
      <c r="I11" s="60">
        <v>2007</v>
      </c>
      <c r="J11" s="158">
        <v>44.281999999999996</v>
      </c>
      <c r="K11" s="158">
        <v>18.933848999999999</v>
      </c>
      <c r="L11" s="158">
        <v>0</v>
      </c>
      <c r="M11" s="158">
        <v>1.925154</v>
      </c>
      <c r="N11" s="159">
        <v>0</v>
      </c>
      <c r="O11" s="166">
        <v>23.423000999999999</v>
      </c>
      <c r="P11" s="76">
        <v>7056.51</v>
      </c>
      <c r="Q11" s="64">
        <v>23.423000999999999</v>
      </c>
      <c r="R11" s="191">
        <v>7056.51</v>
      </c>
      <c r="S11" s="77">
        <v>3.3193463907795779E-3</v>
      </c>
      <c r="T11" s="63">
        <v>50.7</v>
      </c>
      <c r="U11" s="63">
        <v>0.16829086201252461</v>
      </c>
      <c r="V11" s="63">
        <v>199.16078344677467</v>
      </c>
      <c r="W11" s="211">
        <v>10.097451720751476</v>
      </c>
    </row>
    <row r="12" spans="1:23" x14ac:dyDescent="0.2">
      <c r="A12" s="687"/>
      <c r="B12" s="690"/>
      <c r="C12" s="693"/>
      <c r="D12" s="150" t="s">
        <v>25</v>
      </c>
      <c r="E12" s="149">
        <v>5</v>
      </c>
      <c r="F12" s="75" t="s">
        <v>582</v>
      </c>
      <c r="G12" s="75" t="s">
        <v>637</v>
      </c>
      <c r="H12" s="60">
        <v>61</v>
      </c>
      <c r="I12" s="60">
        <v>1965</v>
      </c>
      <c r="J12" s="158">
        <v>24.3</v>
      </c>
      <c r="K12" s="158">
        <v>7.1913809999999998</v>
      </c>
      <c r="L12" s="158">
        <v>8.0823719999999994</v>
      </c>
      <c r="M12" s="158">
        <v>-5.1387000000000002E-2</v>
      </c>
      <c r="N12" s="159">
        <v>0</v>
      </c>
      <c r="O12" s="166">
        <v>9.0776450000000004</v>
      </c>
      <c r="P12" s="76">
        <v>2700.04</v>
      </c>
      <c r="Q12" s="64">
        <v>9.0776450000000004</v>
      </c>
      <c r="R12" s="191">
        <v>2700.04</v>
      </c>
      <c r="S12" s="77">
        <v>3.3620409327269228E-3</v>
      </c>
      <c r="T12" s="63">
        <v>50.7</v>
      </c>
      <c r="U12" s="63">
        <v>0.170455475289255</v>
      </c>
      <c r="V12" s="63">
        <v>201.72245596361537</v>
      </c>
      <c r="W12" s="211">
        <v>10.2273285173553</v>
      </c>
    </row>
    <row r="13" spans="1:23" x14ac:dyDescent="0.2">
      <c r="A13" s="687"/>
      <c r="B13" s="690"/>
      <c r="C13" s="693"/>
      <c r="D13" s="150" t="s">
        <v>25</v>
      </c>
      <c r="E13" s="149">
        <v>6</v>
      </c>
      <c r="F13" s="75" t="s">
        <v>583</v>
      </c>
      <c r="G13" s="75"/>
      <c r="H13" s="60">
        <v>52</v>
      </c>
      <c r="I13" s="60">
        <v>2009</v>
      </c>
      <c r="J13" s="158">
        <v>18.396999999999998</v>
      </c>
      <c r="K13" s="158">
        <v>8.3264619999999994</v>
      </c>
      <c r="L13" s="159">
        <v>0.77748200000000001</v>
      </c>
      <c r="M13" s="158">
        <v>8.8538000000000006E-2</v>
      </c>
      <c r="N13" s="159">
        <v>1.6568130000000001</v>
      </c>
      <c r="O13" s="166">
        <v>9.2044549999999994</v>
      </c>
      <c r="P13" s="61">
        <v>2686.29</v>
      </c>
      <c r="Q13" s="64">
        <v>9.2044549999999994</v>
      </c>
      <c r="R13" s="191">
        <v>2686.29</v>
      </c>
      <c r="S13" s="62">
        <v>3.4264561905080985E-3</v>
      </c>
      <c r="T13" s="63">
        <v>50.7</v>
      </c>
      <c r="U13" s="63">
        <v>0.1737213288587606</v>
      </c>
      <c r="V13" s="63">
        <v>205.58737143048592</v>
      </c>
      <c r="W13" s="211">
        <v>10.423279731525636</v>
      </c>
    </row>
    <row r="14" spans="1:23" x14ac:dyDescent="0.2">
      <c r="A14" s="687"/>
      <c r="B14" s="690"/>
      <c r="C14" s="693"/>
      <c r="D14" s="150" t="s">
        <v>25</v>
      </c>
      <c r="E14" s="149">
        <v>7</v>
      </c>
      <c r="F14" s="75" t="s">
        <v>584</v>
      </c>
      <c r="G14" s="75"/>
      <c r="H14" s="60">
        <v>40</v>
      </c>
      <c r="I14" s="60">
        <v>2007</v>
      </c>
      <c r="J14" s="158">
        <v>16.209</v>
      </c>
      <c r="K14" s="158">
        <v>6.1507040000000002</v>
      </c>
      <c r="L14" s="159">
        <v>0.75054799999999999</v>
      </c>
      <c r="M14" s="158">
        <v>0</v>
      </c>
      <c r="N14" s="159">
        <v>1.6753929999999999</v>
      </c>
      <c r="O14" s="166">
        <v>9.3077020000000008</v>
      </c>
      <c r="P14" s="61">
        <v>2352.7399999999998</v>
      </c>
      <c r="Q14" s="64">
        <v>9.3077020000000008</v>
      </c>
      <c r="R14" s="191">
        <v>2352.7399999999998</v>
      </c>
      <c r="S14" s="62">
        <v>3.9561115975415909E-3</v>
      </c>
      <c r="T14" s="63">
        <v>50.7</v>
      </c>
      <c r="U14" s="63">
        <v>0.20057485799535868</v>
      </c>
      <c r="V14" s="63">
        <v>237.36669585249544</v>
      </c>
      <c r="W14" s="211">
        <v>12.034491479721519</v>
      </c>
    </row>
    <row r="15" spans="1:23" x14ac:dyDescent="0.2">
      <c r="A15" s="687"/>
      <c r="B15" s="690"/>
      <c r="C15" s="693"/>
      <c r="D15" s="150" t="s">
        <v>25</v>
      </c>
      <c r="E15" s="149">
        <v>8</v>
      </c>
      <c r="F15" s="75" t="s">
        <v>585</v>
      </c>
      <c r="G15" s="75"/>
      <c r="H15" s="60">
        <v>40</v>
      </c>
      <c r="I15" s="60">
        <v>2007</v>
      </c>
      <c r="J15" s="158">
        <v>17.506</v>
      </c>
      <c r="K15" s="158">
        <v>6.0777539999999997</v>
      </c>
      <c r="L15" s="159">
        <v>0.67569900000000005</v>
      </c>
      <c r="M15" s="158">
        <v>0</v>
      </c>
      <c r="N15" s="159">
        <v>1.935459</v>
      </c>
      <c r="O15" s="166">
        <v>10.752497999999999</v>
      </c>
      <c r="P15" s="61">
        <v>2350.71</v>
      </c>
      <c r="Q15" s="64">
        <v>10.752497999999999</v>
      </c>
      <c r="R15" s="191">
        <v>2350.71</v>
      </c>
      <c r="S15" s="62">
        <v>4.5741490868716258E-3</v>
      </c>
      <c r="T15" s="63">
        <v>50.7</v>
      </c>
      <c r="U15" s="63">
        <v>0.23190935870439144</v>
      </c>
      <c r="V15" s="63">
        <v>274.44894521229759</v>
      </c>
      <c r="W15" s="211">
        <v>13.914561522263488</v>
      </c>
    </row>
    <row r="16" spans="1:23" x14ac:dyDescent="0.2">
      <c r="A16" s="687"/>
      <c r="B16" s="690"/>
      <c r="C16" s="693"/>
      <c r="D16" s="150" t="s">
        <v>25</v>
      </c>
      <c r="E16" s="149">
        <v>9</v>
      </c>
      <c r="F16" s="75" t="s">
        <v>586</v>
      </c>
      <c r="G16" s="75" t="s">
        <v>638</v>
      </c>
      <c r="H16" s="60">
        <v>30</v>
      </c>
      <c r="I16" s="60">
        <v>1967</v>
      </c>
      <c r="J16" s="158">
        <v>13.94</v>
      </c>
      <c r="K16" s="159">
        <v>0</v>
      </c>
      <c r="L16" s="159">
        <v>0</v>
      </c>
      <c r="M16" s="159">
        <v>0</v>
      </c>
      <c r="N16" s="159">
        <v>0</v>
      </c>
      <c r="O16" s="166">
        <v>13.94</v>
      </c>
      <c r="P16" s="61">
        <v>1550</v>
      </c>
      <c r="Q16" s="64">
        <v>13.94</v>
      </c>
      <c r="R16" s="191">
        <v>1550</v>
      </c>
      <c r="S16" s="62">
        <v>8.9935483870967736E-3</v>
      </c>
      <c r="T16" s="63">
        <v>50.1</v>
      </c>
      <c r="U16" s="63">
        <v>0.45057677419354836</v>
      </c>
      <c r="V16" s="63">
        <v>539.61290322580646</v>
      </c>
      <c r="W16" s="211">
        <v>27.034606451612905</v>
      </c>
    </row>
    <row r="17" spans="1:23" x14ac:dyDescent="0.2">
      <c r="A17" s="687"/>
      <c r="B17" s="690"/>
      <c r="C17" s="693"/>
      <c r="D17" s="150" t="s">
        <v>25</v>
      </c>
      <c r="E17" s="149">
        <v>10</v>
      </c>
      <c r="F17" s="75" t="s">
        <v>587</v>
      </c>
      <c r="G17" s="75" t="s">
        <v>639</v>
      </c>
      <c r="H17" s="60">
        <v>90</v>
      </c>
      <c r="I17" s="60">
        <v>1967</v>
      </c>
      <c r="J17" s="158">
        <v>40.901000000000003</v>
      </c>
      <c r="K17" s="159">
        <v>0</v>
      </c>
      <c r="L17" s="159">
        <v>0</v>
      </c>
      <c r="M17" s="159">
        <v>0</v>
      </c>
      <c r="N17" s="159">
        <v>0</v>
      </c>
      <c r="O17" s="166">
        <v>40.901000000000003</v>
      </c>
      <c r="P17" s="61">
        <v>4485</v>
      </c>
      <c r="Q17" s="64">
        <v>40.901000000000003</v>
      </c>
      <c r="R17" s="191">
        <v>4485</v>
      </c>
      <c r="S17" s="62">
        <v>9.1195094760312158E-3</v>
      </c>
      <c r="T17" s="63">
        <v>50.1</v>
      </c>
      <c r="U17" s="63">
        <v>0.45688742474916394</v>
      </c>
      <c r="V17" s="63">
        <v>547.17056856187298</v>
      </c>
      <c r="W17" s="211">
        <v>27.41324548494984</v>
      </c>
    </row>
    <row r="18" spans="1:23" ht="12.75" customHeight="1" x14ac:dyDescent="0.2">
      <c r="A18" s="687"/>
      <c r="B18" s="690"/>
      <c r="C18" s="693"/>
      <c r="D18" s="149" t="s">
        <v>25</v>
      </c>
      <c r="E18" s="149">
        <v>11</v>
      </c>
      <c r="F18" s="75" t="s">
        <v>617</v>
      </c>
      <c r="G18" s="75" t="s">
        <v>641</v>
      </c>
      <c r="H18" s="60">
        <v>87</v>
      </c>
      <c r="I18" s="60">
        <v>1983</v>
      </c>
      <c r="J18" s="158">
        <v>34.478999999999999</v>
      </c>
      <c r="K18" s="158">
        <v>9.530951</v>
      </c>
      <c r="L18" s="158">
        <v>13.898667</v>
      </c>
      <c r="M18" s="158">
        <v>-0.45295200000000002</v>
      </c>
      <c r="N18" s="158">
        <v>2.0704210000000001</v>
      </c>
      <c r="O18" s="166">
        <v>11.502215999999999</v>
      </c>
      <c r="P18" s="76">
        <v>3382.64</v>
      </c>
      <c r="Q18" s="64">
        <v>11.502215999999999</v>
      </c>
      <c r="R18" s="191">
        <v>3382.64</v>
      </c>
      <c r="S18" s="77">
        <v>3.400366577584372E-3</v>
      </c>
      <c r="T18" s="63">
        <v>50.7</v>
      </c>
      <c r="U18" s="63">
        <v>0.17239858548352766</v>
      </c>
      <c r="V18" s="63">
        <v>204.02199465506231</v>
      </c>
      <c r="W18" s="211">
        <v>10.343915129011661</v>
      </c>
    </row>
    <row r="19" spans="1:23" x14ac:dyDescent="0.2">
      <c r="A19" s="687"/>
      <c r="B19" s="690"/>
      <c r="C19" s="693"/>
      <c r="D19" s="138" t="s">
        <v>26</v>
      </c>
      <c r="E19" s="151">
        <v>1</v>
      </c>
      <c r="F19" s="114" t="s">
        <v>588</v>
      </c>
      <c r="G19" s="114"/>
      <c r="H19" s="115">
        <v>49</v>
      </c>
      <c r="I19" s="115">
        <v>2007</v>
      </c>
      <c r="J19" s="160">
        <v>22.286000000000001</v>
      </c>
      <c r="K19" s="160">
        <v>6.1288609999999997</v>
      </c>
      <c r="L19" s="160">
        <v>2.4211279999999999</v>
      </c>
      <c r="M19" s="160">
        <v>0.34813899999999998</v>
      </c>
      <c r="N19" s="160">
        <v>2.4098169999999999</v>
      </c>
      <c r="O19" s="167">
        <v>13.387792000000001</v>
      </c>
      <c r="P19" s="116">
        <v>2531.39</v>
      </c>
      <c r="Q19" s="117">
        <v>13.387792000000001</v>
      </c>
      <c r="R19" s="192">
        <v>2531.39</v>
      </c>
      <c r="S19" s="118">
        <v>5.288711735449694E-3</v>
      </c>
      <c r="T19" s="119">
        <v>50.7</v>
      </c>
      <c r="U19" s="119">
        <v>0.26813768498729951</v>
      </c>
      <c r="V19" s="119">
        <v>317.32270412698165</v>
      </c>
      <c r="W19" s="212">
        <v>16.088261099237972</v>
      </c>
    </row>
    <row r="20" spans="1:23" x14ac:dyDescent="0.2">
      <c r="A20" s="687"/>
      <c r="B20" s="690"/>
      <c r="C20" s="693"/>
      <c r="D20" s="138" t="s">
        <v>26</v>
      </c>
      <c r="E20" s="151">
        <v>2</v>
      </c>
      <c r="F20" s="114" t="s">
        <v>589</v>
      </c>
      <c r="G20" s="114"/>
      <c r="H20" s="115">
        <v>60</v>
      </c>
      <c r="I20" s="115">
        <v>1978</v>
      </c>
      <c r="J20" s="160">
        <v>42.067</v>
      </c>
      <c r="K20" s="160">
        <v>7.7053190000000003</v>
      </c>
      <c r="L20" s="160">
        <v>13.403903</v>
      </c>
      <c r="M20" s="160">
        <v>1.1686780000000001</v>
      </c>
      <c r="N20" s="160">
        <v>0</v>
      </c>
      <c r="O20" s="167">
        <v>19.789097000000002</v>
      </c>
      <c r="P20" s="116">
        <v>3663.79</v>
      </c>
      <c r="Q20" s="117">
        <v>19.789097000000002</v>
      </c>
      <c r="R20" s="192">
        <v>3663.79</v>
      </c>
      <c r="S20" s="118">
        <v>5.4012639916589111E-3</v>
      </c>
      <c r="T20" s="119">
        <v>50.7</v>
      </c>
      <c r="U20" s="119">
        <v>0.27384408437710683</v>
      </c>
      <c r="V20" s="119">
        <v>324.07583949953465</v>
      </c>
      <c r="W20" s="212">
        <v>16.430645062626407</v>
      </c>
    </row>
    <row r="21" spans="1:23" x14ac:dyDescent="0.2">
      <c r="A21" s="687"/>
      <c r="B21" s="690"/>
      <c r="C21" s="693"/>
      <c r="D21" s="138" t="s">
        <v>26</v>
      </c>
      <c r="E21" s="151">
        <v>3</v>
      </c>
      <c r="F21" s="114" t="s">
        <v>590</v>
      </c>
      <c r="G21" s="114"/>
      <c r="H21" s="115">
        <v>46</v>
      </c>
      <c r="I21" s="115">
        <v>2001</v>
      </c>
      <c r="J21" s="160">
        <v>30.710999999999999</v>
      </c>
      <c r="K21" s="160">
        <v>5.7400640000000003</v>
      </c>
      <c r="L21" s="160">
        <v>7.2145669999999997</v>
      </c>
      <c r="M21" s="160">
        <v>0.17593800000000001</v>
      </c>
      <c r="N21" s="160">
        <v>0</v>
      </c>
      <c r="O21" s="167">
        <v>17.58043</v>
      </c>
      <c r="P21" s="116">
        <v>3175.32</v>
      </c>
      <c r="Q21" s="117">
        <v>17.58043</v>
      </c>
      <c r="R21" s="192">
        <v>3175.32</v>
      </c>
      <c r="S21" s="118">
        <v>5.5365852890417342E-3</v>
      </c>
      <c r="T21" s="119">
        <v>50.7</v>
      </c>
      <c r="U21" s="119">
        <v>0.28070487415441592</v>
      </c>
      <c r="V21" s="119">
        <v>332.19511734250409</v>
      </c>
      <c r="W21" s="212">
        <v>16.842292449264956</v>
      </c>
    </row>
    <row r="22" spans="1:23" x14ac:dyDescent="0.2">
      <c r="A22" s="687"/>
      <c r="B22" s="690"/>
      <c r="C22" s="693"/>
      <c r="D22" s="138" t="s">
        <v>26</v>
      </c>
      <c r="E22" s="151">
        <v>4</v>
      </c>
      <c r="F22" s="114" t="s">
        <v>591</v>
      </c>
      <c r="G22" s="114"/>
      <c r="H22" s="115">
        <v>34</v>
      </c>
      <c r="I22" s="115">
        <v>2003</v>
      </c>
      <c r="J22" s="160">
        <v>24.268000000000001</v>
      </c>
      <c r="K22" s="160">
        <v>5.351019</v>
      </c>
      <c r="L22" s="160">
        <v>4.8914270000000002</v>
      </c>
      <c r="M22" s="160">
        <v>0.207982</v>
      </c>
      <c r="N22" s="160">
        <v>0</v>
      </c>
      <c r="O22" s="167">
        <v>13.817571000000001</v>
      </c>
      <c r="P22" s="116">
        <v>2349.59</v>
      </c>
      <c r="Q22" s="117">
        <v>13.817571000000001</v>
      </c>
      <c r="R22" s="192">
        <v>2349.59</v>
      </c>
      <c r="S22" s="118">
        <v>5.8808434663068874E-3</v>
      </c>
      <c r="T22" s="119">
        <v>50.7</v>
      </c>
      <c r="U22" s="119">
        <v>0.2981587637417592</v>
      </c>
      <c r="V22" s="119">
        <v>352.85060797841322</v>
      </c>
      <c r="W22" s="212">
        <v>17.889525824505551</v>
      </c>
    </row>
    <row r="23" spans="1:23" x14ac:dyDescent="0.2">
      <c r="A23" s="687"/>
      <c r="B23" s="690"/>
      <c r="C23" s="693"/>
      <c r="D23" s="138" t="s">
        <v>26</v>
      </c>
      <c r="E23" s="151">
        <v>5</v>
      </c>
      <c r="F23" s="114" t="s">
        <v>592</v>
      </c>
      <c r="G23" s="114"/>
      <c r="H23" s="115">
        <v>46</v>
      </c>
      <c r="I23" s="115">
        <v>2007</v>
      </c>
      <c r="J23" s="160">
        <v>27.056000000000001</v>
      </c>
      <c r="K23" s="160">
        <v>9.0117460000000005</v>
      </c>
      <c r="L23" s="160">
        <v>0.718109</v>
      </c>
      <c r="M23" s="160">
        <v>0.16825100000000001</v>
      </c>
      <c r="N23" s="160">
        <v>3.0884179999999999</v>
      </c>
      <c r="O23" s="167">
        <v>17.157807999999999</v>
      </c>
      <c r="P23" s="116">
        <v>2821.98</v>
      </c>
      <c r="Q23" s="117">
        <v>17.157807999999999</v>
      </c>
      <c r="R23" s="192">
        <v>2821.98</v>
      </c>
      <c r="S23" s="118">
        <v>6.0800600996463476E-3</v>
      </c>
      <c r="T23" s="119">
        <v>50.7</v>
      </c>
      <c r="U23" s="119">
        <v>0.30825904705206986</v>
      </c>
      <c r="V23" s="119">
        <v>364.80360597878087</v>
      </c>
      <c r="W23" s="212">
        <v>18.49554282312419</v>
      </c>
    </row>
    <row r="24" spans="1:23" x14ac:dyDescent="0.2">
      <c r="A24" s="687"/>
      <c r="B24" s="690"/>
      <c r="C24" s="693"/>
      <c r="D24" s="138" t="s">
        <v>26</v>
      </c>
      <c r="E24" s="151">
        <v>6</v>
      </c>
      <c r="F24" s="114" t="s">
        <v>593</v>
      </c>
      <c r="G24" s="114"/>
      <c r="H24" s="115">
        <v>28</v>
      </c>
      <c r="I24" s="115">
        <v>2001</v>
      </c>
      <c r="J24" s="160">
        <v>23.547999999999998</v>
      </c>
      <c r="K24" s="160">
        <v>3.9723199999999999</v>
      </c>
      <c r="L24" s="160">
        <v>3.3204720000000001</v>
      </c>
      <c r="M24" s="160">
        <v>0</v>
      </c>
      <c r="N24" s="160">
        <v>0</v>
      </c>
      <c r="O24" s="167">
        <v>15.994527</v>
      </c>
      <c r="P24" s="116">
        <v>2440.5300000000002</v>
      </c>
      <c r="Q24" s="117">
        <v>15.994527</v>
      </c>
      <c r="R24" s="192">
        <v>2440.5300000000002</v>
      </c>
      <c r="S24" s="118">
        <v>6.5537104645302449E-3</v>
      </c>
      <c r="T24" s="119">
        <v>50.7</v>
      </c>
      <c r="U24" s="119">
        <v>0.33227312055168345</v>
      </c>
      <c r="V24" s="119">
        <v>393.22262787181472</v>
      </c>
      <c r="W24" s="212">
        <v>19.936387233101005</v>
      </c>
    </row>
    <row r="25" spans="1:23" x14ac:dyDescent="0.2">
      <c r="A25" s="687"/>
      <c r="B25" s="690"/>
      <c r="C25" s="693"/>
      <c r="D25" s="138" t="s">
        <v>26</v>
      </c>
      <c r="E25" s="151">
        <v>7</v>
      </c>
      <c r="F25" s="114" t="s">
        <v>594</v>
      </c>
      <c r="G25" s="114"/>
      <c r="H25" s="115">
        <v>50</v>
      </c>
      <c r="I25" s="115">
        <v>2006</v>
      </c>
      <c r="J25" s="160">
        <v>26.02</v>
      </c>
      <c r="K25" s="160">
        <v>6.9665900000000001</v>
      </c>
      <c r="L25" s="160">
        <v>2.0997150000000002</v>
      </c>
      <c r="M25" s="160">
        <v>0.27541199999999999</v>
      </c>
      <c r="N25" s="160">
        <v>0</v>
      </c>
      <c r="O25" s="167">
        <v>16.678280999999998</v>
      </c>
      <c r="P25" s="116">
        <v>2532.42</v>
      </c>
      <c r="Q25" s="117">
        <v>16.678280999999998</v>
      </c>
      <c r="R25" s="192">
        <v>2532.42</v>
      </c>
      <c r="S25" s="118">
        <v>6.5859063662425657E-3</v>
      </c>
      <c r="T25" s="119">
        <v>50.7</v>
      </c>
      <c r="U25" s="119">
        <v>0.33390545276849809</v>
      </c>
      <c r="V25" s="119">
        <v>395.15438197455393</v>
      </c>
      <c r="W25" s="212">
        <v>20.034327166109883</v>
      </c>
    </row>
    <row r="26" spans="1:23" x14ac:dyDescent="0.2">
      <c r="A26" s="687"/>
      <c r="B26" s="690"/>
      <c r="C26" s="693"/>
      <c r="D26" s="138" t="s">
        <v>26</v>
      </c>
      <c r="E26" s="151">
        <v>8</v>
      </c>
      <c r="F26" s="114" t="s">
        <v>595</v>
      </c>
      <c r="G26" s="114"/>
      <c r="H26" s="115">
        <v>16</v>
      </c>
      <c r="I26" s="115">
        <v>2005</v>
      </c>
      <c r="J26" s="160">
        <v>10.420999999999999</v>
      </c>
      <c r="K26" s="160">
        <v>2.6337549999999998</v>
      </c>
      <c r="L26" s="160">
        <v>0</v>
      </c>
      <c r="M26" s="160">
        <v>6.9245000000000001E-2</v>
      </c>
      <c r="N26" s="160">
        <v>0</v>
      </c>
      <c r="O26" s="167">
        <v>7.7180020000000003</v>
      </c>
      <c r="P26" s="116">
        <v>1150.31</v>
      </c>
      <c r="Q26" s="117">
        <v>7.7180020000000003</v>
      </c>
      <c r="R26" s="192">
        <v>1150.31</v>
      </c>
      <c r="S26" s="118">
        <v>6.7094974398205706E-3</v>
      </c>
      <c r="T26" s="119">
        <v>50.7</v>
      </c>
      <c r="U26" s="119">
        <v>0.34017152019890295</v>
      </c>
      <c r="V26" s="119">
        <v>402.56984638923421</v>
      </c>
      <c r="W26" s="212">
        <v>20.410291211934176</v>
      </c>
    </row>
    <row r="27" spans="1:23" x14ac:dyDescent="0.2">
      <c r="A27" s="687"/>
      <c r="B27" s="690"/>
      <c r="C27" s="693"/>
      <c r="D27" s="138" t="s">
        <v>26</v>
      </c>
      <c r="E27" s="151">
        <v>9</v>
      </c>
      <c r="F27" s="114" t="s">
        <v>596</v>
      </c>
      <c r="G27" s="114" t="s">
        <v>640</v>
      </c>
      <c r="H27" s="115">
        <v>46</v>
      </c>
      <c r="I27" s="115">
        <v>2006</v>
      </c>
      <c r="J27" s="160">
        <v>31.561</v>
      </c>
      <c r="K27" s="160">
        <v>9.1385930000000002</v>
      </c>
      <c r="L27" s="160">
        <v>1.3493170000000001</v>
      </c>
      <c r="M27" s="160">
        <v>0.14340700000000001</v>
      </c>
      <c r="N27" s="160">
        <v>3.7673450000000002</v>
      </c>
      <c r="O27" s="167">
        <v>20.929594999999999</v>
      </c>
      <c r="P27" s="116">
        <v>2989.78</v>
      </c>
      <c r="Q27" s="117">
        <v>20.929594999999999</v>
      </c>
      <c r="R27" s="192">
        <v>2989.78</v>
      </c>
      <c r="S27" s="118">
        <v>7.0003796265945984E-3</v>
      </c>
      <c r="T27" s="119">
        <v>50.7</v>
      </c>
      <c r="U27" s="119">
        <v>0.35491924706834616</v>
      </c>
      <c r="V27" s="119">
        <v>420.0227775956759</v>
      </c>
      <c r="W27" s="212">
        <v>21.29515482410077</v>
      </c>
    </row>
    <row r="28" spans="1:23" ht="12.75" customHeight="1" x14ac:dyDescent="0.2">
      <c r="A28" s="687"/>
      <c r="B28" s="690"/>
      <c r="C28" s="693"/>
      <c r="D28" s="138" t="s">
        <v>26</v>
      </c>
      <c r="E28" s="151">
        <v>10</v>
      </c>
      <c r="F28" s="114" t="s">
        <v>597</v>
      </c>
      <c r="G28" s="114"/>
      <c r="H28" s="115">
        <v>23</v>
      </c>
      <c r="I28" s="115">
        <v>2002</v>
      </c>
      <c r="J28" s="160">
        <v>12.88</v>
      </c>
      <c r="K28" s="160">
        <v>0</v>
      </c>
      <c r="L28" s="160">
        <v>0</v>
      </c>
      <c r="M28" s="160">
        <v>0</v>
      </c>
      <c r="N28" s="160">
        <v>0</v>
      </c>
      <c r="O28" s="167">
        <v>12.879998000000001</v>
      </c>
      <c r="P28" s="116">
        <v>1743.26</v>
      </c>
      <c r="Q28" s="117">
        <v>12.879998000000001</v>
      </c>
      <c r="R28" s="192">
        <v>1743.26</v>
      </c>
      <c r="S28" s="118">
        <v>7.3884549636887217E-3</v>
      </c>
      <c r="T28" s="119">
        <v>50.7</v>
      </c>
      <c r="U28" s="119">
        <v>0.37459466665901819</v>
      </c>
      <c r="V28" s="119">
        <v>443.30729782132329</v>
      </c>
      <c r="W28" s="212">
        <v>22.475679999541089</v>
      </c>
    </row>
    <row r="29" spans="1:23" ht="12.75" customHeight="1" x14ac:dyDescent="0.2">
      <c r="A29" s="687"/>
      <c r="B29" s="690"/>
      <c r="C29" s="693"/>
      <c r="D29" s="151" t="s">
        <v>26</v>
      </c>
      <c r="E29" s="151">
        <v>11</v>
      </c>
      <c r="F29" s="114" t="s">
        <v>627</v>
      </c>
      <c r="G29" s="114" t="s">
        <v>642</v>
      </c>
      <c r="H29" s="115">
        <v>4</v>
      </c>
      <c r="I29" s="115">
        <v>1963</v>
      </c>
      <c r="J29" s="160">
        <v>1.7929999999999999</v>
      </c>
      <c r="K29" s="160">
        <v>0.20291100000000001</v>
      </c>
      <c r="L29" s="160">
        <v>0.19548599999999999</v>
      </c>
      <c r="M29" s="160">
        <v>1.088E-3</v>
      </c>
      <c r="N29" s="160">
        <v>0</v>
      </c>
      <c r="O29" s="167">
        <v>1.3935139999999999</v>
      </c>
      <c r="P29" s="116">
        <v>150.99</v>
      </c>
      <c r="Q29" s="117">
        <v>1.3935139999999999</v>
      </c>
      <c r="R29" s="192">
        <v>150.99</v>
      </c>
      <c r="S29" s="118">
        <v>9.2291807404463865E-3</v>
      </c>
      <c r="T29" s="119">
        <v>50.7</v>
      </c>
      <c r="U29" s="119">
        <v>0.4679194635406318</v>
      </c>
      <c r="V29" s="119">
        <v>553.75084442678326</v>
      </c>
      <c r="W29" s="212">
        <v>28.075167812437915</v>
      </c>
    </row>
    <row r="30" spans="1:23" ht="12.75" customHeight="1" x14ac:dyDescent="0.2">
      <c r="A30" s="687"/>
      <c r="B30" s="690"/>
      <c r="C30" s="693"/>
      <c r="D30" s="151" t="s">
        <v>26</v>
      </c>
      <c r="E30" s="151">
        <v>12</v>
      </c>
      <c r="F30" s="127" t="s">
        <v>607</v>
      </c>
      <c r="G30" s="127" t="s">
        <v>641</v>
      </c>
      <c r="H30" s="115">
        <v>22</v>
      </c>
      <c r="I30" s="115" t="s">
        <v>79</v>
      </c>
      <c r="J30" s="161">
        <v>14.287000000000001</v>
      </c>
      <c r="K30" s="161">
        <v>3.0668989999999998</v>
      </c>
      <c r="L30" s="161">
        <v>3.615469</v>
      </c>
      <c r="M30" s="161">
        <v>0</v>
      </c>
      <c r="N30" s="161">
        <v>1.241555</v>
      </c>
      <c r="O30" s="167">
        <v>6.8975100000000005</v>
      </c>
      <c r="P30" s="128">
        <v>1186.6500000000001</v>
      </c>
      <c r="Q30" s="117">
        <v>6.8975100000000005</v>
      </c>
      <c r="R30" s="192">
        <v>1186.6500000000001</v>
      </c>
      <c r="S30" s="129">
        <v>5.8125900644671975E-3</v>
      </c>
      <c r="T30" s="119">
        <v>50.7</v>
      </c>
      <c r="U30" s="119">
        <v>0.29469831626848692</v>
      </c>
      <c r="V30" s="119">
        <v>348.75540386803181</v>
      </c>
      <c r="W30" s="212">
        <v>17.681898976109213</v>
      </c>
    </row>
    <row r="31" spans="1:23" ht="12.75" customHeight="1" x14ac:dyDescent="0.2">
      <c r="A31" s="687"/>
      <c r="B31" s="690"/>
      <c r="C31" s="693"/>
      <c r="D31" s="152" t="s">
        <v>27</v>
      </c>
      <c r="E31" s="157">
        <v>1</v>
      </c>
      <c r="F31" s="120" t="s">
        <v>598</v>
      </c>
      <c r="G31" s="120" t="s">
        <v>643</v>
      </c>
      <c r="H31" s="70">
        <v>36</v>
      </c>
      <c r="I31" s="70">
        <v>1987</v>
      </c>
      <c r="J31" s="162">
        <v>20.193999999999999</v>
      </c>
      <c r="K31" s="162">
        <v>4.4950400000000004</v>
      </c>
      <c r="L31" s="162">
        <v>7.0043150000000001</v>
      </c>
      <c r="M31" s="162">
        <v>0.55395899999999998</v>
      </c>
      <c r="N31" s="162">
        <v>0</v>
      </c>
      <c r="O31" s="168">
        <v>8.1406890000000001</v>
      </c>
      <c r="P31" s="71">
        <v>2176.88</v>
      </c>
      <c r="Q31" s="72">
        <v>8.1406890000000001</v>
      </c>
      <c r="R31" s="193">
        <v>2176.88</v>
      </c>
      <c r="S31" s="74">
        <v>3.7396131160192568E-3</v>
      </c>
      <c r="T31" s="73">
        <v>50.7</v>
      </c>
      <c r="U31" s="73">
        <v>0.18959838498217632</v>
      </c>
      <c r="V31" s="73">
        <v>224.3767869611554</v>
      </c>
      <c r="W31" s="213">
        <v>11.375903098930578</v>
      </c>
    </row>
    <row r="32" spans="1:23" ht="12.75" customHeight="1" x14ac:dyDescent="0.2">
      <c r="A32" s="687"/>
      <c r="B32" s="690"/>
      <c r="C32" s="693"/>
      <c r="D32" s="152" t="s">
        <v>27</v>
      </c>
      <c r="E32" s="157">
        <v>2</v>
      </c>
      <c r="F32" s="406" t="s">
        <v>682</v>
      </c>
      <c r="G32" s="120" t="s">
        <v>643</v>
      </c>
      <c r="H32" s="70">
        <v>72</v>
      </c>
      <c r="I32" s="70">
        <v>1985</v>
      </c>
      <c r="J32" s="162">
        <v>56.334000000000003</v>
      </c>
      <c r="K32" s="162">
        <v>10.155022000000001</v>
      </c>
      <c r="L32" s="162">
        <v>18.381262</v>
      </c>
      <c r="M32" s="162">
        <v>1.9829699999999999</v>
      </c>
      <c r="N32" s="162">
        <v>4.6466609999999999</v>
      </c>
      <c r="O32" s="168">
        <v>25.814587000000003</v>
      </c>
      <c r="P32" s="71">
        <v>4428.07</v>
      </c>
      <c r="Q32" s="72">
        <v>25.814587000000003</v>
      </c>
      <c r="R32" s="193">
        <v>4428.07</v>
      </c>
      <c r="S32" s="74">
        <v>5.8297603696418543E-3</v>
      </c>
      <c r="T32" s="73">
        <v>50.7</v>
      </c>
      <c r="U32" s="73">
        <v>0.29556885074084205</v>
      </c>
      <c r="V32" s="73">
        <v>349.78562217851129</v>
      </c>
      <c r="W32" s="213">
        <v>17.734131044450521</v>
      </c>
    </row>
    <row r="33" spans="1:23" ht="12.75" customHeight="1" x14ac:dyDescent="0.2">
      <c r="A33" s="687"/>
      <c r="B33" s="690"/>
      <c r="C33" s="693"/>
      <c r="D33" s="152" t="s">
        <v>27</v>
      </c>
      <c r="E33" s="157">
        <v>3</v>
      </c>
      <c r="F33" s="120" t="s">
        <v>599</v>
      </c>
      <c r="G33" s="120" t="s">
        <v>643</v>
      </c>
      <c r="H33" s="70">
        <v>37</v>
      </c>
      <c r="I33" s="70">
        <v>1985</v>
      </c>
      <c r="J33" s="162">
        <v>27.946999999999999</v>
      </c>
      <c r="K33" s="162">
        <v>4.9570800000000004</v>
      </c>
      <c r="L33" s="162">
        <v>9.8191260000000007</v>
      </c>
      <c r="M33" s="162">
        <v>-0.163081</v>
      </c>
      <c r="N33" s="162">
        <v>2.4000880000000002</v>
      </c>
      <c r="O33" s="168">
        <v>13.333783</v>
      </c>
      <c r="P33" s="71">
        <v>2212.4</v>
      </c>
      <c r="Q33" s="72">
        <v>13.333783</v>
      </c>
      <c r="R33" s="193">
        <v>2212.4</v>
      </c>
      <c r="S33" s="74">
        <v>6.0268409871632612E-3</v>
      </c>
      <c r="T33" s="73">
        <v>50.7</v>
      </c>
      <c r="U33" s="73">
        <v>0.30556083804917739</v>
      </c>
      <c r="V33" s="73">
        <v>361.61045922979565</v>
      </c>
      <c r="W33" s="213">
        <v>18.333650282950639</v>
      </c>
    </row>
    <row r="34" spans="1:23" ht="12.75" customHeight="1" x14ac:dyDescent="0.2">
      <c r="A34" s="687"/>
      <c r="B34" s="690"/>
      <c r="C34" s="693"/>
      <c r="D34" s="152" t="s">
        <v>27</v>
      </c>
      <c r="E34" s="157">
        <v>4</v>
      </c>
      <c r="F34" s="120" t="s">
        <v>600</v>
      </c>
      <c r="G34" s="120" t="s">
        <v>643</v>
      </c>
      <c r="H34" s="70">
        <v>20</v>
      </c>
      <c r="I34" s="70">
        <v>1982</v>
      </c>
      <c r="J34" s="162">
        <v>14.199</v>
      </c>
      <c r="K34" s="162">
        <v>2.2239080000000002</v>
      </c>
      <c r="L34" s="162">
        <v>4.7264460000000001</v>
      </c>
      <c r="M34" s="162">
        <v>2.0095999999999999E-2</v>
      </c>
      <c r="N34" s="162">
        <v>1.30114</v>
      </c>
      <c r="O34" s="168">
        <v>7.2285409999999999</v>
      </c>
      <c r="P34" s="71">
        <v>1071.97</v>
      </c>
      <c r="Q34" s="72">
        <v>7.2285409999999999</v>
      </c>
      <c r="R34" s="193">
        <v>1071.97</v>
      </c>
      <c r="S34" s="74">
        <v>6.7432306874259541E-3</v>
      </c>
      <c r="T34" s="73">
        <v>50.7</v>
      </c>
      <c r="U34" s="73">
        <v>0.3418817958524959</v>
      </c>
      <c r="V34" s="73">
        <v>404.59384124555726</v>
      </c>
      <c r="W34" s="213">
        <v>20.512907751149754</v>
      </c>
    </row>
    <row r="35" spans="1:23" ht="12.75" customHeight="1" x14ac:dyDescent="0.2">
      <c r="A35" s="687"/>
      <c r="B35" s="690"/>
      <c r="C35" s="693"/>
      <c r="D35" s="152" t="s">
        <v>27</v>
      </c>
      <c r="E35" s="157">
        <v>5</v>
      </c>
      <c r="F35" s="120" t="s">
        <v>601</v>
      </c>
      <c r="G35" s="120" t="s">
        <v>643</v>
      </c>
      <c r="H35" s="70">
        <v>20</v>
      </c>
      <c r="I35" s="70">
        <v>1975</v>
      </c>
      <c r="J35" s="162">
        <v>15.678000000000001</v>
      </c>
      <c r="K35" s="162">
        <v>2.7865829999999998</v>
      </c>
      <c r="L35" s="162">
        <v>4.9353239999999996</v>
      </c>
      <c r="M35" s="162">
        <v>-8.3585999999999994E-2</v>
      </c>
      <c r="N35" s="162">
        <v>1.4471430000000001</v>
      </c>
      <c r="O35" s="168">
        <v>8.0396570000000001</v>
      </c>
      <c r="P35" s="71">
        <v>1098.2</v>
      </c>
      <c r="Q35" s="72">
        <v>8.0396570000000001</v>
      </c>
      <c r="R35" s="193">
        <v>1098.2</v>
      </c>
      <c r="S35" s="74">
        <v>7.3207585139318885E-3</v>
      </c>
      <c r="T35" s="73">
        <v>50.7</v>
      </c>
      <c r="U35" s="73">
        <v>0.37116245665634678</v>
      </c>
      <c r="V35" s="73">
        <v>439.24551083591331</v>
      </c>
      <c r="W35" s="213">
        <v>22.269747399380805</v>
      </c>
    </row>
    <row r="36" spans="1:23" ht="12.75" customHeight="1" x14ac:dyDescent="0.2">
      <c r="A36" s="687"/>
      <c r="B36" s="690"/>
      <c r="C36" s="693"/>
      <c r="D36" s="152" t="s">
        <v>27</v>
      </c>
      <c r="E36" s="157">
        <v>6</v>
      </c>
      <c r="F36" s="120" t="s">
        <v>602</v>
      </c>
      <c r="G36" s="120" t="s">
        <v>643</v>
      </c>
      <c r="H36" s="70">
        <v>40</v>
      </c>
      <c r="I36" s="70">
        <v>1983</v>
      </c>
      <c r="J36" s="162">
        <v>33.36</v>
      </c>
      <c r="K36" s="162">
        <v>5.5968</v>
      </c>
      <c r="L36" s="162">
        <v>9.4116</v>
      </c>
      <c r="M36" s="162">
        <v>0.42119800000000002</v>
      </c>
      <c r="N36" s="162">
        <v>3.2274720000000001</v>
      </c>
      <c r="O36" s="168">
        <v>17.930349000000003</v>
      </c>
      <c r="P36" s="71">
        <v>2186.7199999999998</v>
      </c>
      <c r="Q36" s="72">
        <v>17.930349000000003</v>
      </c>
      <c r="R36" s="193">
        <v>2186.7199999999998</v>
      </c>
      <c r="S36" s="74">
        <v>8.1996547340308801E-3</v>
      </c>
      <c r="T36" s="73">
        <v>50.7</v>
      </c>
      <c r="U36" s="73">
        <v>0.41572249501536562</v>
      </c>
      <c r="V36" s="73">
        <v>491.97928404185279</v>
      </c>
      <c r="W36" s="213">
        <v>24.943349700921939</v>
      </c>
    </row>
    <row r="37" spans="1:23" x14ac:dyDescent="0.2">
      <c r="A37" s="687"/>
      <c r="B37" s="690"/>
      <c r="C37" s="693"/>
      <c r="D37" s="152" t="s">
        <v>27</v>
      </c>
      <c r="E37" s="157">
        <v>7</v>
      </c>
      <c r="F37" s="120" t="s">
        <v>603</v>
      </c>
      <c r="G37" s="120" t="s">
        <v>643</v>
      </c>
      <c r="H37" s="70">
        <v>35</v>
      </c>
      <c r="I37" s="70" t="s">
        <v>79</v>
      </c>
      <c r="J37" s="162">
        <v>33.875</v>
      </c>
      <c r="K37" s="162">
        <v>4.8275499999999996</v>
      </c>
      <c r="L37" s="162">
        <v>9.9816909999999996</v>
      </c>
      <c r="M37" s="162">
        <v>0.32345400000000002</v>
      </c>
      <c r="N37" s="162">
        <v>0</v>
      </c>
      <c r="O37" s="168">
        <v>18.742308999999999</v>
      </c>
      <c r="P37" s="71">
        <v>2212.0500000000002</v>
      </c>
      <c r="Q37" s="72">
        <v>18.742308999999999</v>
      </c>
      <c r="R37" s="193">
        <v>2212.0500000000002</v>
      </c>
      <c r="S37" s="74">
        <v>8.4728233991094217E-3</v>
      </c>
      <c r="T37" s="73">
        <v>50.7</v>
      </c>
      <c r="U37" s="73">
        <v>0.42957214633484769</v>
      </c>
      <c r="V37" s="73">
        <v>508.36940394656528</v>
      </c>
      <c r="W37" s="213">
        <v>25.774328780090862</v>
      </c>
    </row>
    <row r="38" spans="1:23" ht="12.75" customHeight="1" x14ac:dyDescent="0.2">
      <c r="A38" s="687"/>
      <c r="B38" s="690"/>
      <c r="C38" s="693"/>
      <c r="D38" s="152" t="s">
        <v>27</v>
      </c>
      <c r="E38" s="157">
        <v>8</v>
      </c>
      <c r="F38" s="120" t="s">
        <v>604</v>
      </c>
      <c r="G38" s="120" t="s">
        <v>643</v>
      </c>
      <c r="H38" s="70">
        <v>72</v>
      </c>
      <c r="I38" s="70">
        <v>1989</v>
      </c>
      <c r="J38" s="162">
        <v>68.554000000000002</v>
      </c>
      <c r="K38" s="162">
        <v>9.3925839999999994</v>
      </c>
      <c r="L38" s="162">
        <v>15.870635999999999</v>
      </c>
      <c r="M38" s="162">
        <v>-0.36557899999999999</v>
      </c>
      <c r="N38" s="162">
        <v>0</v>
      </c>
      <c r="O38" s="168">
        <v>43.656374999999997</v>
      </c>
      <c r="P38" s="71">
        <v>4195.87</v>
      </c>
      <c r="Q38" s="72">
        <v>43.656374999999997</v>
      </c>
      <c r="R38" s="193">
        <v>4195.87</v>
      </c>
      <c r="S38" s="74">
        <v>1.0404606196092825E-2</v>
      </c>
      <c r="T38" s="73">
        <v>50.7</v>
      </c>
      <c r="U38" s="73">
        <v>0.52751353414190627</v>
      </c>
      <c r="V38" s="73">
        <v>624.27637176556948</v>
      </c>
      <c r="W38" s="213">
        <v>31.650812048514375</v>
      </c>
    </row>
    <row r="39" spans="1:23" x14ac:dyDescent="0.2">
      <c r="A39" s="687"/>
      <c r="B39" s="690"/>
      <c r="C39" s="693"/>
      <c r="D39" s="152" t="s">
        <v>27</v>
      </c>
      <c r="E39" s="157">
        <v>9</v>
      </c>
      <c r="F39" s="120" t="s">
        <v>605</v>
      </c>
      <c r="G39" s="120" t="s">
        <v>643</v>
      </c>
      <c r="H39" s="70">
        <v>36</v>
      </c>
      <c r="I39" s="70">
        <v>1986</v>
      </c>
      <c r="J39" s="162">
        <v>35.006999999999998</v>
      </c>
      <c r="K39" s="162">
        <v>4.8208019999999996</v>
      </c>
      <c r="L39" s="162">
        <v>8.8539729999999999</v>
      </c>
      <c r="M39" s="162">
        <v>-0.74080000000000001</v>
      </c>
      <c r="N39" s="162">
        <v>0</v>
      </c>
      <c r="O39" s="168">
        <v>22.073022999999999</v>
      </c>
      <c r="P39" s="71">
        <v>1988.92</v>
      </c>
      <c r="Q39" s="72">
        <v>22.073022999999999</v>
      </c>
      <c r="R39" s="193">
        <v>1988.92</v>
      </c>
      <c r="S39" s="74">
        <v>1.1097994388914586E-2</v>
      </c>
      <c r="T39" s="73">
        <v>50.7</v>
      </c>
      <c r="U39" s="73">
        <v>0.56266831551796959</v>
      </c>
      <c r="V39" s="73">
        <v>665.87966333487509</v>
      </c>
      <c r="W39" s="213">
        <v>33.760098931078169</v>
      </c>
    </row>
    <row r="40" spans="1:23" x14ac:dyDescent="0.2">
      <c r="A40" s="687"/>
      <c r="B40" s="690"/>
      <c r="C40" s="693"/>
      <c r="D40" s="152" t="s">
        <v>27</v>
      </c>
      <c r="E40" s="157">
        <v>10</v>
      </c>
      <c r="F40" s="120" t="s">
        <v>606</v>
      </c>
      <c r="G40" s="120" t="s">
        <v>643</v>
      </c>
      <c r="H40" s="70">
        <v>20</v>
      </c>
      <c r="I40" s="70">
        <v>1991</v>
      </c>
      <c r="J40" s="162">
        <v>18.215</v>
      </c>
      <c r="K40" s="162">
        <v>2.9416470000000001</v>
      </c>
      <c r="L40" s="162">
        <v>3.523584</v>
      </c>
      <c r="M40" s="162">
        <v>-0.28964699999999999</v>
      </c>
      <c r="N40" s="162">
        <v>0</v>
      </c>
      <c r="O40" s="168">
        <v>12.039417</v>
      </c>
      <c r="P40" s="71">
        <v>1071.33</v>
      </c>
      <c r="Q40" s="72">
        <v>12.039417</v>
      </c>
      <c r="R40" s="193">
        <v>1071.33</v>
      </c>
      <c r="S40" s="74">
        <v>1.1237823079723335E-2</v>
      </c>
      <c r="T40" s="73">
        <v>50.7</v>
      </c>
      <c r="U40" s="73">
        <v>0.56975763014197311</v>
      </c>
      <c r="V40" s="73">
        <v>674.26938478340003</v>
      </c>
      <c r="W40" s="213">
        <v>34.185457808518379</v>
      </c>
    </row>
    <row r="41" spans="1:23" x14ac:dyDescent="0.2">
      <c r="A41" s="687"/>
      <c r="B41" s="690"/>
      <c r="C41" s="693"/>
      <c r="D41" s="153" t="s">
        <v>28</v>
      </c>
      <c r="E41" s="153">
        <v>1</v>
      </c>
      <c r="F41" s="121" t="s">
        <v>608</v>
      </c>
      <c r="G41" s="121"/>
      <c r="H41" s="122">
        <v>60</v>
      </c>
      <c r="I41" s="122">
        <v>1985</v>
      </c>
      <c r="J41" s="163">
        <v>49.61</v>
      </c>
      <c r="K41" s="163">
        <v>8.6924740000000007</v>
      </c>
      <c r="L41" s="163">
        <v>11.169858</v>
      </c>
      <c r="M41" s="163">
        <v>0.23252999999999999</v>
      </c>
      <c r="N41" s="163">
        <v>0</v>
      </c>
      <c r="O41" s="169">
        <v>29.515141</v>
      </c>
      <c r="P41" s="123">
        <v>3133.55</v>
      </c>
      <c r="Q41" s="124">
        <v>29.515141</v>
      </c>
      <c r="R41" s="194">
        <v>3133.55</v>
      </c>
      <c r="S41" s="125">
        <v>9.4190745320802283E-3</v>
      </c>
      <c r="T41" s="126">
        <v>50.7</v>
      </c>
      <c r="U41" s="126">
        <v>0.47754707877646763</v>
      </c>
      <c r="V41" s="126">
        <v>565.14447192481362</v>
      </c>
      <c r="W41" s="214">
        <v>28.652824726588054</v>
      </c>
    </row>
    <row r="42" spans="1:23" x14ac:dyDescent="0.2">
      <c r="A42" s="687"/>
      <c r="B42" s="690"/>
      <c r="C42" s="693"/>
      <c r="D42" s="153" t="s">
        <v>28</v>
      </c>
      <c r="E42" s="153">
        <v>2</v>
      </c>
      <c r="F42" s="121" t="s">
        <v>609</v>
      </c>
      <c r="G42" s="121"/>
      <c r="H42" s="122">
        <v>32</v>
      </c>
      <c r="I42" s="122">
        <v>1986</v>
      </c>
      <c r="J42" s="163">
        <v>31.853999999999999</v>
      </c>
      <c r="K42" s="163">
        <v>4.0558459999999998</v>
      </c>
      <c r="L42" s="163">
        <v>8.3802299999999992</v>
      </c>
      <c r="M42" s="163">
        <v>0</v>
      </c>
      <c r="N42" s="163">
        <v>0</v>
      </c>
      <c r="O42" s="169">
        <v>18.883779000000001</v>
      </c>
      <c r="P42" s="123">
        <v>1927.93</v>
      </c>
      <c r="Q42" s="124">
        <v>18.883779000000001</v>
      </c>
      <c r="R42" s="194">
        <v>1927.93</v>
      </c>
      <c r="S42" s="125">
        <v>9.794846804603902E-3</v>
      </c>
      <c r="T42" s="126">
        <v>50.7</v>
      </c>
      <c r="U42" s="126">
        <v>0.49659873299341784</v>
      </c>
      <c r="V42" s="126">
        <v>587.69080827623407</v>
      </c>
      <c r="W42" s="214">
        <v>29.795923979605067</v>
      </c>
    </row>
    <row r="43" spans="1:23" x14ac:dyDescent="0.2">
      <c r="A43" s="687"/>
      <c r="B43" s="690"/>
      <c r="C43" s="693"/>
      <c r="D43" s="153" t="s">
        <v>28</v>
      </c>
      <c r="E43" s="153">
        <v>3</v>
      </c>
      <c r="F43" s="121" t="s">
        <v>610</v>
      </c>
      <c r="G43" s="121"/>
      <c r="H43" s="122">
        <v>60</v>
      </c>
      <c r="I43" s="122">
        <v>1980</v>
      </c>
      <c r="J43" s="163">
        <v>55.890999999999998</v>
      </c>
      <c r="K43" s="163">
        <v>7.0749510000000004</v>
      </c>
      <c r="L43" s="163">
        <v>14.789418</v>
      </c>
      <c r="M43" s="163">
        <v>0.21804999999999999</v>
      </c>
      <c r="N43" s="163">
        <v>0</v>
      </c>
      <c r="O43" s="169">
        <v>33.808577999999997</v>
      </c>
      <c r="P43" s="123">
        <v>3250.97</v>
      </c>
      <c r="Q43" s="124">
        <v>33.808577999999997</v>
      </c>
      <c r="R43" s="194">
        <v>3250.97</v>
      </c>
      <c r="S43" s="125">
        <v>1.0399535523243832E-2</v>
      </c>
      <c r="T43" s="126">
        <v>50.7</v>
      </c>
      <c r="U43" s="126">
        <v>0.5272564510284623</v>
      </c>
      <c r="V43" s="126">
        <v>623.97213139462997</v>
      </c>
      <c r="W43" s="214">
        <v>31.635387061707743</v>
      </c>
    </row>
    <row r="44" spans="1:23" x14ac:dyDescent="0.2">
      <c r="A44" s="687"/>
      <c r="B44" s="690"/>
      <c r="C44" s="693"/>
      <c r="D44" s="153" t="s">
        <v>28</v>
      </c>
      <c r="E44" s="153">
        <v>4</v>
      </c>
      <c r="F44" s="121" t="s">
        <v>611</v>
      </c>
      <c r="G44" s="121"/>
      <c r="H44" s="122">
        <v>59</v>
      </c>
      <c r="I44" s="122">
        <v>1964</v>
      </c>
      <c r="J44" s="163">
        <v>48.43</v>
      </c>
      <c r="K44" s="163">
        <v>7.1387229999999997</v>
      </c>
      <c r="L44" s="163">
        <v>13.234830000000001</v>
      </c>
      <c r="M44" s="163">
        <v>0.46027600000000002</v>
      </c>
      <c r="N44" s="163">
        <v>0</v>
      </c>
      <c r="O44" s="169">
        <v>27.596169</v>
      </c>
      <c r="P44" s="123">
        <v>2642.27</v>
      </c>
      <c r="Q44" s="124">
        <v>27.596169</v>
      </c>
      <c r="R44" s="194">
        <v>2642.27</v>
      </c>
      <c r="S44" s="125">
        <v>1.0444113962615478E-2</v>
      </c>
      <c r="T44" s="126">
        <v>50.7</v>
      </c>
      <c r="U44" s="126">
        <v>0.52951657790460482</v>
      </c>
      <c r="V44" s="126">
        <v>626.64683775692879</v>
      </c>
      <c r="W44" s="214">
        <v>31.770994674276292</v>
      </c>
    </row>
    <row r="45" spans="1:23" x14ac:dyDescent="0.2">
      <c r="A45" s="687"/>
      <c r="B45" s="690"/>
      <c r="C45" s="693"/>
      <c r="D45" s="153" t="s">
        <v>28</v>
      </c>
      <c r="E45" s="153">
        <v>5</v>
      </c>
      <c r="F45" s="121" t="s">
        <v>612</v>
      </c>
      <c r="G45" s="121"/>
      <c r="H45" s="122">
        <v>40</v>
      </c>
      <c r="I45" s="122">
        <v>1987</v>
      </c>
      <c r="J45" s="163">
        <v>37.433</v>
      </c>
      <c r="K45" s="163">
        <v>4.7267380000000001</v>
      </c>
      <c r="L45" s="163">
        <v>9.5254320000000003</v>
      </c>
      <c r="M45" s="163">
        <v>0.62826000000000004</v>
      </c>
      <c r="N45" s="163">
        <v>0</v>
      </c>
      <c r="O45" s="169">
        <v>22.552565999999999</v>
      </c>
      <c r="P45" s="123">
        <v>2155.0100000000002</v>
      </c>
      <c r="Q45" s="124">
        <v>22.552565999999999</v>
      </c>
      <c r="R45" s="194">
        <v>2155.0100000000002</v>
      </c>
      <c r="S45" s="125">
        <v>1.0465179279910532E-2</v>
      </c>
      <c r="T45" s="126">
        <v>50.7</v>
      </c>
      <c r="U45" s="126">
        <v>0.53058458949146403</v>
      </c>
      <c r="V45" s="126">
        <v>627.91075679463188</v>
      </c>
      <c r="W45" s="214">
        <v>31.835075369487836</v>
      </c>
    </row>
    <row r="46" spans="1:23" x14ac:dyDescent="0.2">
      <c r="A46" s="687"/>
      <c r="B46" s="690"/>
      <c r="C46" s="693"/>
      <c r="D46" s="153" t="s">
        <v>28</v>
      </c>
      <c r="E46" s="153">
        <v>6</v>
      </c>
      <c r="F46" s="121" t="s">
        <v>613</v>
      </c>
      <c r="G46" s="121"/>
      <c r="H46" s="122">
        <v>88</v>
      </c>
      <c r="I46" s="122">
        <v>1986</v>
      </c>
      <c r="J46" s="163">
        <v>88.992999999999995</v>
      </c>
      <c r="K46" s="163">
        <v>13.553595</v>
      </c>
      <c r="L46" s="163">
        <v>21.577490000000001</v>
      </c>
      <c r="M46" s="163">
        <v>-0.80360699999999996</v>
      </c>
      <c r="N46" s="163">
        <v>0</v>
      </c>
      <c r="O46" s="169">
        <v>54.665503999999999</v>
      </c>
      <c r="P46" s="123">
        <v>5195.53</v>
      </c>
      <c r="Q46" s="124">
        <v>54.665503999999999</v>
      </c>
      <c r="R46" s="194">
        <v>5195.53</v>
      </c>
      <c r="S46" s="125">
        <v>1.0521641487971391E-2</v>
      </c>
      <c r="T46" s="126">
        <v>50.7</v>
      </c>
      <c r="U46" s="126">
        <v>0.5334472234401495</v>
      </c>
      <c r="V46" s="126">
        <v>631.29848927828345</v>
      </c>
      <c r="W46" s="214">
        <v>32.006833406408973</v>
      </c>
    </row>
    <row r="47" spans="1:23" x14ac:dyDescent="0.2">
      <c r="A47" s="687"/>
      <c r="B47" s="690"/>
      <c r="C47" s="693"/>
      <c r="D47" s="153" t="s">
        <v>28</v>
      </c>
      <c r="E47" s="153">
        <v>7</v>
      </c>
      <c r="F47" s="121" t="s">
        <v>614</v>
      </c>
      <c r="G47" s="121"/>
      <c r="H47" s="122">
        <v>70</v>
      </c>
      <c r="I47" s="122" t="s">
        <v>79</v>
      </c>
      <c r="J47" s="163">
        <v>31.145</v>
      </c>
      <c r="K47" s="163">
        <v>6.4175509999999996</v>
      </c>
      <c r="L47" s="163">
        <v>0.34428500000000001</v>
      </c>
      <c r="M47" s="163">
        <v>0</v>
      </c>
      <c r="N47" s="163">
        <v>0</v>
      </c>
      <c r="O47" s="169">
        <v>22.232713</v>
      </c>
      <c r="P47" s="123">
        <v>2072.2600000000002</v>
      </c>
      <c r="Q47" s="124">
        <v>22.232713</v>
      </c>
      <c r="R47" s="194">
        <v>2072.2600000000002</v>
      </c>
      <c r="S47" s="125">
        <v>1.0728727572794918E-2</v>
      </c>
      <c r="T47" s="126">
        <v>50.7</v>
      </c>
      <c r="U47" s="126">
        <v>0.54394648794070233</v>
      </c>
      <c r="V47" s="126">
        <v>643.72365436769508</v>
      </c>
      <c r="W47" s="214">
        <v>32.636789276442144</v>
      </c>
    </row>
    <row r="48" spans="1:23" ht="14.25" customHeight="1" x14ac:dyDescent="0.2">
      <c r="A48" s="687"/>
      <c r="B48" s="690"/>
      <c r="C48" s="693"/>
      <c r="D48" s="153" t="s">
        <v>28</v>
      </c>
      <c r="E48" s="153">
        <v>8</v>
      </c>
      <c r="F48" s="121" t="s">
        <v>615</v>
      </c>
      <c r="G48" s="121"/>
      <c r="H48" s="122">
        <v>71</v>
      </c>
      <c r="I48" s="122">
        <v>1985</v>
      </c>
      <c r="J48" s="163">
        <v>78.988</v>
      </c>
      <c r="K48" s="163">
        <v>10.59718</v>
      </c>
      <c r="L48" s="163">
        <v>19.624860000000002</v>
      </c>
      <c r="M48" s="163">
        <v>-0.95817600000000003</v>
      </c>
      <c r="N48" s="163">
        <v>0</v>
      </c>
      <c r="O48" s="169">
        <v>49.724153999999999</v>
      </c>
      <c r="P48" s="123">
        <v>4324.5</v>
      </c>
      <c r="Q48" s="124">
        <v>49.724153999999999</v>
      </c>
      <c r="R48" s="194">
        <v>4324.5</v>
      </c>
      <c r="S48" s="125">
        <v>1.149824349635796E-2</v>
      </c>
      <c r="T48" s="126">
        <v>50.7</v>
      </c>
      <c r="U48" s="126">
        <v>0.58296094526534858</v>
      </c>
      <c r="V48" s="126">
        <v>689.89460978147758</v>
      </c>
      <c r="W48" s="214">
        <v>34.977656715920915</v>
      </c>
    </row>
    <row r="49" spans="1:23" ht="14.25" customHeight="1" x14ac:dyDescent="0.2">
      <c r="A49" s="687"/>
      <c r="B49" s="690"/>
      <c r="C49" s="693"/>
      <c r="D49" s="153" t="s">
        <v>28</v>
      </c>
      <c r="E49" s="153">
        <v>9</v>
      </c>
      <c r="F49" s="121" t="s">
        <v>616</v>
      </c>
      <c r="G49" s="121"/>
      <c r="H49" s="122">
        <v>31</v>
      </c>
      <c r="I49" s="122">
        <v>1986</v>
      </c>
      <c r="J49" s="163">
        <v>32.805999999999997</v>
      </c>
      <c r="K49" s="163">
        <v>4.1570349999999996</v>
      </c>
      <c r="L49" s="163">
        <v>6.0920579999999998</v>
      </c>
      <c r="M49" s="163">
        <v>0.17796699999999999</v>
      </c>
      <c r="N49" s="163">
        <v>0</v>
      </c>
      <c r="O49" s="169">
        <v>22.378943</v>
      </c>
      <c r="P49" s="123">
        <v>1870.28</v>
      </c>
      <c r="Q49" s="124">
        <v>22.378943</v>
      </c>
      <c r="R49" s="194">
        <v>1870.28</v>
      </c>
      <c r="S49" s="125">
        <v>1.1965557563573368E-2</v>
      </c>
      <c r="T49" s="126">
        <v>50.7</v>
      </c>
      <c r="U49" s="126">
        <v>0.60665376847316976</v>
      </c>
      <c r="V49" s="126">
        <v>717.93345381440213</v>
      </c>
      <c r="W49" s="214">
        <v>36.399226108390188</v>
      </c>
    </row>
    <row r="50" spans="1:23" ht="14.25" customHeight="1" x14ac:dyDescent="0.2">
      <c r="A50" s="687"/>
      <c r="B50" s="690"/>
      <c r="C50" s="693"/>
      <c r="D50" s="154" t="s">
        <v>680</v>
      </c>
      <c r="E50" s="154">
        <v>1</v>
      </c>
      <c r="F50" s="131" t="s">
        <v>618</v>
      </c>
      <c r="G50" s="131"/>
      <c r="H50" s="132">
        <v>33</v>
      </c>
      <c r="I50" s="132">
        <v>1958</v>
      </c>
      <c r="J50" s="164">
        <v>13.023</v>
      </c>
      <c r="K50" s="164">
        <v>3.220729</v>
      </c>
      <c r="L50" s="164">
        <v>0</v>
      </c>
      <c r="M50" s="164">
        <v>0.349271</v>
      </c>
      <c r="N50" s="164">
        <v>0</v>
      </c>
      <c r="O50" s="170">
        <v>9.4530010000000004</v>
      </c>
      <c r="P50" s="133">
        <v>1237.47</v>
      </c>
      <c r="Q50" s="134">
        <v>9.4530010000000004</v>
      </c>
      <c r="R50" s="195">
        <v>1237.47</v>
      </c>
      <c r="S50" s="135">
        <v>7.6389738741141199E-3</v>
      </c>
      <c r="T50" s="136">
        <v>50.7</v>
      </c>
      <c r="U50" s="136">
        <v>0.38729597541758592</v>
      </c>
      <c r="V50" s="136">
        <v>458.33843244684721</v>
      </c>
      <c r="W50" s="215">
        <v>23.237758525055156</v>
      </c>
    </row>
    <row r="51" spans="1:23" ht="14.25" customHeight="1" x14ac:dyDescent="0.2">
      <c r="A51" s="687"/>
      <c r="B51" s="690"/>
      <c r="C51" s="693"/>
      <c r="D51" s="154" t="s">
        <v>680</v>
      </c>
      <c r="E51" s="154">
        <v>2</v>
      </c>
      <c r="F51" s="131" t="s">
        <v>619</v>
      </c>
      <c r="G51" s="131"/>
      <c r="H51" s="132">
        <v>24</v>
      </c>
      <c r="I51" s="132">
        <v>1959</v>
      </c>
      <c r="J51" s="164">
        <v>16.416</v>
      </c>
      <c r="K51" s="164">
        <v>3.9362270000000001</v>
      </c>
      <c r="L51" s="164">
        <v>0</v>
      </c>
      <c r="M51" s="164">
        <v>0.14377400000000001</v>
      </c>
      <c r="N51" s="164">
        <v>0</v>
      </c>
      <c r="O51" s="170">
        <v>12.336001</v>
      </c>
      <c r="P51" s="133">
        <v>1321.74</v>
      </c>
      <c r="Q51" s="134">
        <v>12.336001</v>
      </c>
      <c r="R51" s="195">
        <v>1321.74</v>
      </c>
      <c r="S51" s="135">
        <v>9.3331525110838739E-3</v>
      </c>
      <c r="T51" s="136">
        <v>50.7</v>
      </c>
      <c r="U51" s="136">
        <v>0.47319083231195241</v>
      </c>
      <c r="V51" s="136">
        <v>559.98915066503241</v>
      </c>
      <c r="W51" s="215">
        <v>28.391449938717145</v>
      </c>
    </row>
    <row r="52" spans="1:23" ht="14.25" customHeight="1" x14ac:dyDescent="0.2">
      <c r="A52" s="687"/>
      <c r="B52" s="690"/>
      <c r="C52" s="693"/>
      <c r="D52" s="154" t="s">
        <v>680</v>
      </c>
      <c r="E52" s="154">
        <v>3</v>
      </c>
      <c r="F52" s="131" t="s">
        <v>620</v>
      </c>
      <c r="G52" s="131"/>
      <c r="H52" s="132">
        <v>25</v>
      </c>
      <c r="I52" s="132">
        <v>1940</v>
      </c>
      <c r="J52" s="164">
        <v>26.664999999999999</v>
      </c>
      <c r="K52" s="164">
        <v>6.2940870000000002</v>
      </c>
      <c r="L52" s="164">
        <v>4.4353559999999996</v>
      </c>
      <c r="M52" s="164">
        <v>0</v>
      </c>
      <c r="N52" s="164">
        <v>0</v>
      </c>
      <c r="O52" s="170">
        <v>16.466642</v>
      </c>
      <c r="P52" s="133">
        <v>1544.26</v>
      </c>
      <c r="Q52" s="134">
        <v>16.466642</v>
      </c>
      <c r="R52" s="195">
        <v>1544.26</v>
      </c>
      <c r="S52" s="135">
        <v>1.0663127970678513E-2</v>
      </c>
      <c r="T52" s="136">
        <v>50.7</v>
      </c>
      <c r="U52" s="136">
        <v>0.54062058811340064</v>
      </c>
      <c r="V52" s="136">
        <v>639.78767824071076</v>
      </c>
      <c r="W52" s="215">
        <v>32.437235286804039</v>
      </c>
    </row>
    <row r="53" spans="1:23" ht="14.25" customHeight="1" x14ac:dyDescent="0.2">
      <c r="A53" s="687"/>
      <c r="B53" s="690"/>
      <c r="C53" s="693"/>
      <c r="D53" s="154" t="s">
        <v>680</v>
      </c>
      <c r="E53" s="154">
        <v>4</v>
      </c>
      <c r="F53" s="131" t="s">
        <v>621</v>
      </c>
      <c r="G53" s="131"/>
      <c r="H53" s="132">
        <v>22</v>
      </c>
      <c r="I53" s="132">
        <v>1981</v>
      </c>
      <c r="J53" s="164">
        <v>19.946999999999999</v>
      </c>
      <c r="K53" s="164">
        <v>2.9752079999999999</v>
      </c>
      <c r="L53" s="164">
        <v>4.5521630000000002</v>
      </c>
      <c r="M53" s="164">
        <v>-0.27220800000000001</v>
      </c>
      <c r="N53" s="164">
        <v>0</v>
      </c>
      <c r="O53" s="170">
        <v>12.691836</v>
      </c>
      <c r="P53" s="133">
        <v>1167.51</v>
      </c>
      <c r="Q53" s="134">
        <v>12.691836</v>
      </c>
      <c r="R53" s="195">
        <v>1167.51</v>
      </c>
      <c r="S53" s="135">
        <v>1.0870858493717399E-2</v>
      </c>
      <c r="T53" s="136">
        <v>50.7</v>
      </c>
      <c r="U53" s="136">
        <v>0.55115252563147221</v>
      </c>
      <c r="V53" s="136">
        <v>652.25150962304394</v>
      </c>
      <c r="W53" s="215">
        <v>33.069151537888324</v>
      </c>
    </row>
    <row r="54" spans="1:23" ht="14.25" customHeight="1" x14ac:dyDescent="0.2">
      <c r="A54" s="687"/>
      <c r="B54" s="690"/>
      <c r="C54" s="693"/>
      <c r="D54" s="154" t="s">
        <v>680</v>
      </c>
      <c r="E54" s="154">
        <v>5</v>
      </c>
      <c r="F54" s="131" t="s">
        <v>622</v>
      </c>
      <c r="G54" s="131"/>
      <c r="H54" s="132">
        <v>108</v>
      </c>
      <c r="I54" s="132">
        <v>1990</v>
      </c>
      <c r="J54" s="164">
        <v>60.061999999999998</v>
      </c>
      <c r="K54" s="164">
        <v>8.3307939999999991</v>
      </c>
      <c r="L54" s="164">
        <v>21.259985</v>
      </c>
      <c r="M54" s="164">
        <v>0.135214</v>
      </c>
      <c r="N54" s="164">
        <v>0</v>
      </c>
      <c r="O54" s="170">
        <v>30.336023000000001</v>
      </c>
      <c r="P54" s="133">
        <v>2642.7</v>
      </c>
      <c r="Q54" s="134">
        <v>30.336023000000001</v>
      </c>
      <c r="R54" s="195">
        <v>2642.7</v>
      </c>
      <c r="S54" s="135">
        <v>1.1479177734892347E-2</v>
      </c>
      <c r="T54" s="136">
        <v>50.7</v>
      </c>
      <c r="U54" s="136">
        <v>0.58199431115904199</v>
      </c>
      <c r="V54" s="136">
        <v>688.75066409354076</v>
      </c>
      <c r="W54" s="215">
        <v>34.919658669542521</v>
      </c>
    </row>
    <row r="55" spans="1:23" ht="14.25" customHeight="1" x14ac:dyDescent="0.2">
      <c r="A55" s="687"/>
      <c r="B55" s="690"/>
      <c r="C55" s="693"/>
      <c r="D55" s="154" t="s">
        <v>680</v>
      </c>
      <c r="E55" s="154">
        <v>6</v>
      </c>
      <c r="F55" s="131" t="s">
        <v>623</v>
      </c>
      <c r="G55" s="131"/>
      <c r="H55" s="132">
        <v>47</v>
      </c>
      <c r="I55" s="132" t="s">
        <v>79</v>
      </c>
      <c r="J55" s="164">
        <v>29.448</v>
      </c>
      <c r="K55" s="164">
        <v>6.459886</v>
      </c>
      <c r="L55" s="164">
        <v>0</v>
      </c>
      <c r="M55" s="164">
        <v>0.88411399999999996</v>
      </c>
      <c r="N55" s="164">
        <v>0</v>
      </c>
      <c r="O55" s="170">
        <v>22.103999999999999</v>
      </c>
      <c r="P55" s="133">
        <v>1879.63</v>
      </c>
      <c r="Q55" s="134">
        <v>22.103999999999999</v>
      </c>
      <c r="R55" s="195">
        <v>1879.63</v>
      </c>
      <c r="S55" s="135">
        <v>1.1759761229603698E-2</v>
      </c>
      <c r="T55" s="136">
        <v>50.7</v>
      </c>
      <c r="U55" s="136">
        <v>0.5962198943409075</v>
      </c>
      <c r="V55" s="136">
        <v>705.58567377622182</v>
      </c>
      <c r="W55" s="215">
        <v>35.773193660454446</v>
      </c>
    </row>
    <row r="56" spans="1:23" ht="14.25" customHeight="1" x14ac:dyDescent="0.2">
      <c r="A56" s="687"/>
      <c r="B56" s="690"/>
      <c r="C56" s="693"/>
      <c r="D56" s="154" t="s">
        <v>680</v>
      </c>
      <c r="E56" s="154">
        <v>7</v>
      </c>
      <c r="F56" s="131" t="s">
        <v>624</v>
      </c>
      <c r="G56" s="131"/>
      <c r="H56" s="132">
        <v>32</v>
      </c>
      <c r="I56" s="132">
        <v>1960</v>
      </c>
      <c r="J56" s="164">
        <v>18.734999999999999</v>
      </c>
      <c r="K56" s="164">
        <v>3.5642939999999999</v>
      </c>
      <c r="L56" s="164">
        <v>1.156547</v>
      </c>
      <c r="M56" s="164">
        <v>-0.50429400000000002</v>
      </c>
      <c r="N56" s="164">
        <v>0</v>
      </c>
      <c r="O56" s="170">
        <v>14.51845</v>
      </c>
      <c r="P56" s="133">
        <v>1214.6199999999999</v>
      </c>
      <c r="Q56" s="134">
        <v>14.51845</v>
      </c>
      <c r="R56" s="195">
        <v>1214.6199999999999</v>
      </c>
      <c r="S56" s="135">
        <v>1.1953079975630238E-2</v>
      </c>
      <c r="T56" s="136">
        <v>50.7</v>
      </c>
      <c r="U56" s="136">
        <v>0.60602115476445306</v>
      </c>
      <c r="V56" s="136">
        <v>717.18479853781423</v>
      </c>
      <c r="W56" s="215">
        <v>36.361269285867188</v>
      </c>
    </row>
    <row r="57" spans="1:23" ht="14.25" customHeight="1" x14ac:dyDescent="0.2">
      <c r="A57" s="687"/>
      <c r="B57" s="690"/>
      <c r="C57" s="693"/>
      <c r="D57" s="154" t="s">
        <v>680</v>
      </c>
      <c r="E57" s="154">
        <v>8</v>
      </c>
      <c r="F57" s="131" t="s">
        <v>625</v>
      </c>
      <c r="G57" s="131"/>
      <c r="H57" s="132">
        <v>60</v>
      </c>
      <c r="I57" s="132">
        <v>1981</v>
      </c>
      <c r="J57" s="164">
        <v>65.274000000000001</v>
      </c>
      <c r="K57" s="164">
        <v>9.9070169999999997</v>
      </c>
      <c r="L57" s="164">
        <v>13.93605</v>
      </c>
      <c r="M57" s="164">
        <v>-6.4034999999999995E-2</v>
      </c>
      <c r="N57" s="164">
        <v>0</v>
      </c>
      <c r="O57" s="170">
        <v>41.494950000000003</v>
      </c>
      <c r="P57" s="133">
        <v>3139.2</v>
      </c>
      <c r="Q57" s="134">
        <v>41.494950000000003</v>
      </c>
      <c r="R57" s="195">
        <v>3139.2</v>
      </c>
      <c r="S57" s="135">
        <v>1.3218319954128442E-2</v>
      </c>
      <c r="T57" s="136">
        <v>50.7</v>
      </c>
      <c r="U57" s="136">
        <v>0.67016882167431202</v>
      </c>
      <c r="V57" s="136">
        <v>793.09919724770646</v>
      </c>
      <c r="W57" s="215">
        <v>40.210129300458718</v>
      </c>
    </row>
    <row r="58" spans="1:23" ht="14.25" customHeight="1" x14ac:dyDescent="0.2">
      <c r="A58" s="687"/>
      <c r="B58" s="690"/>
      <c r="C58" s="693"/>
      <c r="D58" s="154" t="s">
        <v>680</v>
      </c>
      <c r="E58" s="154">
        <v>9</v>
      </c>
      <c r="F58" s="131" t="s">
        <v>626</v>
      </c>
      <c r="G58" s="131"/>
      <c r="H58" s="132">
        <v>48</v>
      </c>
      <c r="I58" s="132">
        <v>1963</v>
      </c>
      <c r="J58" s="164">
        <v>36.651000000000003</v>
      </c>
      <c r="K58" s="164">
        <v>6.2821509999999998</v>
      </c>
      <c r="L58" s="164">
        <v>1.0773140000000001</v>
      </c>
      <c r="M58" s="164">
        <v>-9.1470000000000006E-3</v>
      </c>
      <c r="N58" s="164">
        <v>0</v>
      </c>
      <c r="O58" s="170">
        <v>29.300685000000001</v>
      </c>
      <c r="P58" s="133">
        <v>1913.87</v>
      </c>
      <c r="Q58" s="134">
        <v>29.300685000000001</v>
      </c>
      <c r="R58" s="195">
        <v>1913.87</v>
      </c>
      <c r="S58" s="135">
        <v>1.530965269323413E-2</v>
      </c>
      <c r="T58" s="136">
        <v>50.7</v>
      </c>
      <c r="U58" s="136">
        <v>0.77619939154697037</v>
      </c>
      <c r="V58" s="136">
        <v>918.57916159404772</v>
      </c>
      <c r="W58" s="215">
        <v>46.57196349281822</v>
      </c>
    </row>
    <row r="59" spans="1:23" ht="14.25" customHeight="1" x14ac:dyDescent="0.2">
      <c r="A59" s="687"/>
      <c r="B59" s="690"/>
      <c r="C59" s="693"/>
      <c r="D59" s="155" t="s">
        <v>681</v>
      </c>
      <c r="E59" s="155">
        <v>1</v>
      </c>
      <c r="F59" s="137" t="s">
        <v>628</v>
      </c>
      <c r="G59" s="137"/>
      <c r="H59" s="65">
        <v>6</v>
      </c>
      <c r="I59" s="65">
        <v>1959</v>
      </c>
      <c r="J59" s="165">
        <v>7.234</v>
      </c>
      <c r="K59" s="165">
        <v>1.1568929999999999</v>
      </c>
      <c r="L59" s="165">
        <v>0.70345199999999997</v>
      </c>
      <c r="M59" s="165">
        <v>1.6107E-2</v>
      </c>
      <c r="N59" s="165">
        <v>0</v>
      </c>
      <c r="O59" s="171">
        <v>5.3575470000000003</v>
      </c>
      <c r="P59" s="66">
        <v>310.93</v>
      </c>
      <c r="Q59" s="67">
        <v>5.3575470000000003</v>
      </c>
      <c r="R59" s="196">
        <v>310.93</v>
      </c>
      <c r="S59" s="69">
        <v>1.723071752484482E-2</v>
      </c>
      <c r="T59" s="68">
        <v>50.7</v>
      </c>
      <c r="U59" s="68">
        <v>0.87359737850963237</v>
      </c>
      <c r="V59" s="68">
        <v>1033.843051490689</v>
      </c>
      <c r="W59" s="216">
        <v>52.415842710577941</v>
      </c>
    </row>
    <row r="60" spans="1:23" ht="14.25" customHeight="1" x14ac:dyDescent="0.2">
      <c r="A60" s="687"/>
      <c r="B60" s="690"/>
      <c r="C60" s="693"/>
      <c r="D60" s="155" t="s">
        <v>681</v>
      </c>
      <c r="E60" s="155">
        <v>2</v>
      </c>
      <c r="F60" s="137" t="s">
        <v>629</v>
      </c>
      <c r="G60" s="137"/>
      <c r="H60" s="65">
        <v>4</v>
      </c>
      <c r="I60" s="65">
        <v>1940</v>
      </c>
      <c r="J60" s="165">
        <v>8.9309999999999992</v>
      </c>
      <c r="K60" s="165">
        <v>1.500373</v>
      </c>
      <c r="L60" s="165">
        <v>0.291462</v>
      </c>
      <c r="M60" s="165">
        <v>0.13162699999999999</v>
      </c>
      <c r="N60" s="165">
        <v>0</v>
      </c>
      <c r="O60" s="171">
        <v>7.0075390000000004</v>
      </c>
      <c r="P60" s="66">
        <v>383.02000000000004</v>
      </c>
      <c r="Q60" s="67">
        <v>7.0075390000000004</v>
      </c>
      <c r="R60" s="196">
        <v>383.02000000000004</v>
      </c>
      <c r="S60" s="69">
        <v>1.8295491097070647E-2</v>
      </c>
      <c r="T60" s="68">
        <v>50.7</v>
      </c>
      <c r="U60" s="68">
        <v>0.92758139862148181</v>
      </c>
      <c r="V60" s="68">
        <v>1097.729465824239</v>
      </c>
      <c r="W60" s="216">
        <v>55.65488391728892</v>
      </c>
    </row>
    <row r="61" spans="1:23" ht="14.25" customHeight="1" x14ac:dyDescent="0.2">
      <c r="A61" s="687"/>
      <c r="B61" s="690"/>
      <c r="C61" s="693"/>
      <c r="D61" s="155" t="s">
        <v>681</v>
      </c>
      <c r="E61" s="155">
        <v>3</v>
      </c>
      <c r="F61" s="137" t="s">
        <v>630</v>
      </c>
      <c r="G61" s="137"/>
      <c r="H61" s="65">
        <v>4</v>
      </c>
      <c r="I61" s="65">
        <v>1955</v>
      </c>
      <c r="J61" s="165">
        <v>3.972</v>
      </c>
      <c r="K61" s="165">
        <v>0</v>
      </c>
      <c r="L61" s="165">
        <v>0</v>
      </c>
      <c r="M61" s="165">
        <v>0</v>
      </c>
      <c r="N61" s="165">
        <v>0</v>
      </c>
      <c r="O61" s="171">
        <v>3.972</v>
      </c>
      <c r="P61" s="66">
        <v>214.32</v>
      </c>
      <c r="Q61" s="67">
        <v>3.972</v>
      </c>
      <c r="R61" s="196">
        <v>214.32</v>
      </c>
      <c r="S61" s="69">
        <v>1.853303471444569E-2</v>
      </c>
      <c r="T61" s="68">
        <v>50.7</v>
      </c>
      <c r="U61" s="68">
        <v>0.93962486002239654</v>
      </c>
      <c r="V61" s="68">
        <v>1111.9820828667414</v>
      </c>
      <c r="W61" s="216">
        <v>56.377491601343792</v>
      </c>
    </row>
    <row r="62" spans="1:23" ht="14.25" customHeight="1" x14ac:dyDescent="0.2">
      <c r="A62" s="687"/>
      <c r="B62" s="690"/>
      <c r="C62" s="693"/>
      <c r="D62" s="155" t="s">
        <v>681</v>
      </c>
      <c r="E62" s="155">
        <v>4</v>
      </c>
      <c r="F62" s="137" t="s">
        <v>631</v>
      </c>
      <c r="G62" s="137"/>
      <c r="H62" s="65">
        <v>4</v>
      </c>
      <c r="I62" s="65">
        <v>1952</v>
      </c>
      <c r="J62" s="165">
        <v>2.0596549999999998</v>
      </c>
      <c r="K62" s="165">
        <v>0</v>
      </c>
      <c r="L62" s="165">
        <v>0</v>
      </c>
      <c r="M62" s="165">
        <v>0</v>
      </c>
      <c r="N62" s="165">
        <v>0</v>
      </c>
      <c r="O62" s="171">
        <v>2.0596549999999998</v>
      </c>
      <c r="P62" s="66">
        <v>108</v>
      </c>
      <c r="Q62" s="67">
        <v>2.0596549999999998</v>
      </c>
      <c r="R62" s="196">
        <v>108</v>
      </c>
      <c r="S62" s="69">
        <v>1.9070879629629629E-2</v>
      </c>
      <c r="T62" s="68">
        <v>50.7</v>
      </c>
      <c r="U62" s="68">
        <v>0.96689359722222223</v>
      </c>
      <c r="V62" s="68">
        <v>1144.2527777777777</v>
      </c>
      <c r="W62" s="216">
        <v>58.01361583333334</v>
      </c>
    </row>
    <row r="63" spans="1:23" ht="14.25" customHeight="1" x14ac:dyDescent="0.2">
      <c r="A63" s="687"/>
      <c r="B63" s="690"/>
      <c r="C63" s="693"/>
      <c r="D63" s="155" t="s">
        <v>681</v>
      </c>
      <c r="E63" s="155">
        <v>5</v>
      </c>
      <c r="F63" s="137" t="s">
        <v>632</v>
      </c>
      <c r="G63" s="137"/>
      <c r="H63" s="65">
        <v>13</v>
      </c>
      <c r="I63" s="65" t="s">
        <v>79</v>
      </c>
      <c r="J63" s="165">
        <v>8.1780000000000008</v>
      </c>
      <c r="K63" s="165">
        <v>0</v>
      </c>
      <c r="L63" s="165">
        <v>0</v>
      </c>
      <c r="M63" s="165">
        <v>0</v>
      </c>
      <c r="N63" s="165">
        <v>0</v>
      </c>
      <c r="O63" s="171">
        <v>8.1780010000000001</v>
      </c>
      <c r="P63" s="66">
        <v>397.64</v>
      </c>
      <c r="Q63" s="67">
        <v>8.1780010000000001</v>
      </c>
      <c r="R63" s="196">
        <v>397.64</v>
      </c>
      <c r="S63" s="69">
        <v>2.0566343929182176E-2</v>
      </c>
      <c r="T63" s="68">
        <v>50.7</v>
      </c>
      <c r="U63" s="68">
        <v>1.0427136372095365</v>
      </c>
      <c r="V63" s="68">
        <v>1233.9806357509306</v>
      </c>
      <c r="W63" s="216">
        <v>62.562818232572184</v>
      </c>
    </row>
    <row r="64" spans="1:23" ht="14.25" customHeight="1" x14ac:dyDescent="0.2">
      <c r="A64" s="687"/>
      <c r="B64" s="690"/>
      <c r="C64" s="693"/>
      <c r="D64" s="155" t="s">
        <v>681</v>
      </c>
      <c r="E64" s="155">
        <v>6</v>
      </c>
      <c r="F64" s="137" t="s">
        <v>633</v>
      </c>
      <c r="G64" s="137"/>
      <c r="H64" s="65">
        <v>6</v>
      </c>
      <c r="I64" s="65">
        <v>1940</v>
      </c>
      <c r="J64" s="165">
        <v>6.6219999999999999</v>
      </c>
      <c r="K64" s="165">
        <v>5.3679999999999999E-2</v>
      </c>
      <c r="L64" s="165">
        <v>0</v>
      </c>
      <c r="M64" s="165">
        <v>0</v>
      </c>
      <c r="N64" s="165">
        <v>0</v>
      </c>
      <c r="O64" s="171">
        <v>6.0099989999999996</v>
      </c>
      <c r="P64" s="66">
        <v>250.65</v>
      </c>
      <c r="Q64" s="67">
        <v>6.0099989999999996</v>
      </c>
      <c r="R64" s="196">
        <v>250.65</v>
      </c>
      <c r="S64" s="69">
        <v>2.3977654099341709E-2</v>
      </c>
      <c r="T64" s="68">
        <v>50.7</v>
      </c>
      <c r="U64" s="68">
        <v>1.2156670628366248</v>
      </c>
      <c r="V64" s="68">
        <v>1438.6592459605026</v>
      </c>
      <c r="W64" s="216">
        <v>72.940023770197485</v>
      </c>
    </row>
    <row r="65" spans="1:23" ht="14.25" customHeight="1" thickBot="1" x14ac:dyDescent="0.25">
      <c r="A65" s="699"/>
      <c r="B65" s="700"/>
      <c r="C65" s="701"/>
      <c r="D65" s="155" t="s">
        <v>681</v>
      </c>
      <c r="E65" s="155">
        <v>7</v>
      </c>
      <c r="F65" s="255" t="s">
        <v>634</v>
      </c>
      <c r="G65" s="255"/>
      <c r="H65" s="256">
        <v>8</v>
      </c>
      <c r="I65" s="256" t="s">
        <v>79</v>
      </c>
      <c r="J65" s="257">
        <v>7.2583000000000002</v>
      </c>
      <c r="K65" s="257">
        <v>0</v>
      </c>
      <c r="L65" s="257">
        <v>0</v>
      </c>
      <c r="M65" s="257">
        <v>0</v>
      </c>
      <c r="N65" s="257">
        <v>0</v>
      </c>
      <c r="O65" s="258">
        <v>7.2583000000000002</v>
      </c>
      <c r="P65" s="259">
        <v>248.01</v>
      </c>
      <c r="Q65" s="260">
        <v>7.2583000000000002</v>
      </c>
      <c r="R65" s="261">
        <v>248.01</v>
      </c>
      <c r="S65" s="262">
        <v>2.9266158622636186E-2</v>
      </c>
      <c r="T65" s="263">
        <v>50.7</v>
      </c>
      <c r="U65" s="263">
        <v>1.4837942421676547</v>
      </c>
      <c r="V65" s="263">
        <v>1755.9695173581711</v>
      </c>
      <c r="W65" s="264">
        <v>89.02765453005928</v>
      </c>
    </row>
    <row r="66" spans="1:23" ht="14.25" customHeight="1" x14ac:dyDescent="0.2">
      <c r="A66" s="686" t="s">
        <v>80</v>
      </c>
      <c r="B66" s="689">
        <v>7.6</v>
      </c>
      <c r="C66" s="692">
        <v>291.2</v>
      </c>
      <c r="D66" s="83" t="s">
        <v>25</v>
      </c>
      <c r="E66" s="84">
        <v>1</v>
      </c>
      <c r="F66" s="85" t="s">
        <v>39</v>
      </c>
      <c r="G66" s="85"/>
      <c r="H66" s="84">
        <v>60</v>
      </c>
      <c r="I66" s="84">
        <v>2005</v>
      </c>
      <c r="J66" s="110">
        <v>28.89</v>
      </c>
      <c r="K66" s="110">
        <v>8.7949999999999999</v>
      </c>
      <c r="L66" s="110">
        <v>4.9080000000000004</v>
      </c>
      <c r="M66" s="110">
        <v>-1.0425759999999999</v>
      </c>
      <c r="N66" s="110"/>
      <c r="O66" s="14">
        <v>16.23</v>
      </c>
      <c r="P66" s="86">
        <v>4933.47</v>
      </c>
      <c r="Q66" s="179">
        <f t="shared" ref="Q66:Q105" si="0">O66/P66*R66</f>
        <v>15.617542824827149</v>
      </c>
      <c r="R66" s="182">
        <v>4747.3</v>
      </c>
      <c r="S66" s="87">
        <f t="shared" ref="S66:S129" si="1">Q66/R66</f>
        <v>3.2897737292412843E-3</v>
      </c>
      <c r="T66" s="10">
        <v>46.325000000000003</v>
      </c>
      <c r="U66" s="198">
        <f t="shared" ref="U66:U129" si="2">S66*T66</f>
        <v>0.1523987680071025</v>
      </c>
      <c r="V66" s="198">
        <f t="shared" ref="V66:V129" si="3">S66*60*1000</f>
        <v>197.38642375447708</v>
      </c>
      <c r="W66" s="199">
        <f t="shared" ref="W66:W129" si="4">V66*T66/1000</f>
        <v>9.1439260804261515</v>
      </c>
    </row>
    <row r="67" spans="1:23" ht="14.25" customHeight="1" x14ac:dyDescent="0.2">
      <c r="A67" s="687"/>
      <c r="B67" s="690"/>
      <c r="C67" s="693"/>
      <c r="D67" s="88" t="s">
        <v>25</v>
      </c>
      <c r="E67" s="89">
        <v>2</v>
      </c>
      <c r="F67" s="90" t="s">
        <v>40</v>
      </c>
      <c r="G67" s="90"/>
      <c r="H67" s="89">
        <v>18</v>
      </c>
      <c r="I67" s="89">
        <v>2006</v>
      </c>
      <c r="J67" s="111">
        <v>10.81</v>
      </c>
      <c r="K67" s="111">
        <v>2.7589999999999999</v>
      </c>
      <c r="L67" s="111">
        <v>0.46</v>
      </c>
      <c r="M67" s="111">
        <v>-0.208735</v>
      </c>
      <c r="N67" s="111"/>
      <c r="O67" s="15">
        <v>7.8</v>
      </c>
      <c r="P67" s="58">
        <v>1988.27</v>
      </c>
      <c r="Q67" s="175">
        <f t="shared" si="0"/>
        <v>6.2277759056868529</v>
      </c>
      <c r="R67" s="183">
        <v>1587.5</v>
      </c>
      <c r="S67" s="91">
        <f t="shared" si="1"/>
        <v>3.9230084445271516E-3</v>
      </c>
      <c r="T67" s="53">
        <v>46.325000000000003</v>
      </c>
      <c r="U67" s="147">
        <f t="shared" si="2"/>
        <v>0.18173336619272032</v>
      </c>
      <c r="V67" s="147">
        <f t="shared" si="3"/>
        <v>235.38050667162909</v>
      </c>
      <c r="W67" s="200">
        <f t="shared" si="4"/>
        <v>10.904001971563218</v>
      </c>
    </row>
    <row r="68" spans="1:23" ht="14.25" customHeight="1" x14ac:dyDescent="0.2">
      <c r="A68" s="687"/>
      <c r="B68" s="690"/>
      <c r="C68" s="693"/>
      <c r="D68" s="88" t="s">
        <v>25</v>
      </c>
      <c r="E68" s="89">
        <v>3</v>
      </c>
      <c r="F68" s="90" t="s">
        <v>41</v>
      </c>
      <c r="G68" s="90"/>
      <c r="H68" s="89">
        <v>118</v>
      </c>
      <c r="I68" s="89">
        <v>2007</v>
      </c>
      <c r="J68" s="111">
        <v>56.27</v>
      </c>
      <c r="K68" s="111">
        <v>17.544</v>
      </c>
      <c r="L68" s="111">
        <v>12.664232999999999</v>
      </c>
      <c r="M68" s="111"/>
      <c r="N68" s="111"/>
      <c r="O68" s="15">
        <v>26.061767</v>
      </c>
      <c r="P68" s="58">
        <v>7726.7</v>
      </c>
      <c r="Q68" s="175">
        <f t="shared" si="0"/>
        <v>23.516337116062484</v>
      </c>
      <c r="R68" s="183">
        <v>6972.04</v>
      </c>
      <c r="S68" s="91">
        <f t="shared" si="1"/>
        <v>3.3729492538858764E-3</v>
      </c>
      <c r="T68" s="53">
        <v>46.325000000000003</v>
      </c>
      <c r="U68" s="147">
        <f t="shared" si="2"/>
        <v>0.15625187418626324</v>
      </c>
      <c r="V68" s="147">
        <f t="shared" si="3"/>
        <v>202.37695523315259</v>
      </c>
      <c r="W68" s="200">
        <f t="shared" si="4"/>
        <v>9.3751124511757933</v>
      </c>
    </row>
    <row r="69" spans="1:23" ht="14.25" customHeight="1" x14ac:dyDescent="0.2">
      <c r="A69" s="687"/>
      <c r="B69" s="690"/>
      <c r="C69" s="693"/>
      <c r="D69" s="88" t="s">
        <v>25</v>
      </c>
      <c r="E69" s="89">
        <v>4</v>
      </c>
      <c r="F69" s="90" t="s">
        <v>42</v>
      </c>
      <c r="G69" s="90"/>
      <c r="H69" s="89">
        <v>38</v>
      </c>
      <c r="I69" s="89">
        <v>2004</v>
      </c>
      <c r="J69" s="111">
        <v>15.11</v>
      </c>
      <c r="K69" s="111">
        <v>4.1719999999999997</v>
      </c>
      <c r="L69" s="111">
        <v>-0.32900000000000001</v>
      </c>
      <c r="M69" s="111">
        <v>0.877</v>
      </c>
      <c r="N69" s="111"/>
      <c r="O69" s="15">
        <v>10.39</v>
      </c>
      <c r="P69" s="58">
        <v>2371.6999999999998</v>
      </c>
      <c r="Q69" s="175">
        <f t="shared" si="0"/>
        <v>10.389999999999999</v>
      </c>
      <c r="R69" s="183">
        <v>2371.6999999999998</v>
      </c>
      <c r="S69" s="91">
        <f t="shared" si="1"/>
        <v>4.380823881603913E-3</v>
      </c>
      <c r="T69" s="53">
        <v>46.325000000000003</v>
      </c>
      <c r="U69" s="147">
        <f t="shared" si="2"/>
        <v>0.20294166631530128</v>
      </c>
      <c r="V69" s="147">
        <f t="shared" si="3"/>
        <v>262.84943289623482</v>
      </c>
      <c r="W69" s="200">
        <f t="shared" si="4"/>
        <v>12.176499978918079</v>
      </c>
    </row>
    <row r="70" spans="1:23" ht="14.25" customHeight="1" x14ac:dyDescent="0.2">
      <c r="A70" s="687"/>
      <c r="B70" s="690"/>
      <c r="C70" s="693"/>
      <c r="D70" s="88" t="s">
        <v>25</v>
      </c>
      <c r="E70" s="89">
        <v>5</v>
      </c>
      <c r="F70" s="90" t="s">
        <v>43</v>
      </c>
      <c r="G70" s="90"/>
      <c r="H70" s="89">
        <v>86</v>
      </c>
      <c r="I70" s="89">
        <v>2006</v>
      </c>
      <c r="J70" s="111">
        <v>28.15</v>
      </c>
      <c r="K70" s="111">
        <v>11.8942</v>
      </c>
      <c r="L70" s="111">
        <v>1.190226</v>
      </c>
      <c r="M70" s="111"/>
      <c r="N70" s="111"/>
      <c r="O70" s="15">
        <v>15.065553999999999</v>
      </c>
      <c r="P70" s="58">
        <v>5049.0600000000004</v>
      </c>
      <c r="Q70" s="175">
        <f t="shared" si="0"/>
        <v>15.065554000000001</v>
      </c>
      <c r="R70" s="183">
        <v>5049.0600000000004</v>
      </c>
      <c r="S70" s="91">
        <f t="shared" si="1"/>
        <v>2.983833426419967E-3</v>
      </c>
      <c r="T70" s="53">
        <v>46.325000000000003</v>
      </c>
      <c r="U70" s="147">
        <f t="shared" si="2"/>
        <v>0.13822608347890497</v>
      </c>
      <c r="V70" s="147">
        <f t="shared" si="3"/>
        <v>179.03000558519801</v>
      </c>
      <c r="W70" s="200">
        <f t="shared" si="4"/>
        <v>8.2935650087342978</v>
      </c>
    </row>
    <row r="71" spans="1:23" ht="14.25" customHeight="1" x14ac:dyDescent="0.2">
      <c r="A71" s="687"/>
      <c r="B71" s="690"/>
      <c r="C71" s="693"/>
      <c r="D71" s="88" t="s">
        <v>25</v>
      </c>
      <c r="E71" s="89">
        <v>6</v>
      </c>
      <c r="F71" s="90" t="s">
        <v>44</v>
      </c>
      <c r="G71" s="90" t="s">
        <v>24</v>
      </c>
      <c r="H71" s="89">
        <v>64</v>
      </c>
      <c r="I71" s="89">
        <v>1987</v>
      </c>
      <c r="J71" s="111">
        <v>2.2200000000000002</v>
      </c>
      <c r="K71" s="111">
        <v>6.5331000000000001</v>
      </c>
      <c r="L71" s="111">
        <v>-4.3131000000000004</v>
      </c>
      <c r="M71" s="111">
        <v>0</v>
      </c>
      <c r="N71" s="111"/>
      <c r="O71" s="15">
        <v>0</v>
      </c>
      <c r="P71" s="58">
        <v>2419.08</v>
      </c>
      <c r="Q71" s="175">
        <f t="shared" si="0"/>
        <v>0</v>
      </c>
      <c r="R71" s="183">
        <v>2419.08</v>
      </c>
      <c r="S71" s="91">
        <f t="shared" si="1"/>
        <v>0</v>
      </c>
      <c r="T71" s="53">
        <v>46.325000000000003</v>
      </c>
      <c r="U71" s="147">
        <f t="shared" si="2"/>
        <v>0</v>
      </c>
      <c r="V71" s="147">
        <f t="shared" si="3"/>
        <v>0</v>
      </c>
      <c r="W71" s="200">
        <f t="shared" si="4"/>
        <v>0</v>
      </c>
    </row>
    <row r="72" spans="1:23" ht="14.25" customHeight="1" x14ac:dyDescent="0.2">
      <c r="A72" s="687"/>
      <c r="B72" s="690"/>
      <c r="C72" s="693"/>
      <c r="D72" s="88" t="s">
        <v>25</v>
      </c>
      <c r="E72" s="89">
        <v>7</v>
      </c>
      <c r="F72" s="90" t="s">
        <v>45</v>
      </c>
      <c r="G72" s="90"/>
      <c r="H72" s="89">
        <v>22</v>
      </c>
      <c r="I72" s="89">
        <v>2006</v>
      </c>
      <c r="J72" s="111">
        <v>13.41</v>
      </c>
      <c r="K72" s="111">
        <v>4.157</v>
      </c>
      <c r="L72" s="111">
        <v>0.51502400000000004</v>
      </c>
      <c r="M72" s="111"/>
      <c r="N72" s="111"/>
      <c r="O72" s="15">
        <v>8.7384760000000004</v>
      </c>
      <c r="P72" s="58">
        <v>1698.17</v>
      </c>
      <c r="Q72" s="175">
        <f t="shared" si="0"/>
        <v>8.7384760000000004</v>
      </c>
      <c r="R72" s="183">
        <v>1698.17</v>
      </c>
      <c r="S72" s="91">
        <f t="shared" si="1"/>
        <v>5.1458193231537479E-3</v>
      </c>
      <c r="T72" s="53">
        <v>46.325000000000003</v>
      </c>
      <c r="U72" s="147">
        <f t="shared" si="2"/>
        <v>0.2383800801450974</v>
      </c>
      <c r="V72" s="147">
        <f t="shared" si="3"/>
        <v>308.74915938922487</v>
      </c>
      <c r="W72" s="200">
        <f t="shared" si="4"/>
        <v>14.302804808705844</v>
      </c>
    </row>
    <row r="73" spans="1:23" ht="14.25" customHeight="1" x14ac:dyDescent="0.2">
      <c r="A73" s="687"/>
      <c r="B73" s="690"/>
      <c r="C73" s="693"/>
      <c r="D73" s="88" t="s">
        <v>25</v>
      </c>
      <c r="E73" s="89">
        <v>8</v>
      </c>
      <c r="F73" s="90" t="s">
        <v>46</v>
      </c>
      <c r="G73" s="90"/>
      <c r="H73" s="89">
        <v>51</v>
      </c>
      <c r="I73" s="89">
        <v>2005</v>
      </c>
      <c r="J73" s="111">
        <v>18.07</v>
      </c>
      <c r="K73" s="111">
        <v>5.7885</v>
      </c>
      <c r="L73" s="111">
        <v>0.33230199999999999</v>
      </c>
      <c r="M73" s="111"/>
      <c r="N73" s="111"/>
      <c r="O73" s="15">
        <v>11.949197999999999</v>
      </c>
      <c r="P73" s="58">
        <v>3073.94</v>
      </c>
      <c r="Q73" s="175">
        <f t="shared" si="0"/>
        <v>11.668226988386239</v>
      </c>
      <c r="R73" s="183">
        <v>3001.66</v>
      </c>
      <c r="S73" s="91">
        <f t="shared" si="1"/>
        <v>3.8872580466762525E-3</v>
      </c>
      <c r="T73" s="53">
        <v>46.325000000000003</v>
      </c>
      <c r="U73" s="147">
        <f t="shared" si="2"/>
        <v>0.18007722901227741</v>
      </c>
      <c r="V73" s="147">
        <f t="shared" si="3"/>
        <v>233.23548280057514</v>
      </c>
      <c r="W73" s="200">
        <f t="shared" si="4"/>
        <v>10.804633740736644</v>
      </c>
    </row>
    <row r="74" spans="1:23" ht="14.25" customHeight="1" x14ac:dyDescent="0.2">
      <c r="A74" s="687"/>
      <c r="B74" s="690"/>
      <c r="C74" s="693"/>
      <c r="D74" s="88" t="s">
        <v>25</v>
      </c>
      <c r="E74" s="89">
        <v>9</v>
      </c>
      <c r="F74" s="90" t="s">
        <v>47</v>
      </c>
      <c r="G74" s="90"/>
      <c r="H74" s="89">
        <v>72</v>
      </c>
      <c r="I74" s="89">
        <v>2005</v>
      </c>
      <c r="J74" s="111">
        <v>35.090000000000003</v>
      </c>
      <c r="K74" s="111">
        <v>13.791</v>
      </c>
      <c r="L74" s="111">
        <v>-0.19400000000000001</v>
      </c>
      <c r="M74" s="111">
        <v>1.203454</v>
      </c>
      <c r="N74" s="111"/>
      <c r="O74" s="15">
        <v>20.29</v>
      </c>
      <c r="P74" s="58">
        <v>5346.21</v>
      </c>
      <c r="Q74" s="175">
        <f t="shared" si="0"/>
        <v>20.29</v>
      </c>
      <c r="R74" s="183">
        <v>5346.21</v>
      </c>
      <c r="S74" s="91">
        <f t="shared" si="1"/>
        <v>3.7952119351839899E-3</v>
      </c>
      <c r="T74" s="53">
        <v>46.325000000000003</v>
      </c>
      <c r="U74" s="147">
        <f t="shared" si="2"/>
        <v>0.17581319289739833</v>
      </c>
      <c r="V74" s="147">
        <f t="shared" si="3"/>
        <v>227.71271611103938</v>
      </c>
      <c r="W74" s="200">
        <f t="shared" si="4"/>
        <v>10.5487915738439</v>
      </c>
    </row>
    <row r="75" spans="1:23" ht="14.25" customHeight="1" x14ac:dyDescent="0.2">
      <c r="A75" s="687"/>
      <c r="B75" s="690"/>
      <c r="C75" s="693"/>
      <c r="D75" s="88" t="s">
        <v>25</v>
      </c>
      <c r="E75" s="89">
        <v>10</v>
      </c>
      <c r="F75" s="90" t="s">
        <v>48</v>
      </c>
      <c r="G75" s="90"/>
      <c r="H75" s="89">
        <v>39</v>
      </c>
      <c r="I75" s="89">
        <v>2007</v>
      </c>
      <c r="J75" s="111">
        <v>19.440000000000001</v>
      </c>
      <c r="K75" s="111">
        <v>6.0179999999999998</v>
      </c>
      <c r="L75" s="111">
        <v>0.99177800000000005</v>
      </c>
      <c r="M75" s="111"/>
      <c r="N75" s="111"/>
      <c r="O75" s="15">
        <v>12.430222000000001</v>
      </c>
      <c r="P75" s="58">
        <v>2368.7800000000002</v>
      </c>
      <c r="Q75" s="175">
        <f t="shared" si="0"/>
        <v>12.430222000000001</v>
      </c>
      <c r="R75" s="183">
        <v>2368.7800000000002</v>
      </c>
      <c r="S75" s="91">
        <f t="shared" si="1"/>
        <v>5.2475206646459358E-3</v>
      </c>
      <c r="T75" s="53">
        <v>46.325000000000003</v>
      </c>
      <c r="U75" s="147">
        <f t="shared" si="2"/>
        <v>0.243091394789723</v>
      </c>
      <c r="V75" s="147">
        <f t="shared" si="3"/>
        <v>314.85123987875613</v>
      </c>
      <c r="W75" s="200">
        <f t="shared" si="4"/>
        <v>14.585483687383379</v>
      </c>
    </row>
    <row r="76" spans="1:23" ht="14.25" customHeight="1" x14ac:dyDescent="0.2">
      <c r="A76" s="687"/>
      <c r="B76" s="690"/>
      <c r="C76" s="693"/>
      <c r="D76" s="138" t="s">
        <v>26</v>
      </c>
      <c r="E76" s="98">
        <v>1</v>
      </c>
      <c r="F76" s="99" t="s">
        <v>49</v>
      </c>
      <c r="G76" s="99"/>
      <c r="H76" s="98">
        <v>100</v>
      </c>
      <c r="I76" s="98">
        <v>1972</v>
      </c>
      <c r="J76" s="112">
        <v>41.54</v>
      </c>
      <c r="K76" s="112">
        <v>10.090999999999999</v>
      </c>
      <c r="L76" s="112">
        <v>12.154999999999999</v>
      </c>
      <c r="M76" s="112">
        <v>0.87397499999999995</v>
      </c>
      <c r="N76" s="112"/>
      <c r="O76" s="16">
        <v>18.420000000000002</v>
      </c>
      <c r="P76" s="100">
        <v>4425.26</v>
      </c>
      <c r="Q76" s="176">
        <f t="shared" si="0"/>
        <v>18.419999999999998</v>
      </c>
      <c r="R76" s="184">
        <v>4425.26</v>
      </c>
      <c r="S76" s="101">
        <f t="shared" si="1"/>
        <v>4.1624672900575331E-3</v>
      </c>
      <c r="T76" s="11">
        <v>46.325000000000003</v>
      </c>
      <c r="U76" s="201">
        <f t="shared" si="2"/>
        <v>0.19282629721191524</v>
      </c>
      <c r="V76" s="201">
        <f t="shared" si="3"/>
        <v>249.74803740345197</v>
      </c>
      <c r="W76" s="202">
        <f t="shared" si="4"/>
        <v>11.569577832714913</v>
      </c>
    </row>
    <row r="77" spans="1:23" ht="14.25" customHeight="1" x14ac:dyDescent="0.2">
      <c r="A77" s="687"/>
      <c r="B77" s="690"/>
      <c r="C77" s="693"/>
      <c r="D77" s="138" t="s">
        <v>26</v>
      </c>
      <c r="E77" s="98">
        <v>2</v>
      </c>
      <c r="F77" s="99" t="s">
        <v>50</v>
      </c>
      <c r="G77" s="99" t="s">
        <v>24</v>
      </c>
      <c r="H77" s="98">
        <v>72</v>
      </c>
      <c r="I77" s="98">
        <v>1975</v>
      </c>
      <c r="J77" s="112">
        <v>23.67</v>
      </c>
      <c r="K77" s="112">
        <v>7.5102599999999997</v>
      </c>
      <c r="L77" s="112">
        <v>2.5997400000000002</v>
      </c>
      <c r="M77" s="112">
        <v>0</v>
      </c>
      <c r="N77" s="112"/>
      <c r="O77" s="16">
        <v>13.56</v>
      </c>
      <c r="P77" s="100">
        <v>3784.12</v>
      </c>
      <c r="Q77" s="176">
        <f t="shared" si="0"/>
        <v>13.56</v>
      </c>
      <c r="R77" s="184">
        <v>3784.12</v>
      </c>
      <c r="S77" s="101">
        <f t="shared" si="1"/>
        <v>3.5833958753950725E-3</v>
      </c>
      <c r="T77" s="11">
        <v>46.325000000000003</v>
      </c>
      <c r="U77" s="201">
        <f t="shared" si="2"/>
        <v>0.16600081392767674</v>
      </c>
      <c r="V77" s="201">
        <f t="shared" si="3"/>
        <v>215.00375252370435</v>
      </c>
      <c r="W77" s="202">
        <f t="shared" si="4"/>
        <v>9.9600488356606043</v>
      </c>
    </row>
    <row r="78" spans="1:23" ht="14.25" customHeight="1" x14ac:dyDescent="0.2">
      <c r="A78" s="687"/>
      <c r="B78" s="690"/>
      <c r="C78" s="693"/>
      <c r="D78" s="138" t="s">
        <v>26</v>
      </c>
      <c r="E78" s="98">
        <v>3</v>
      </c>
      <c r="F78" s="99" t="s">
        <v>51</v>
      </c>
      <c r="G78" s="99" t="s">
        <v>24</v>
      </c>
      <c r="H78" s="98">
        <v>56</v>
      </c>
      <c r="I78" s="98">
        <v>1978</v>
      </c>
      <c r="J78" s="112">
        <v>23.57</v>
      </c>
      <c r="K78" s="112">
        <v>7.6740000000000004</v>
      </c>
      <c r="L78" s="112">
        <v>0.308</v>
      </c>
      <c r="M78" s="112">
        <v>1.0985119999999999</v>
      </c>
      <c r="N78" s="112"/>
      <c r="O78" s="16">
        <v>14.49</v>
      </c>
      <c r="P78" s="100">
        <v>3531.43</v>
      </c>
      <c r="Q78" s="176">
        <f t="shared" si="0"/>
        <v>14.49</v>
      </c>
      <c r="R78" s="184">
        <v>3531.43</v>
      </c>
      <c r="S78" s="101">
        <f t="shared" si="1"/>
        <v>4.1031536799540132E-3</v>
      </c>
      <c r="T78" s="11">
        <v>46.325000000000003</v>
      </c>
      <c r="U78" s="201">
        <f t="shared" si="2"/>
        <v>0.19007859422386966</v>
      </c>
      <c r="V78" s="201">
        <f t="shared" si="3"/>
        <v>246.18922079724078</v>
      </c>
      <c r="W78" s="202">
        <f t="shared" si="4"/>
        <v>11.404715653432181</v>
      </c>
    </row>
    <row r="79" spans="1:23" ht="14.25" customHeight="1" x14ac:dyDescent="0.2">
      <c r="A79" s="687"/>
      <c r="B79" s="690"/>
      <c r="C79" s="693"/>
      <c r="D79" s="138" t="s">
        <v>26</v>
      </c>
      <c r="E79" s="98">
        <v>4</v>
      </c>
      <c r="F79" s="99" t="s">
        <v>52</v>
      </c>
      <c r="G79" s="99" t="s">
        <v>24</v>
      </c>
      <c r="H79" s="98">
        <v>54</v>
      </c>
      <c r="I79" s="98">
        <v>1982</v>
      </c>
      <c r="J79" s="112">
        <v>21.45</v>
      </c>
      <c r="K79" s="112">
        <v>4.2839999999999998</v>
      </c>
      <c r="L79" s="112">
        <v>1.3460000000000001</v>
      </c>
      <c r="M79" s="112">
        <v>0</v>
      </c>
      <c r="N79" s="112"/>
      <c r="O79" s="16">
        <v>15.82</v>
      </c>
      <c r="P79" s="100">
        <v>3554.75</v>
      </c>
      <c r="Q79" s="176">
        <f t="shared" si="0"/>
        <v>15.819999999999999</v>
      </c>
      <c r="R79" s="184">
        <v>3554.75</v>
      </c>
      <c r="S79" s="101">
        <f t="shared" si="1"/>
        <v>4.4503832899641322E-3</v>
      </c>
      <c r="T79" s="11">
        <v>46.325000000000003</v>
      </c>
      <c r="U79" s="201">
        <f t="shared" si="2"/>
        <v>0.20616400590758843</v>
      </c>
      <c r="V79" s="201">
        <f t="shared" si="3"/>
        <v>267.02299739784792</v>
      </c>
      <c r="W79" s="202">
        <f t="shared" si="4"/>
        <v>12.369840354455306</v>
      </c>
    </row>
    <row r="80" spans="1:23" ht="14.25" customHeight="1" x14ac:dyDescent="0.2">
      <c r="A80" s="687"/>
      <c r="B80" s="690"/>
      <c r="C80" s="693"/>
      <c r="D80" s="138" t="s">
        <v>26</v>
      </c>
      <c r="E80" s="98">
        <v>5</v>
      </c>
      <c r="F80" s="99" t="s">
        <v>53</v>
      </c>
      <c r="G80" s="99" t="s">
        <v>24</v>
      </c>
      <c r="H80" s="98">
        <v>32</v>
      </c>
      <c r="I80" s="98">
        <v>1962</v>
      </c>
      <c r="J80" s="112">
        <v>9.83</v>
      </c>
      <c r="K80" s="112">
        <v>3.468</v>
      </c>
      <c r="L80" s="112">
        <v>0</v>
      </c>
      <c r="M80" s="112">
        <v>0</v>
      </c>
      <c r="N80" s="112">
        <v>-1.998</v>
      </c>
      <c r="O80" s="16">
        <v>8.36</v>
      </c>
      <c r="P80" s="100">
        <v>1419.32</v>
      </c>
      <c r="Q80" s="176">
        <f t="shared" si="0"/>
        <v>8.36</v>
      </c>
      <c r="R80" s="184">
        <v>1419.32</v>
      </c>
      <c r="S80" s="101">
        <f t="shared" si="1"/>
        <v>5.8901445762759626E-3</v>
      </c>
      <c r="T80" s="11">
        <v>46.325000000000003</v>
      </c>
      <c r="U80" s="201">
        <f t="shared" si="2"/>
        <v>0.272860947495984</v>
      </c>
      <c r="V80" s="201">
        <f t="shared" si="3"/>
        <v>353.40867457655776</v>
      </c>
      <c r="W80" s="202">
        <f t="shared" si="4"/>
        <v>16.371656849759038</v>
      </c>
    </row>
    <row r="81" spans="1:23" ht="14.25" customHeight="1" x14ac:dyDescent="0.2">
      <c r="A81" s="687"/>
      <c r="B81" s="690"/>
      <c r="C81" s="693"/>
      <c r="D81" s="138" t="s">
        <v>26</v>
      </c>
      <c r="E81" s="98">
        <v>6</v>
      </c>
      <c r="F81" s="99" t="s">
        <v>54</v>
      </c>
      <c r="G81" s="99"/>
      <c r="H81" s="98">
        <v>63</v>
      </c>
      <c r="I81" s="98">
        <v>1960</v>
      </c>
      <c r="J81" s="112">
        <v>10.683999999999999</v>
      </c>
      <c r="K81" s="112">
        <v>3.2389999999999999</v>
      </c>
      <c r="L81" s="112">
        <v>1.405</v>
      </c>
      <c r="M81" s="112">
        <v>7.5999999999999998E-2</v>
      </c>
      <c r="N81" s="8"/>
      <c r="O81" s="16">
        <v>5.9640000000000004</v>
      </c>
      <c r="P81" s="100">
        <v>923.99</v>
      </c>
      <c r="Q81" s="176">
        <f t="shared" si="0"/>
        <v>5.9640000000000004</v>
      </c>
      <c r="R81" s="184">
        <v>923.99</v>
      </c>
      <c r="S81" s="101">
        <f t="shared" si="1"/>
        <v>6.4546153096894992E-3</v>
      </c>
      <c r="T81" s="11">
        <v>46.325000000000003</v>
      </c>
      <c r="U81" s="201">
        <f t="shared" si="2"/>
        <v>0.29901005422136606</v>
      </c>
      <c r="V81" s="201">
        <f t="shared" si="3"/>
        <v>387.27691858136996</v>
      </c>
      <c r="W81" s="202">
        <f t="shared" si="4"/>
        <v>17.940603253281964</v>
      </c>
    </row>
    <row r="82" spans="1:23" ht="14.25" customHeight="1" x14ac:dyDescent="0.2">
      <c r="A82" s="687"/>
      <c r="B82" s="690"/>
      <c r="C82" s="693"/>
      <c r="D82" s="138" t="s">
        <v>26</v>
      </c>
      <c r="E82" s="98">
        <v>7</v>
      </c>
      <c r="F82" s="99" t="s">
        <v>55</v>
      </c>
      <c r="G82" s="99"/>
      <c r="H82" s="98">
        <v>38</v>
      </c>
      <c r="I82" s="98">
        <v>1990</v>
      </c>
      <c r="J82" s="112">
        <v>18.100000000000001</v>
      </c>
      <c r="K82" s="112">
        <v>5.7910000000000004</v>
      </c>
      <c r="L82" s="112">
        <v>8.6690000000000005</v>
      </c>
      <c r="M82" s="112">
        <v>-0.64025799999999999</v>
      </c>
      <c r="N82" s="112"/>
      <c r="O82" s="16">
        <v>4.28</v>
      </c>
      <c r="P82" s="100">
        <v>2057.87</v>
      </c>
      <c r="Q82" s="176">
        <f t="shared" si="0"/>
        <v>4.28</v>
      </c>
      <c r="R82" s="184">
        <v>2057.87</v>
      </c>
      <c r="S82" s="101">
        <f t="shared" si="1"/>
        <v>2.0798203968180693E-3</v>
      </c>
      <c r="T82" s="11">
        <v>46.325000000000003</v>
      </c>
      <c r="U82" s="201">
        <f t="shared" si="2"/>
        <v>9.634767988259707E-2</v>
      </c>
      <c r="V82" s="201">
        <f t="shared" si="3"/>
        <v>124.78922380908416</v>
      </c>
      <c r="W82" s="202">
        <f t="shared" si="4"/>
        <v>5.7808607929558242</v>
      </c>
    </row>
    <row r="83" spans="1:23" ht="14.25" customHeight="1" x14ac:dyDescent="0.2">
      <c r="A83" s="687"/>
      <c r="B83" s="690"/>
      <c r="C83" s="693"/>
      <c r="D83" s="138" t="s">
        <v>26</v>
      </c>
      <c r="E83" s="98">
        <v>8</v>
      </c>
      <c r="F83" s="99" t="s">
        <v>56</v>
      </c>
      <c r="G83" s="99"/>
      <c r="H83" s="98">
        <v>60</v>
      </c>
      <c r="I83" s="98">
        <v>1968</v>
      </c>
      <c r="J83" s="112">
        <v>24.67</v>
      </c>
      <c r="K83" s="112">
        <v>6.8449999999999998</v>
      </c>
      <c r="L83" s="112">
        <v>7.7480000000000002</v>
      </c>
      <c r="M83" s="112">
        <v>-2.6629999999999998</v>
      </c>
      <c r="N83" s="112"/>
      <c r="O83" s="16">
        <v>12.74</v>
      </c>
      <c r="P83" s="100">
        <v>2714.92</v>
      </c>
      <c r="Q83" s="176">
        <f t="shared" si="0"/>
        <v>12.739999999999998</v>
      </c>
      <c r="R83" s="184">
        <v>2714.92</v>
      </c>
      <c r="S83" s="101">
        <f t="shared" si="1"/>
        <v>4.6925876268913997E-3</v>
      </c>
      <c r="T83" s="11">
        <v>46.325000000000003</v>
      </c>
      <c r="U83" s="201">
        <f t="shared" si="2"/>
        <v>0.2173841218157441</v>
      </c>
      <c r="V83" s="201">
        <f t="shared" si="3"/>
        <v>281.555257613484</v>
      </c>
      <c r="W83" s="202">
        <f t="shared" si="4"/>
        <v>13.043047308944647</v>
      </c>
    </row>
    <row r="84" spans="1:23" ht="14.25" customHeight="1" x14ac:dyDescent="0.2">
      <c r="A84" s="687"/>
      <c r="B84" s="690"/>
      <c r="C84" s="693"/>
      <c r="D84" s="138" t="s">
        <v>26</v>
      </c>
      <c r="E84" s="98">
        <v>9</v>
      </c>
      <c r="F84" s="99" t="s">
        <v>57</v>
      </c>
      <c r="G84" s="99"/>
      <c r="H84" s="98">
        <v>20</v>
      </c>
      <c r="I84" s="98">
        <v>1959</v>
      </c>
      <c r="J84" s="112">
        <v>8.1669999999999998</v>
      </c>
      <c r="K84" s="112">
        <v>2.2694999999999999</v>
      </c>
      <c r="L84" s="112">
        <v>0</v>
      </c>
      <c r="M84" s="112">
        <v>0</v>
      </c>
      <c r="N84" s="112">
        <v>1.25</v>
      </c>
      <c r="O84" s="16">
        <v>4.6470000000000002</v>
      </c>
      <c r="P84" s="100">
        <v>985.58</v>
      </c>
      <c r="Q84" s="176">
        <f t="shared" si="0"/>
        <v>4.4371357880638813</v>
      </c>
      <c r="R84" s="184">
        <v>941.07</v>
      </c>
      <c r="S84" s="101">
        <f t="shared" si="1"/>
        <v>4.7149901580795066E-3</v>
      </c>
      <c r="T84" s="11">
        <v>46.325000000000003</v>
      </c>
      <c r="U84" s="201">
        <f t="shared" si="2"/>
        <v>0.21842191907303316</v>
      </c>
      <c r="V84" s="201">
        <f t="shared" si="3"/>
        <v>282.89940948477039</v>
      </c>
      <c r="W84" s="202">
        <f t="shared" si="4"/>
        <v>13.10531514438199</v>
      </c>
    </row>
    <row r="85" spans="1:23" ht="14.25" customHeight="1" x14ac:dyDescent="0.2">
      <c r="A85" s="687"/>
      <c r="B85" s="690"/>
      <c r="C85" s="693"/>
      <c r="D85" s="138" t="s">
        <v>26</v>
      </c>
      <c r="E85" s="98">
        <v>10</v>
      </c>
      <c r="F85" s="99" t="s">
        <v>58</v>
      </c>
      <c r="G85" s="99"/>
      <c r="H85" s="98">
        <v>12</v>
      </c>
      <c r="I85" s="98">
        <v>1956</v>
      </c>
      <c r="J85" s="112">
        <v>5.548</v>
      </c>
      <c r="K85" s="112">
        <v>1.8181499999999999</v>
      </c>
      <c r="L85" s="112">
        <v>0</v>
      </c>
      <c r="M85" s="112">
        <v>0</v>
      </c>
      <c r="N85" s="112">
        <v>0.23200000000000001</v>
      </c>
      <c r="O85" s="16">
        <v>3.4979999999999998</v>
      </c>
      <c r="P85" s="100">
        <v>640.27</v>
      </c>
      <c r="Q85" s="176">
        <f t="shared" si="0"/>
        <v>3.4980000000000002</v>
      </c>
      <c r="R85" s="184">
        <v>640.27</v>
      </c>
      <c r="S85" s="101">
        <f t="shared" si="1"/>
        <v>5.463320161806738E-3</v>
      </c>
      <c r="T85" s="11">
        <v>46.325000000000003</v>
      </c>
      <c r="U85" s="201">
        <f t="shared" si="2"/>
        <v>0.25308830649569714</v>
      </c>
      <c r="V85" s="201">
        <f t="shared" si="3"/>
        <v>327.79920970840425</v>
      </c>
      <c r="W85" s="202">
        <f t="shared" si="4"/>
        <v>15.185298389741828</v>
      </c>
    </row>
    <row r="86" spans="1:23" ht="14.25" customHeight="1" x14ac:dyDescent="0.2">
      <c r="A86" s="687"/>
      <c r="B86" s="690"/>
      <c r="C86" s="693"/>
      <c r="D86" s="104" t="s">
        <v>27</v>
      </c>
      <c r="E86" s="139">
        <v>1</v>
      </c>
      <c r="F86" s="140" t="s">
        <v>59</v>
      </c>
      <c r="G86" s="140"/>
      <c r="H86" s="139">
        <v>108</v>
      </c>
      <c r="I86" s="139">
        <v>1968</v>
      </c>
      <c r="J86" s="141">
        <v>58.52</v>
      </c>
      <c r="K86" s="141">
        <v>7.0304520000000004</v>
      </c>
      <c r="L86" s="141">
        <v>20.499548000000001</v>
      </c>
      <c r="M86" s="141">
        <v>0</v>
      </c>
      <c r="N86" s="141"/>
      <c r="O86" s="144">
        <v>30.99</v>
      </c>
      <c r="P86" s="57">
        <v>2559.3200000000002</v>
      </c>
      <c r="Q86" s="177">
        <f t="shared" si="0"/>
        <v>30.99</v>
      </c>
      <c r="R86" s="185">
        <v>2559.3200000000002</v>
      </c>
      <c r="S86" s="103">
        <f t="shared" si="1"/>
        <v>1.2108685119484862E-2</v>
      </c>
      <c r="T86" s="145">
        <v>46.325000000000003</v>
      </c>
      <c r="U86" s="54">
        <f t="shared" si="2"/>
        <v>0.56093483816013623</v>
      </c>
      <c r="V86" s="54">
        <f t="shared" si="3"/>
        <v>726.52110716909169</v>
      </c>
      <c r="W86" s="203">
        <f t="shared" si="4"/>
        <v>33.656090289608173</v>
      </c>
    </row>
    <row r="87" spans="1:23" ht="14.25" customHeight="1" x14ac:dyDescent="0.2">
      <c r="A87" s="687"/>
      <c r="B87" s="690"/>
      <c r="C87" s="693"/>
      <c r="D87" s="104" t="s">
        <v>27</v>
      </c>
      <c r="E87" s="139">
        <v>2</v>
      </c>
      <c r="F87" s="140" t="s">
        <v>60</v>
      </c>
      <c r="G87" s="140"/>
      <c r="H87" s="139">
        <v>59</v>
      </c>
      <c r="I87" s="139">
        <v>1981</v>
      </c>
      <c r="J87" s="141">
        <v>45.84</v>
      </c>
      <c r="K87" s="141">
        <v>8.734</v>
      </c>
      <c r="L87" s="141">
        <v>14.465935999999999</v>
      </c>
      <c r="M87" s="141"/>
      <c r="N87" s="141"/>
      <c r="O87" s="144">
        <v>22.640314</v>
      </c>
      <c r="P87" s="57">
        <v>3356.28</v>
      </c>
      <c r="Q87" s="177">
        <f t="shared" si="0"/>
        <v>22.640314</v>
      </c>
      <c r="R87" s="185">
        <v>3356.28</v>
      </c>
      <c r="S87" s="103">
        <f t="shared" si="1"/>
        <v>6.7456570965473677E-3</v>
      </c>
      <c r="T87" s="145">
        <v>46.325000000000003</v>
      </c>
      <c r="U87" s="54">
        <f t="shared" si="2"/>
        <v>0.31249256499755684</v>
      </c>
      <c r="V87" s="54">
        <f t="shared" si="3"/>
        <v>404.73942579284204</v>
      </c>
      <c r="W87" s="203">
        <f t="shared" si="4"/>
        <v>18.74955389985341</v>
      </c>
    </row>
    <row r="88" spans="1:23" ht="14.25" customHeight="1" x14ac:dyDescent="0.2">
      <c r="A88" s="687"/>
      <c r="B88" s="690"/>
      <c r="C88" s="693"/>
      <c r="D88" s="104" t="s">
        <v>27</v>
      </c>
      <c r="E88" s="139">
        <v>3</v>
      </c>
      <c r="F88" s="140" t="s">
        <v>61</v>
      </c>
      <c r="G88" s="140"/>
      <c r="H88" s="139">
        <v>57</v>
      </c>
      <c r="I88" s="139">
        <v>1982</v>
      </c>
      <c r="J88" s="141">
        <v>59.25</v>
      </c>
      <c r="K88" s="141">
        <v>6.2759999999999998</v>
      </c>
      <c r="L88" s="141">
        <v>14.391</v>
      </c>
      <c r="M88" s="141">
        <v>1.322643</v>
      </c>
      <c r="N88" s="141"/>
      <c r="O88" s="144">
        <v>37.26</v>
      </c>
      <c r="P88" s="57">
        <v>3486.09</v>
      </c>
      <c r="Q88" s="177">
        <f t="shared" si="0"/>
        <v>37.26</v>
      </c>
      <c r="R88" s="185">
        <v>3486.09</v>
      </c>
      <c r="S88" s="103">
        <f t="shared" si="1"/>
        <v>1.0688192215347279E-2</v>
      </c>
      <c r="T88" s="145">
        <v>46.325000000000003</v>
      </c>
      <c r="U88" s="54">
        <f t="shared" si="2"/>
        <v>0.49513050437596273</v>
      </c>
      <c r="V88" s="54">
        <f t="shared" si="3"/>
        <v>641.29153292083674</v>
      </c>
      <c r="W88" s="203">
        <f t="shared" si="4"/>
        <v>29.707830262557763</v>
      </c>
    </row>
    <row r="89" spans="1:23" ht="14.25" customHeight="1" x14ac:dyDescent="0.2">
      <c r="A89" s="687"/>
      <c r="B89" s="690"/>
      <c r="C89" s="693"/>
      <c r="D89" s="104" t="s">
        <v>27</v>
      </c>
      <c r="E89" s="139">
        <v>4</v>
      </c>
      <c r="F89" s="140" t="s">
        <v>62</v>
      </c>
      <c r="G89" s="140"/>
      <c r="H89" s="139">
        <v>107</v>
      </c>
      <c r="I89" s="139">
        <v>1974</v>
      </c>
      <c r="J89" s="141">
        <v>49.02</v>
      </c>
      <c r="K89" s="141">
        <v>8.3641000000000005</v>
      </c>
      <c r="L89" s="141">
        <v>14.204675</v>
      </c>
      <c r="M89" s="141"/>
      <c r="N89" s="141"/>
      <c r="O89" s="144">
        <v>26.451222999999999</v>
      </c>
      <c r="P89" s="57">
        <v>2559.98</v>
      </c>
      <c r="Q89" s="177">
        <f t="shared" si="0"/>
        <v>25.863298645630042</v>
      </c>
      <c r="R89" s="185">
        <v>2503.08</v>
      </c>
      <c r="S89" s="103">
        <f t="shared" si="1"/>
        <v>1.0332589707732091E-2</v>
      </c>
      <c r="T89" s="145">
        <v>46.325000000000003</v>
      </c>
      <c r="U89" s="54">
        <f t="shared" si="2"/>
        <v>0.47865721821068918</v>
      </c>
      <c r="V89" s="54">
        <f t="shared" si="3"/>
        <v>619.9553824639255</v>
      </c>
      <c r="W89" s="203">
        <f t="shared" si="4"/>
        <v>28.719433092641349</v>
      </c>
    </row>
    <row r="90" spans="1:23" x14ac:dyDescent="0.2">
      <c r="A90" s="687"/>
      <c r="B90" s="690"/>
      <c r="C90" s="693"/>
      <c r="D90" s="104" t="s">
        <v>27</v>
      </c>
      <c r="E90" s="139">
        <v>5</v>
      </c>
      <c r="F90" s="140" t="s">
        <v>63</v>
      </c>
      <c r="G90" s="140"/>
      <c r="H90" s="139">
        <v>54</v>
      </c>
      <c r="I90" s="139">
        <v>1987</v>
      </c>
      <c r="J90" s="141">
        <v>36.11</v>
      </c>
      <c r="K90" s="141">
        <v>4.72</v>
      </c>
      <c r="L90" s="141">
        <v>11.311</v>
      </c>
      <c r="M90" s="141">
        <v>0.83942499999999998</v>
      </c>
      <c r="N90" s="141"/>
      <c r="O90" s="144">
        <v>19.239999999999998</v>
      </c>
      <c r="P90" s="57">
        <v>2179.62</v>
      </c>
      <c r="Q90" s="177">
        <f t="shared" si="0"/>
        <v>19.239999999999998</v>
      </c>
      <c r="R90" s="185">
        <v>2179.62</v>
      </c>
      <c r="S90" s="103">
        <f t="shared" si="1"/>
        <v>8.827226764298363E-3</v>
      </c>
      <c r="T90" s="145">
        <v>46.325000000000003</v>
      </c>
      <c r="U90" s="54">
        <f t="shared" si="2"/>
        <v>0.4089212798561217</v>
      </c>
      <c r="V90" s="54">
        <f t="shared" si="3"/>
        <v>529.63360585790178</v>
      </c>
      <c r="W90" s="203">
        <f t="shared" si="4"/>
        <v>24.535276791367302</v>
      </c>
    </row>
    <row r="91" spans="1:23" x14ac:dyDescent="0.2">
      <c r="A91" s="687"/>
      <c r="B91" s="690"/>
      <c r="C91" s="693"/>
      <c r="D91" s="104" t="s">
        <v>27</v>
      </c>
      <c r="E91" s="139">
        <v>6</v>
      </c>
      <c r="F91" s="140" t="s">
        <v>64</v>
      </c>
      <c r="G91" s="140"/>
      <c r="H91" s="139">
        <v>118</v>
      </c>
      <c r="I91" s="139">
        <v>1961</v>
      </c>
      <c r="J91" s="141">
        <v>43.93</v>
      </c>
      <c r="K91" s="141">
        <v>11.295</v>
      </c>
      <c r="L91" s="141">
        <v>2.5485069999999999</v>
      </c>
      <c r="M91" s="141"/>
      <c r="N91" s="141"/>
      <c r="O91" s="144">
        <v>30.086625999999995</v>
      </c>
      <c r="P91" s="57">
        <v>2537.14</v>
      </c>
      <c r="Q91" s="177">
        <f t="shared" si="0"/>
        <v>30.086625999999995</v>
      </c>
      <c r="R91" s="185">
        <v>2537.14</v>
      </c>
      <c r="S91" s="103">
        <f t="shared" si="1"/>
        <v>1.1858480809100009E-2</v>
      </c>
      <c r="T91" s="145">
        <v>46.325000000000003</v>
      </c>
      <c r="U91" s="54">
        <f t="shared" si="2"/>
        <v>0.54934412348155792</v>
      </c>
      <c r="V91" s="54">
        <f t="shared" si="3"/>
        <v>711.50884854600054</v>
      </c>
      <c r="W91" s="203">
        <f t="shared" si="4"/>
        <v>32.960647408893479</v>
      </c>
    </row>
    <row r="92" spans="1:23" x14ac:dyDescent="0.2">
      <c r="A92" s="687"/>
      <c r="B92" s="690"/>
      <c r="C92" s="693"/>
      <c r="D92" s="104" t="s">
        <v>27</v>
      </c>
      <c r="E92" s="139">
        <v>7</v>
      </c>
      <c r="F92" s="140" t="s">
        <v>65</v>
      </c>
      <c r="G92" s="140"/>
      <c r="H92" s="139">
        <v>47</v>
      </c>
      <c r="I92" s="139">
        <v>1979</v>
      </c>
      <c r="J92" s="141">
        <v>48.4</v>
      </c>
      <c r="K92" s="141">
        <v>7.5519999999999996</v>
      </c>
      <c r="L92" s="141">
        <v>13.731999999999999</v>
      </c>
      <c r="M92" s="141">
        <v>-2.5544699999999998</v>
      </c>
      <c r="N92" s="141"/>
      <c r="O92" s="144">
        <v>29.67</v>
      </c>
      <c r="P92" s="57">
        <v>2974.8700000000003</v>
      </c>
      <c r="Q92" s="177">
        <f t="shared" si="0"/>
        <v>29.105397614013384</v>
      </c>
      <c r="R92" s="185">
        <v>2918.26</v>
      </c>
      <c r="S92" s="103">
        <f t="shared" si="1"/>
        <v>9.9735450624733168E-3</v>
      </c>
      <c r="T92" s="145">
        <v>46.325000000000003</v>
      </c>
      <c r="U92" s="54">
        <f t="shared" si="2"/>
        <v>0.46202447501907645</v>
      </c>
      <c r="V92" s="54">
        <f t="shared" si="3"/>
        <v>598.41270374839905</v>
      </c>
      <c r="W92" s="203">
        <f t="shared" si="4"/>
        <v>27.721468501144589</v>
      </c>
    </row>
    <row r="93" spans="1:23" x14ac:dyDescent="0.2">
      <c r="A93" s="687"/>
      <c r="B93" s="690"/>
      <c r="C93" s="693"/>
      <c r="D93" s="104" t="s">
        <v>27</v>
      </c>
      <c r="E93" s="139">
        <v>8</v>
      </c>
      <c r="F93" s="140" t="s">
        <v>66</v>
      </c>
      <c r="G93" s="140"/>
      <c r="H93" s="139">
        <v>41</v>
      </c>
      <c r="I93" s="139">
        <v>1987</v>
      </c>
      <c r="J93" s="141">
        <v>25.2</v>
      </c>
      <c r="K93" s="141">
        <v>4.5629999999999997</v>
      </c>
      <c r="L93" s="141">
        <v>7.157</v>
      </c>
      <c r="M93" s="141">
        <v>-0.330125</v>
      </c>
      <c r="N93" s="141"/>
      <c r="O93" s="144">
        <v>13.81</v>
      </c>
      <c r="P93" s="57">
        <v>2323.42</v>
      </c>
      <c r="Q93" s="177">
        <f t="shared" si="0"/>
        <v>9.8558115192259699</v>
      </c>
      <c r="R93" s="185">
        <v>1658.16</v>
      </c>
      <c r="S93" s="103">
        <f t="shared" si="1"/>
        <v>5.9438241902023741E-3</v>
      </c>
      <c r="T93" s="145">
        <v>46.325000000000003</v>
      </c>
      <c r="U93" s="54">
        <f t="shared" si="2"/>
        <v>0.27534765561112501</v>
      </c>
      <c r="V93" s="54">
        <f t="shared" si="3"/>
        <v>356.62945141214249</v>
      </c>
      <c r="W93" s="203">
        <f t="shared" si="4"/>
        <v>16.520859336667503</v>
      </c>
    </row>
    <row r="94" spans="1:23" x14ac:dyDescent="0.2">
      <c r="A94" s="687"/>
      <c r="B94" s="690"/>
      <c r="C94" s="693"/>
      <c r="D94" s="104" t="s">
        <v>27</v>
      </c>
      <c r="E94" s="139">
        <v>9</v>
      </c>
      <c r="F94" s="140" t="s">
        <v>67</v>
      </c>
      <c r="G94" s="140"/>
      <c r="H94" s="139">
        <v>47</v>
      </c>
      <c r="I94" s="139">
        <v>1981</v>
      </c>
      <c r="J94" s="141">
        <v>46.55</v>
      </c>
      <c r="K94" s="141">
        <v>5.4720000000000004</v>
      </c>
      <c r="L94" s="141">
        <v>13.074</v>
      </c>
      <c r="M94" s="141">
        <v>0.44390000000000002</v>
      </c>
      <c r="N94" s="141"/>
      <c r="O94" s="144">
        <v>27.56</v>
      </c>
      <c r="P94" s="57">
        <v>2980.63</v>
      </c>
      <c r="Q94" s="177">
        <f t="shared" si="0"/>
        <v>26.38802293474869</v>
      </c>
      <c r="R94" s="185">
        <v>2853.88</v>
      </c>
      <c r="S94" s="103">
        <f t="shared" si="1"/>
        <v>9.2463673787085265E-3</v>
      </c>
      <c r="T94" s="145">
        <v>46.325000000000003</v>
      </c>
      <c r="U94" s="54">
        <f t="shared" si="2"/>
        <v>0.42833796881867253</v>
      </c>
      <c r="V94" s="54">
        <f t="shared" si="3"/>
        <v>554.78204272251162</v>
      </c>
      <c r="W94" s="203">
        <f t="shared" si="4"/>
        <v>25.700278129120353</v>
      </c>
    </row>
    <row r="95" spans="1:23" x14ac:dyDescent="0.2">
      <c r="A95" s="687"/>
      <c r="B95" s="690"/>
      <c r="C95" s="693"/>
      <c r="D95" s="104" t="s">
        <v>27</v>
      </c>
      <c r="E95" s="139">
        <v>10</v>
      </c>
      <c r="F95" s="140" t="s">
        <v>68</v>
      </c>
      <c r="G95" s="140"/>
      <c r="H95" s="139">
        <v>92</v>
      </c>
      <c r="I95" s="139">
        <v>1991</v>
      </c>
      <c r="J95" s="141">
        <v>60.19</v>
      </c>
      <c r="K95" s="141">
        <v>9.5860000000000003</v>
      </c>
      <c r="L95" s="141">
        <v>18.442212999999999</v>
      </c>
      <c r="M95" s="141"/>
      <c r="N95" s="141"/>
      <c r="O95" s="144">
        <v>32.162235000000003</v>
      </c>
      <c r="P95" s="57">
        <v>3724.65</v>
      </c>
      <c r="Q95" s="177">
        <f t="shared" si="0"/>
        <v>30.650079336192668</v>
      </c>
      <c r="R95" s="185">
        <v>3549.53</v>
      </c>
      <c r="S95" s="103">
        <f t="shared" si="1"/>
        <v>8.6349683862913303E-3</v>
      </c>
      <c r="T95" s="145">
        <v>46.325000000000003</v>
      </c>
      <c r="U95" s="54">
        <f t="shared" si="2"/>
        <v>0.40001491049494592</v>
      </c>
      <c r="V95" s="54">
        <f t="shared" si="3"/>
        <v>518.09810317747986</v>
      </c>
      <c r="W95" s="203">
        <f t="shared" si="4"/>
        <v>24.000894629696756</v>
      </c>
    </row>
    <row r="96" spans="1:23" x14ac:dyDescent="0.2">
      <c r="A96" s="687"/>
      <c r="B96" s="690"/>
      <c r="C96" s="693"/>
      <c r="D96" s="143" t="s">
        <v>28</v>
      </c>
      <c r="E96" s="93">
        <v>1</v>
      </c>
      <c r="F96" s="94" t="s">
        <v>69</v>
      </c>
      <c r="G96" s="94"/>
      <c r="H96" s="93">
        <v>28</v>
      </c>
      <c r="I96" s="93">
        <v>1957</v>
      </c>
      <c r="J96" s="56">
        <v>20.61</v>
      </c>
      <c r="K96" s="56"/>
      <c r="L96" s="56"/>
      <c r="M96" s="56"/>
      <c r="N96" s="56"/>
      <c r="O96" s="18">
        <v>20.610000000000003</v>
      </c>
      <c r="P96" s="95">
        <v>1301.0899999999999</v>
      </c>
      <c r="Q96" s="59">
        <f t="shared" si="0"/>
        <v>20.610000000000007</v>
      </c>
      <c r="R96" s="186">
        <v>1301.0899999999999</v>
      </c>
      <c r="S96" s="96">
        <f t="shared" si="1"/>
        <v>1.5840564449807474E-2</v>
      </c>
      <c r="T96" s="13">
        <v>46.325000000000003</v>
      </c>
      <c r="U96" s="148">
        <f t="shared" si="2"/>
        <v>0.73381414813733126</v>
      </c>
      <c r="V96" s="148">
        <f t="shared" si="3"/>
        <v>950.43386698844847</v>
      </c>
      <c r="W96" s="204">
        <f t="shared" si="4"/>
        <v>44.028848888239878</v>
      </c>
    </row>
    <row r="97" spans="1:23" x14ac:dyDescent="0.2">
      <c r="A97" s="687"/>
      <c r="B97" s="690"/>
      <c r="C97" s="693"/>
      <c r="D97" s="143" t="s">
        <v>28</v>
      </c>
      <c r="E97" s="93">
        <v>2</v>
      </c>
      <c r="F97" s="94" t="s">
        <v>70</v>
      </c>
      <c r="G97" s="94"/>
      <c r="H97" s="93">
        <v>22</v>
      </c>
      <c r="I97" s="93">
        <v>1958</v>
      </c>
      <c r="J97" s="56">
        <v>21.8</v>
      </c>
      <c r="K97" s="56"/>
      <c r="L97" s="56"/>
      <c r="M97" s="56"/>
      <c r="N97" s="56"/>
      <c r="O97" s="18">
        <v>21.8</v>
      </c>
      <c r="P97" s="95">
        <v>1333.81</v>
      </c>
      <c r="Q97" s="59">
        <f t="shared" si="0"/>
        <v>18.201997285970268</v>
      </c>
      <c r="R97" s="186">
        <v>1113.67</v>
      </c>
      <c r="S97" s="96">
        <f t="shared" si="1"/>
        <v>1.6344156963885411E-2</v>
      </c>
      <c r="T97" s="13">
        <v>46.325000000000003</v>
      </c>
      <c r="U97" s="148">
        <f t="shared" si="2"/>
        <v>0.75714307135199166</v>
      </c>
      <c r="V97" s="148">
        <f t="shared" si="3"/>
        <v>980.64941783312463</v>
      </c>
      <c r="W97" s="204">
        <f t="shared" si="4"/>
        <v>45.428584281119505</v>
      </c>
    </row>
    <row r="98" spans="1:23" x14ac:dyDescent="0.2">
      <c r="A98" s="687"/>
      <c r="B98" s="690"/>
      <c r="C98" s="693"/>
      <c r="D98" s="143" t="s">
        <v>28</v>
      </c>
      <c r="E98" s="93">
        <v>3</v>
      </c>
      <c r="F98" s="94" t="s">
        <v>71</v>
      </c>
      <c r="G98" s="94"/>
      <c r="H98" s="93">
        <v>32</v>
      </c>
      <c r="I98" s="93">
        <v>1961</v>
      </c>
      <c r="J98" s="56">
        <v>22.23</v>
      </c>
      <c r="K98" s="56">
        <v>3.6059999999999999</v>
      </c>
      <c r="L98" s="56"/>
      <c r="M98" s="56"/>
      <c r="N98" s="56"/>
      <c r="O98" s="18">
        <v>18.624096000000002</v>
      </c>
      <c r="P98" s="95">
        <v>1429.64</v>
      </c>
      <c r="Q98" s="59">
        <f t="shared" si="0"/>
        <v>18.624096000000002</v>
      </c>
      <c r="R98" s="186">
        <v>1429.64</v>
      </c>
      <c r="S98" s="96">
        <f t="shared" si="1"/>
        <v>1.3027122912061777E-2</v>
      </c>
      <c r="T98" s="13">
        <v>46.325000000000003</v>
      </c>
      <c r="U98" s="148">
        <f t="shared" si="2"/>
        <v>0.60348146890126186</v>
      </c>
      <c r="V98" s="148">
        <f t="shared" si="3"/>
        <v>781.62737472370657</v>
      </c>
      <c r="W98" s="204">
        <f t="shared" si="4"/>
        <v>36.208888134075707</v>
      </c>
    </row>
    <row r="99" spans="1:23" x14ac:dyDescent="0.2">
      <c r="A99" s="687"/>
      <c r="B99" s="690"/>
      <c r="C99" s="693"/>
      <c r="D99" s="143" t="s">
        <v>28</v>
      </c>
      <c r="E99" s="93">
        <v>4</v>
      </c>
      <c r="F99" s="94" t="s">
        <v>72</v>
      </c>
      <c r="G99" s="94"/>
      <c r="H99" s="93">
        <v>18</v>
      </c>
      <c r="I99" s="93">
        <v>1959</v>
      </c>
      <c r="J99" s="56">
        <v>23.28</v>
      </c>
      <c r="K99" s="56">
        <v>2.04</v>
      </c>
      <c r="L99" s="56"/>
      <c r="M99" s="56"/>
      <c r="N99" s="56"/>
      <c r="O99" s="18">
        <v>21.24</v>
      </c>
      <c r="P99" s="95">
        <v>963.76</v>
      </c>
      <c r="Q99" s="59">
        <f t="shared" si="0"/>
        <v>21.24</v>
      </c>
      <c r="R99" s="186">
        <v>963.76</v>
      </c>
      <c r="S99" s="96">
        <f t="shared" si="1"/>
        <v>2.2038681829501118E-2</v>
      </c>
      <c r="T99" s="13">
        <v>46.325000000000003</v>
      </c>
      <c r="U99" s="148">
        <f t="shared" si="2"/>
        <v>1.0209419357516394</v>
      </c>
      <c r="V99" s="148">
        <f t="shared" si="3"/>
        <v>1322.3209097700669</v>
      </c>
      <c r="W99" s="204">
        <f t="shared" si="4"/>
        <v>61.256516145098352</v>
      </c>
    </row>
    <row r="100" spans="1:23" x14ac:dyDescent="0.2">
      <c r="A100" s="687"/>
      <c r="B100" s="690"/>
      <c r="C100" s="693"/>
      <c r="D100" s="143" t="s">
        <v>28</v>
      </c>
      <c r="E100" s="93">
        <v>5</v>
      </c>
      <c r="F100" s="94" t="s">
        <v>73</v>
      </c>
      <c r="G100" s="94"/>
      <c r="H100" s="93">
        <v>25</v>
      </c>
      <c r="I100" s="93">
        <v>1957</v>
      </c>
      <c r="J100" s="56">
        <v>34.479999999999997</v>
      </c>
      <c r="K100" s="56"/>
      <c r="L100" s="56"/>
      <c r="M100" s="56"/>
      <c r="N100" s="56"/>
      <c r="O100" s="18">
        <v>34.479999999999997</v>
      </c>
      <c r="P100" s="95">
        <v>1489.95</v>
      </c>
      <c r="Q100" s="59">
        <f t="shared" si="0"/>
        <v>34.479999999999997</v>
      </c>
      <c r="R100" s="186">
        <v>1489.95</v>
      </c>
      <c r="S100" s="96">
        <f t="shared" si="1"/>
        <v>2.3141716164971977E-2</v>
      </c>
      <c r="T100" s="13">
        <v>46.325000000000003</v>
      </c>
      <c r="U100" s="148">
        <f t="shared" si="2"/>
        <v>1.0720400013423268</v>
      </c>
      <c r="V100" s="148">
        <f t="shared" si="3"/>
        <v>1388.5029698983187</v>
      </c>
      <c r="W100" s="204">
        <f t="shared" si="4"/>
        <v>64.322400080539623</v>
      </c>
    </row>
    <row r="101" spans="1:23" x14ac:dyDescent="0.2">
      <c r="A101" s="687"/>
      <c r="B101" s="690"/>
      <c r="C101" s="693"/>
      <c r="D101" s="143" t="s">
        <v>28</v>
      </c>
      <c r="E101" s="93">
        <v>6</v>
      </c>
      <c r="F101" s="94" t="s">
        <v>74</v>
      </c>
      <c r="G101" s="94"/>
      <c r="H101" s="93">
        <v>55</v>
      </c>
      <c r="I101" s="93">
        <v>1977</v>
      </c>
      <c r="J101" s="56">
        <v>39.64</v>
      </c>
      <c r="K101" s="56">
        <v>4.7609519999999996</v>
      </c>
      <c r="L101" s="56">
        <v>12.249048</v>
      </c>
      <c r="M101" s="56">
        <v>0</v>
      </c>
      <c r="N101" s="56"/>
      <c r="O101" s="18">
        <v>22.63</v>
      </c>
      <c r="P101" s="95">
        <v>2217.3200000000002</v>
      </c>
      <c r="Q101" s="59">
        <f t="shared" si="0"/>
        <v>22.63</v>
      </c>
      <c r="R101" s="186">
        <v>2217.3200000000002</v>
      </c>
      <c r="S101" s="96">
        <f t="shared" si="1"/>
        <v>1.0206014467916222E-2</v>
      </c>
      <c r="T101" s="13">
        <v>46.325000000000003</v>
      </c>
      <c r="U101" s="148">
        <f t="shared" si="2"/>
        <v>0.47279362022621901</v>
      </c>
      <c r="V101" s="148">
        <f t="shared" si="3"/>
        <v>612.36086807497338</v>
      </c>
      <c r="W101" s="204">
        <f t="shared" si="4"/>
        <v>28.367617213573144</v>
      </c>
    </row>
    <row r="102" spans="1:23" x14ac:dyDescent="0.2">
      <c r="A102" s="687"/>
      <c r="B102" s="690"/>
      <c r="C102" s="693"/>
      <c r="D102" s="143" t="s">
        <v>28</v>
      </c>
      <c r="E102" s="93">
        <v>7</v>
      </c>
      <c r="F102" s="94" t="s">
        <v>75</v>
      </c>
      <c r="G102" s="94"/>
      <c r="H102" s="93">
        <v>7</v>
      </c>
      <c r="I102" s="93">
        <v>1959</v>
      </c>
      <c r="J102" s="56">
        <v>7.74</v>
      </c>
      <c r="K102" s="56"/>
      <c r="L102" s="56"/>
      <c r="M102" s="56"/>
      <c r="N102" s="56"/>
      <c r="O102" s="18">
        <v>7.74</v>
      </c>
      <c r="P102" s="95">
        <v>321.98</v>
      </c>
      <c r="Q102" s="59">
        <f t="shared" si="0"/>
        <v>7.74</v>
      </c>
      <c r="R102" s="186">
        <v>321.98</v>
      </c>
      <c r="S102" s="96">
        <f t="shared" si="1"/>
        <v>2.403876017143922E-2</v>
      </c>
      <c r="T102" s="13">
        <v>46.325000000000003</v>
      </c>
      <c r="U102" s="148">
        <f t="shared" si="2"/>
        <v>1.113595564941922</v>
      </c>
      <c r="V102" s="148">
        <f t="shared" si="3"/>
        <v>1442.3256102863531</v>
      </c>
      <c r="W102" s="204">
        <f t="shared" si="4"/>
        <v>66.815733896515312</v>
      </c>
    </row>
    <row r="103" spans="1:23" x14ac:dyDescent="0.2">
      <c r="A103" s="687"/>
      <c r="B103" s="690"/>
      <c r="C103" s="693"/>
      <c r="D103" s="143" t="s">
        <v>28</v>
      </c>
      <c r="E103" s="93">
        <v>8</v>
      </c>
      <c r="F103" s="94" t="s">
        <v>76</v>
      </c>
      <c r="G103" s="94"/>
      <c r="H103" s="93">
        <v>24</v>
      </c>
      <c r="I103" s="93">
        <v>1962</v>
      </c>
      <c r="J103" s="56">
        <v>9.4160000000000004</v>
      </c>
      <c r="K103" s="56"/>
      <c r="L103" s="56"/>
      <c r="M103" s="56"/>
      <c r="N103" s="56"/>
      <c r="O103" s="18">
        <v>9.4160000000000004</v>
      </c>
      <c r="P103" s="95">
        <v>402.03</v>
      </c>
      <c r="Q103" s="59">
        <f t="shared" si="0"/>
        <v>9.4160000000000004</v>
      </c>
      <c r="R103" s="186">
        <v>402.03</v>
      </c>
      <c r="S103" s="96">
        <f t="shared" si="1"/>
        <v>2.3421137726040347E-2</v>
      </c>
      <c r="T103" s="13">
        <v>46.325000000000003</v>
      </c>
      <c r="U103" s="148">
        <f t="shared" si="2"/>
        <v>1.0849842051588192</v>
      </c>
      <c r="V103" s="148">
        <f t="shared" si="3"/>
        <v>1405.2682635624208</v>
      </c>
      <c r="W103" s="204">
        <f t="shared" si="4"/>
        <v>65.099052309529142</v>
      </c>
    </row>
    <row r="104" spans="1:23" x14ac:dyDescent="0.2">
      <c r="A104" s="687"/>
      <c r="B104" s="690"/>
      <c r="C104" s="693"/>
      <c r="D104" s="143" t="s">
        <v>28</v>
      </c>
      <c r="E104" s="93">
        <v>9</v>
      </c>
      <c r="F104" s="94" t="s">
        <v>77</v>
      </c>
      <c r="G104" s="94"/>
      <c r="H104" s="93">
        <v>8</v>
      </c>
      <c r="I104" s="93" t="s">
        <v>79</v>
      </c>
      <c r="J104" s="56">
        <v>8.7929999999999993</v>
      </c>
      <c r="K104" s="56">
        <v>0.91800000000000004</v>
      </c>
      <c r="L104" s="56"/>
      <c r="M104" s="56"/>
      <c r="N104" s="56"/>
      <c r="O104" s="18">
        <v>7.875</v>
      </c>
      <c r="P104" s="94">
        <v>364.25</v>
      </c>
      <c r="Q104" s="59">
        <f t="shared" si="0"/>
        <v>7.875</v>
      </c>
      <c r="R104" s="186">
        <v>364.25</v>
      </c>
      <c r="S104" s="96">
        <f t="shared" si="1"/>
        <v>2.1619766643788608E-2</v>
      </c>
      <c r="T104" s="13">
        <v>46.325000000000003</v>
      </c>
      <c r="U104" s="148">
        <f t="shared" si="2"/>
        <v>1.0015356897735073</v>
      </c>
      <c r="V104" s="148">
        <f t="shared" si="3"/>
        <v>1297.1859986273164</v>
      </c>
      <c r="W104" s="204">
        <f t="shared" si="4"/>
        <v>60.092141386410432</v>
      </c>
    </row>
    <row r="105" spans="1:23" ht="13.5" thickBot="1" x14ac:dyDescent="0.25">
      <c r="A105" s="699"/>
      <c r="B105" s="700"/>
      <c r="C105" s="701"/>
      <c r="D105" s="266" t="s">
        <v>28</v>
      </c>
      <c r="E105" s="93">
        <v>10</v>
      </c>
      <c r="F105" s="268" t="s">
        <v>78</v>
      </c>
      <c r="G105" s="268"/>
      <c r="H105" s="267">
        <v>8</v>
      </c>
      <c r="I105" s="267">
        <v>1901</v>
      </c>
      <c r="J105" s="269">
        <v>8.9510000000000005</v>
      </c>
      <c r="K105" s="269"/>
      <c r="L105" s="269"/>
      <c r="M105" s="269"/>
      <c r="N105" s="269"/>
      <c r="O105" s="270">
        <v>8.9510000000000005</v>
      </c>
      <c r="P105" s="268">
        <v>330.14</v>
      </c>
      <c r="Q105" s="271">
        <f t="shared" si="0"/>
        <v>7.9847019446295517</v>
      </c>
      <c r="R105" s="272">
        <v>294.5</v>
      </c>
      <c r="S105" s="273">
        <f t="shared" si="1"/>
        <v>2.7112740049675899E-2</v>
      </c>
      <c r="T105" s="274">
        <v>46.325000000000003</v>
      </c>
      <c r="U105" s="275">
        <f t="shared" si="2"/>
        <v>1.255997682801236</v>
      </c>
      <c r="V105" s="275">
        <f t="shared" si="3"/>
        <v>1626.764402980554</v>
      </c>
      <c r="W105" s="276">
        <f t="shared" si="4"/>
        <v>75.359860968074159</v>
      </c>
    </row>
    <row r="106" spans="1:23" x14ac:dyDescent="0.2">
      <c r="A106" s="682" t="s">
        <v>826</v>
      </c>
      <c r="B106" s="736">
        <v>8.5</v>
      </c>
      <c r="C106" s="679">
        <v>171</v>
      </c>
      <c r="D106" s="414" t="s">
        <v>25</v>
      </c>
      <c r="E106" s="413">
        <v>1</v>
      </c>
      <c r="F106" s="412" t="s">
        <v>783</v>
      </c>
      <c r="G106" s="412" t="s">
        <v>24</v>
      </c>
      <c r="H106" s="413">
        <v>60</v>
      </c>
      <c r="I106" s="413">
        <v>1980</v>
      </c>
      <c r="J106" s="411">
        <v>18.561</v>
      </c>
      <c r="K106" s="411">
        <v>10.2829</v>
      </c>
      <c r="L106" s="411">
        <v>6</v>
      </c>
      <c r="M106" s="411">
        <v>1.7307999999999999</v>
      </c>
      <c r="N106" s="411">
        <v>9.8500000000000004E-2</v>
      </c>
      <c r="O106" s="411">
        <v>0.44879999999999998</v>
      </c>
      <c r="P106" s="411">
        <v>3156.44</v>
      </c>
      <c r="Q106" s="410">
        <v>0.54730000000000001</v>
      </c>
      <c r="R106" s="411">
        <v>3156.44</v>
      </c>
      <c r="S106" s="416">
        <f t="shared" si="1"/>
        <v>1.7339154237051868E-4</v>
      </c>
      <c r="T106" s="417">
        <v>45.1</v>
      </c>
      <c r="U106" s="418">
        <f t="shared" si="2"/>
        <v>7.8199585609103929E-3</v>
      </c>
      <c r="V106" s="418">
        <f t="shared" si="3"/>
        <v>10.403492542231122</v>
      </c>
      <c r="W106" s="419">
        <f t="shared" si="4"/>
        <v>0.46919751365462359</v>
      </c>
    </row>
    <row r="107" spans="1:23" x14ac:dyDescent="0.2">
      <c r="A107" s="683"/>
      <c r="B107" s="737"/>
      <c r="C107" s="680"/>
      <c r="D107" s="420" t="s">
        <v>25</v>
      </c>
      <c r="E107" s="421">
        <v>2</v>
      </c>
      <c r="F107" s="422" t="s">
        <v>784</v>
      </c>
      <c r="G107" s="422" t="s">
        <v>24</v>
      </c>
      <c r="H107" s="421">
        <v>48</v>
      </c>
      <c r="I107" s="421">
        <v>1964</v>
      </c>
      <c r="J107" s="423">
        <v>13.653700000000001</v>
      </c>
      <c r="K107" s="423">
        <v>4.8224</v>
      </c>
      <c r="L107" s="423">
        <v>4.8</v>
      </c>
      <c r="M107" s="423">
        <v>2.9150999999999998</v>
      </c>
      <c r="N107" s="423">
        <v>0.2009</v>
      </c>
      <c r="O107" s="423">
        <v>0.9153</v>
      </c>
      <c r="P107" s="423">
        <v>1945.78</v>
      </c>
      <c r="Q107" s="424">
        <v>1.1163000000000001</v>
      </c>
      <c r="R107" s="423">
        <f>P107</f>
        <v>1945.78</v>
      </c>
      <c r="S107" s="425">
        <f t="shared" si="1"/>
        <v>5.7370309079135366E-4</v>
      </c>
      <c r="T107" s="426">
        <v>45.1</v>
      </c>
      <c r="U107" s="427">
        <f t="shared" si="2"/>
        <v>2.5874009394690051E-2</v>
      </c>
      <c r="V107" s="427">
        <f t="shared" si="3"/>
        <v>34.422185447481219</v>
      </c>
      <c r="W107" s="428">
        <f t="shared" si="4"/>
        <v>1.5524405636814032</v>
      </c>
    </row>
    <row r="108" spans="1:23" x14ac:dyDescent="0.2">
      <c r="A108" s="683"/>
      <c r="B108" s="737"/>
      <c r="C108" s="680"/>
      <c r="D108" s="420" t="s">
        <v>25</v>
      </c>
      <c r="E108" s="421">
        <v>3</v>
      </c>
      <c r="F108" s="422" t="s">
        <v>785</v>
      </c>
      <c r="G108" s="422" t="s">
        <v>786</v>
      </c>
      <c r="H108" s="421">
        <v>104</v>
      </c>
      <c r="I108" s="421">
        <v>2008</v>
      </c>
      <c r="J108" s="423">
        <v>23.702100000000002</v>
      </c>
      <c r="K108" s="423">
        <v>16.753499999999999</v>
      </c>
      <c r="L108" s="423">
        <v>0</v>
      </c>
      <c r="M108" s="423">
        <v>1.4916</v>
      </c>
      <c r="N108" s="423">
        <v>-6.8993000000000002</v>
      </c>
      <c r="O108" s="423">
        <v>12.356299999999999</v>
      </c>
      <c r="P108" s="423">
        <v>7227.64</v>
      </c>
      <c r="Q108" s="424">
        <v>5.4569999999999999</v>
      </c>
      <c r="R108" s="423">
        <f>P108</f>
        <v>7227.64</v>
      </c>
      <c r="S108" s="425">
        <f t="shared" si="1"/>
        <v>7.5501823555130024E-4</v>
      </c>
      <c r="T108" s="426">
        <v>45.1</v>
      </c>
      <c r="U108" s="427">
        <f t="shared" si="2"/>
        <v>3.4051322423363645E-2</v>
      </c>
      <c r="V108" s="427">
        <f t="shared" si="3"/>
        <v>45.301094133078017</v>
      </c>
      <c r="W108" s="428">
        <f t="shared" si="4"/>
        <v>2.0430793454018188</v>
      </c>
    </row>
    <row r="109" spans="1:23" x14ac:dyDescent="0.2">
      <c r="A109" s="683"/>
      <c r="B109" s="737"/>
      <c r="C109" s="680"/>
      <c r="D109" s="420" t="s">
        <v>25</v>
      </c>
      <c r="E109" s="421">
        <v>4</v>
      </c>
      <c r="F109" s="422" t="s">
        <v>787</v>
      </c>
      <c r="G109" s="422" t="s">
        <v>24</v>
      </c>
      <c r="H109" s="421">
        <v>86</v>
      </c>
      <c r="I109" s="421">
        <v>1966</v>
      </c>
      <c r="J109" s="423">
        <v>23.988399999999999</v>
      </c>
      <c r="K109" s="423">
        <v>10.353999999999999</v>
      </c>
      <c r="L109" s="423">
        <v>8.5</v>
      </c>
      <c r="M109" s="423">
        <v>1.1235999999999999</v>
      </c>
      <c r="N109" s="423">
        <v>0.63529999999999998</v>
      </c>
      <c r="O109" s="423">
        <v>2.8940999999999999</v>
      </c>
      <c r="P109" s="423">
        <v>3830.47</v>
      </c>
      <c r="Q109" s="424">
        <v>3.5293999999999999</v>
      </c>
      <c r="R109" s="423">
        <f>P109</f>
        <v>3830.47</v>
      </c>
      <c r="S109" s="425">
        <f t="shared" si="1"/>
        <v>9.2140129018110047E-4</v>
      </c>
      <c r="T109" s="426">
        <v>45.1</v>
      </c>
      <c r="U109" s="427">
        <f t="shared" si="2"/>
        <v>4.155519818716763E-2</v>
      </c>
      <c r="V109" s="427">
        <f t="shared" si="3"/>
        <v>55.284077410866033</v>
      </c>
      <c r="W109" s="428">
        <f t="shared" si="4"/>
        <v>2.4933118912300585</v>
      </c>
    </row>
    <row r="110" spans="1:23" x14ac:dyDescent="0.2">
      <c r="A110" s="683"/>
      <c r="B110" s="737"/>
      <c r="C110" s="680"/>
      <c r="D110" s="420" t="s">
        <v>25</v>
      </c>
      <c r="E110" s="421">
        <v>5</v>
      </c>
      <c r="F110" s="422" t="s">
        <v>788</v>
      </c>
      <c r="G110" s="422" t="s">
        <v>24</v>
      </c>
      <c r="H110" s="421">
        <v>7</v>
      </c>
      <c r="I110" s="421">
        <v>1966</v>
      </c>
      <c r="J110" s="423">
        <v>5.4512999999999998</v>
      </c>
      <c r="K110" s="423">
        <v>2.5499999999999998</v>
      </c>
      <c r="L110" s="423">
        <v>0</v>
      </c>
      <c r="M110" s="423">
        <v>2.4213</v>
      </c>
      <c r="N110" s="423">
        <v>-0.88600000000000001</v>
      </c>
      <c r="O110" s="423">
        <v>1.3660000000000001</v>
      </c>
      <c r="P110" s="423">
        <v>545.33000000000004</v>
      </c>
      <c r="Q110" s="424">
        <v>0.37019999999999997</v>
      </c>
      <c r="R110" s="423">
        <v>319.37</v>
      </c>
      <c r="S110" s="425">
        <f t="shared" si="1"/>
        <v>1.159157090521965E-3</v>
      </c>
      <c r="T110" s="426">
        <v>45.1</v>
      </c>
      <c r="U110" s="427">
        <f t="shared" si="2"/>
        <v>5.2277984782540622E-2</v>
      </c>
      <c r="V110" s="427">
        <f t="shared" si="3"/>
        <v>69.5494254313179</v>
      </c>
      <c r="W110" s="428">
        <f t="shared" si="4"/>
        <v>3.1366790869524377</v>
      </c>
    </row>
    <row r="111" spans="1:23" x14ac:dyDescent="0.2">
      <c r="A111" s="683"/>
      <c r="B111" s="737"/>
      <c r="C111" s="680"/>
      <c r="D111" s="420" t="s">
        <v>25</v>
      </c>
      <c r="E111" s="421">
        <v>6</v>
      </c>
      <c r="F111" s="422" t="s">
        <v>789</v>
      </c>
      <c r="G111" s="422" t="s">
        <v>786</v>
      </c>
      <c r="H111" s="421">
        <v>112</v>
      </c>
      <c r="I111" s="421">
        <v>2009</v>
      </c>
      <c r="J111" s="423">
        <v>33.775599999999997</v>
      </c>
      <c r="K111" s="423">
        <v>16.574999999999999</v>
      </c>
      <c r="L111" s="423">
        <v>0</v>
      </c>
      <c r="M111" s="423">
        <v>4.0636000000000001</v>
      </c>
      <c r="N111" s="423">
        <v>-1.6638999999999999</v>
      </c>
      <c r="O111" s="423">
        <v>14.8009</v>
      </c>
      <c r="P111" s="423">
        <v>7636.12</v>
      </c>
      <c r="Q111" s="424">
        <v>8.3901000000000003</v>
      </c>
      <c r="R111" s="423">
        <v>6815.2</v>
      </c>
      <c r="S111" s="425">
        <f t="shared" si="1"/>
        <v>1.2310863951167977E-3</v>
      </c>
      <c r="T111" s="426">
        <v>45.1</v>
      </c>
      <c r="U111" s="427">
        <f t="shared" si="2"/>
        <v>5.5521996419767579E-2</v>
      </c>
      <c r="V111" s="427">
        <f t="shared" si="3"/>
        <v>73.865183707007873</v>
      </c>
      <c r="W111" s="428">
        <f t="shared" si="4"/>
        <v>3.331319785186055</v>
      </c>
    </row>
    <row r="112" spans="1:23" x14ac:dyDescent="0.2">
      <c r="A112" s="683"/>
      <c r="B112" s="737"/>
      <c r="C112" s="680"/>
      <c r="D112" s="420" t="s">
        <v>25</v>
      </c>
      <c r="E112" s="421">
        <v>7</v>
      </c>
      <c r="F112" s="422" t="s">
        <v>790</v>
      </c>
      <c r="G112" s="422" t="s">
        <v>24</v>
      </c>
      <c r="H112" s="421">
        <v>60</v>
      </c>
      <c r="I112" s="421">
        <v>1981</v>
      </c>
      <c r="J112" s="423">
        <v>20.8047</v>
      </c>
      <c r="K112" s="423">
        <v>4.5568</v>
      </c>
      <c r="L112" s="423">
        <v>6.96</v>
      </c>
      <c r="M112" s="423">
        <v>2.3132000000000001</v>
      </c>
      <c r="N112" s="423">
        <v>0.61080000000000001</v>
      </c>
      <c r="O112" s="423">
        <v>6.3639000000000001</v>
      </c>
      <c r="P112" s="423">
        <v>4002.47</v>
      </c>
      <c r="Q112" s="424">
        <v>6.0612000000000004</v>
      </c>
      <c r="R112" s="423">
        <f>P112</f>
        <v>4002.47</v>
      </c>
      <c r="S112" s="425">
        <f t="shared" si="1"/>
        <v>1.5143648796867935E-3</v>
      </c>
      <c r="T112" s="426">
        <v>45.1</v>
      </c>
      <c r="U112" s="427">
        <f>S112*T112</f>
        <v>6.8297856073874383E-2</v>
      </c>
      <c r="V112" s="427">
        <f t="shared" si="3"/>
        <v>90.861892781207615</v>
      </c>
      <c r="W112" s="428">
        <f t="shared" si="4"/>
        <v>4.0978713644324634</v>
      </c>
    </row>
    <row r="113" spans="1:23" x14ac:dyDescent="0.2">
      <c r="A113" s="683"/>
      <c r="B113" s="737"/>
      <c r="C113" s="680"/>
      <c r="D113" s="420" t="s">
        <v>25</v>
      </c>
      <c r="E113" s="421">
        <v>8</v>
      </c>
      <c r="F113" s="422" t="s">
        <v>791</v>
      </c>
      <c r="G113" s="422" t="s">
        <v>24</v>
      </c>
      <c r="H113" s="421">
        <v>72</v>
      </c>
      <c r="I113" s="421">
        <v>1969</v>
      </c>
      <c r="J113" s="423">
        <v>23.677499999999998</v>
      </c>
      <c r="K113" s="423">
        <v>10.174899999999999</v>
      </c>
      <c r="L113" s="423">
        <v>7.2</v>
      </c>
      <c r="M113" s="423">
        <v>-1.4</v>
      </c>
      <c r="N113" s="423">
        <v>1.3866000000000001</v>
      </c>
      <c r="O113" s="423">
        <v>6.3164999999999996</v>
      </c>
      <c r="P113" s="423">
        <v>3821.49</v>
      </c>
      <c r="Q113" s="424">
        <v>7.7031000000000001</v>
      </c>
      <c r="R113" s="423">
        <f>P113</f>
        <v>3821.49</v>
      </c>
      <c r="S113" s="425">
        <f t="shared" si="1"/>
        <v>2.0157320835590309E-3</v>
      </c>
      <c r="T113" s="426">
        <v>45.1</v>
      </c>
      <c r="U113" s="427">
        <f t="shared" si="2"/>
        <v>9.0909516968512294E-2</v>
      </c>
      <c r="V113" s="427">
        <f t="shared" si="3"/>
        <v>120.94392501354186</v>
      </c>
      <c r="W113" s="428">
        <f t="shared" si="4"/>
        <v>5.4545710181107383</v>
      </c>
    </row>
    <row r="114" spans="1:23" x14ac:dyDescent="0.2">
      <c r="A114" s="683"/>
      <c r="B114" s="737"/>
      <c r="C114" s="680"/>
      <c r="D114" s="420" t="s">
        <v>25</v>
      </c>
      <c r="E114" s="421">
        <v>9</v>
      </c>
      <c r="F114" s="422" t="s">
        <v>792</v>
      </c>
      <c r="G114" s="422" t="s">
        <v>786</v>
      </c>
      <c r="H114" s="421">
        <v>20</v>
      </c>
      <c r="I114" s="421">
        <v>2007</v>
      </c>
      <c r="J114" s="423">
        <v>8.65</v>
      </c>
      <c r="K114" s="423">
        <v>2.4990000000000001</v>
      </c>
      <c r="L114" s="423">
        <v>3.2</v>
      </c>
      <c r="M114" s="423">
        <v>0</v>
      </c>
      <c r="N114" s="423">
        <v>1.82</v>
      </c>
      <c r="O114" s="423">
        <v>1.131</v>
      </c>
      <c r="P114" s="423">
        <v>1216.53</v>
      </c>
      <c r="Q114" s="424">
        <v>2.9510000000000001</v>
      </c>
      <c r="R114" s="423">
        <f>P114</f>
        <v>1216.53</v>
      </c>
      <c r="S114" s="425">
        <f t="shared" si="1"/>
        <v>2.4257519337788631E-3</v>
      </c>
      <c r="T114" s="426">
        <v>45.1</v>
      </c>
      <c r="U114" s="427">
        <f t="shared" si="2"/>
        <v>0.10940141221342672</v>
      </c>
      <c r="V114" s="427">
        <f t="shared" si="3"/>
        <v>145.54511602673179</v>
      </c>
      <c r="W114" s="428">
        <f t="shared" si="4"/>
        <v>6.564084732805604</v>
      </c>
    </row>
    <row r="115" spans="1:23" ht="13.5" thickBot="1" x14ac:dyDescent="0.25">
      <c r="A115" s="683"/>
      <c r="B115" s="737"/>
      <c r="C115" s="680"/>
      <c r="D115" s="429" t="s">
        <v>25</v>
      </c>
      <c r="E115" s="430">
        <v>10</v>
      </c>
      <c r="F115" s="431" t="s">
        <v>793</v>
      </c>
      <c r="G115" s="431" t="s">
        <v>794</v>
      </c>
      <c r="H115" s="430">
        <v>40</v>
      </c>
      <c r="I115" s="430">
        <v>1963</v>
      </c>
      <c r="J115" s="432">
        <v>12.0442</v>
      </c>
      <c r="K115" s="432">
        <v>2.9695</v>
      </c>
      <c r="L115" s="432">
        <v>4</v>
      </c>
      <c r="M115" s="432">
        <v>5.7700000000000001E-2</v>
      </c>
      <c r="N115" s="432">
        <v>0.90310000000000001</v>
      </c>
      <c r="O115" s="432">
        <v>4.1139000000000001</v>
      </c>
      <c r="P115" s="432">
        <v>1780.37</v>
      </c>
      <c r="Q115" s="433">
        <v>5.0170000000000003</v>
      </c>
      <c r="R115" s="432">
        <f>P115</f>
        <v>1780.37</v>
      </c>
      <c r="S115" s="434">
        <f t="shared" si="1"/>
        <v>2.8179535714486317E-3</v>
      </c>
      <c r="T115" s="435">
        <v>45.1</v>
      </c>
      <c r="U115" s="436">
        <f t="shared" si="2"/>
        <v>0.1270897060723333</v>
      </c>
      <c r="V115" s="436">
        <f t="shared" si="3"/>
        <v>169.07721428691792</v>
      </c>
      <c r="W115" s="437">
        <f t="shared" si="4"/>
        <v>7.6253823643399983</v>
      </c>
    </row>
    <row r="116" spans="1:23" x14ac:dyDescent="0.2">
      <c r="A116" s="683"/>
      <c r="B116" s="737"/>
      <c r="C116" s="680"/>
      <c r="D116" s="448" t="s">
        <v>26</v>
      </c>
      <c r="E116" s="449">
        <v>1</v>
      </c>
      <c r="F116" s="450" t="s">
        <v>795</v>
      </c>
      <c r="G116" s="450" t="s">
        <v>794</v>
      </c>
      <c r="H116" s="449">
        <v>31</v>
      </c>
      <c r="I116" s="449">
        <v>1970</v>
      </c>
      <c r="J116" s="451">
        <v>13.75</v>
      </c>
      <c r="K116" s="451">
        <v>2.5114000000000001</v>
      </c>
      <c r="L116" s="451">
        <v>3.1</v>
      </c>
      <c r="M116" s="451">
        <v>0.27700000000000002</v>
      </c>
      <c r="N116" s="451">
        <v>1.4151</v>
      </c>
      <c r="O116" s="451">
        <v>6.4465000000000003</v>
      </c>
      <c r="P116" s="451">
        <v>2441.11</v>
      </c>
      <c r="Q116" s="452">
        <v>7.8616000000000001</v>
      </c>
      <c r="R116" s="451">
        <f>P116</f>
        <v>2441.11</v>
      </c>
      <c r="S116" s="453">
        <f t="shared" si="1"/>
        <v>3.2205021486127212E-3</v>
      </c>
      <c r="T116" s="454">
        <v>45.1</v>
      </c>
      <c r="U116" s="455">
        <f t="shared" si="2"/>
        <v>0.14524464690243372</v>
      </c>
      <c r="V116" s="456">
        <f t="shared" si="3"/>
        <v>193.23012891676328</v>
      </c>
      <c r="W116" s="457">
        <f t="shared" si="4"/>
        <v>8.7146788141460245</v>
      </c>
    </row>
    <row r="117" spans="1:23" x14ac:dyDescent="0.2">
      <c r="A117" s="683"/>
      <c r="B117" s="737"/>
      <c r="C117" s="680"/>
      <c r="D117" s="458" t="s">
        <v>26</v>
      </c>
      <c r="E117" s="459">
        <v>2</v>
      </c>
      <c r="F117" s="460" t="s">
        <v>796</v>
      </c>
      <c r="G117" s="460" t="s">
        <v>786</v>
      </c>
      <c r="H117" s="459">
        <v>62</v>
      </c>
      <c r="I117" s="459">
        <v>2008</v>
      </c>
      <c r="J117" s="461">
        <v>25.895399999999999</v>
      </c>
      <c r="K117" s="461">
        <v>6.5279999999999996</v>
      </c>
      <c r="L117" s="461">
        <v>0</v>
      </c>
      <c r="M117" s="461">
        <v>-0.255</v>
      </c>
      <c r="N117" s="461">
        <v>5.9493999999999998</v>
      </c>
      <c r="O117" s="461">
        <v>13.673</v>
      </c>
      <c r="P117" s="461">
        <v>5496.33</v>
      </c>
      <c r="Q117" s="462">
        <v>18.537299999999998</v>
      </c>
      <c r="R117" s="461">
        <v>5123.55</v>
      </c>
      <c r="S117" s="463">
        <f t="shared" si="1"/>
        <v>3.6180577919606516E-3</v>
      </c>
      <c r="T117" s="102">
        <v>45.1</v>
      </c>
      <c r="U117" s="464">
        <f t="shared" si="2"/>
        <v>0.16317440641742539</v>
      </c>
      <c r="V117" s="456">
        <f t="shared" si="3"/>
        <v>217.08346751763909</v>
      </c>
      <c r="W117" s="465">
        <f t="shared" si="4"/>
        <v>9.7904643850455226</v>
      </c>
    </row>
    <row r="118" spans="1:23" x14ac:dyDescent="0.2">
      <c r="A118" s="683"/>
      <c r="B118" s="737"/>
      <c r="C118" s="680"/>
      <c r="D118" s="458" t="s">
        <v>26</v>
      </c>
      <c r="E118" s="459">
        <v>3</v>
      </c>
      <c r="F118" s="460" t="s">
        <v>797</v>
      </c>
      <c r="G118" s="460" t="s">
        <v>798</v>
      </c>
      <c r="H118" s="459">
        <v>145</v>
      </c>
      <c r="I118" s="459">
        <v>1988</v>
      </c>
      <c r="J118" s="461">
        <v>71.852000000000004</v>
      </c>
      <c r="K118" s="461">
        <v>25.687999999999999</v>
      </c>
      <c r="L118" s="461">
        <v>14.4</v>
      </c>
      <c r="M118" s="461">
        <v>1.252</v>
      </c>
      <c r="N118" s="461">
        <v>0</v>
      </c>
      <c r="O118" s="461">
        <v>30.512</v>
      </c>
      <c r="P118" s="461">
        <v>7596.03</v>
      </c>
      <c r="Q118" s="462">
        <v>30.512</v>
      </c>
      <c r="R118" s="461">
        <f>P118</f>
        <v>7596.03</v>
      </c>
      <c r="S118" s="463">
        <f t="shared" si="1"/>
        <v>4.016835109919261E-3</v>
      </c>
      <c r="T118" s="102">
        <v>45.1</v>
      </c>
      <c r="U118" s="464">
        <f t="shared" si="2"/>
        <v>0.18115926345735867</v>
      </c>
      <c r="V118" s="456">
        <f t="shared" si="3"/>
        <v>241.01010659515566</v>
      </c>
      <c r="W118" s="465">
        <f t="shared" si="4"/>
        <v>10.86955580744152</v>
      </c>
    </row>
    <row r="119" spans="1:23" x14ac:dyDescent="0.2">
      <c r="A119" s="683"/>
      <c r="B119" s="737"/>
      <c r="C119" s="680"/>
      <c r="D119" s="458" t="s">
        <v>26</v>
      </c>
      <c r="E119" s="459">
        <v>4</v>
      </c>
      <c r="F119" s="460" t="s">
        <v>799</v>
      </c>
      <c r="G119" s="460" t="s">
        <v>798</v>
      </c>
      <c r="H119" s="459">
        <v>3</v>
      </c>
      <c r="I119" s="459">
        <v>1990</v>
      </c>
      <c r="J119" s="461">
        <v>2.1206</v>
      </c>
      <c r="K119" s="461">
        <v>0.45900000000000002</v>
      </c>
      <c r="L119" s="461">
        <v>0.64649999999999996</v>
      </c>
      <c r="M119" s="461">
        <v>6.13E-2</v>
      </c>
      <c r="N119" s="461">
        <v>-8.2000000000000007E-3</v>
      </c>
      <c r="O119" s="461">
        <v>0.96199999999999997</v>
      </c>
      <c r="P119" s="461">
        <v>215.6</v>
      </c>
      <c r="Q119" s="462">
        <v>0.95379999999999998</v>
      </c>
      <c r="R119" s="461">
        <f>P119</f>
        <v>215.6</v>
      </c>
      <c r="S119" s="463">
        <f t="shared" si="1"/>
        <v>4.4239332096474952E-3</v>
      </c>
      <c r="T119" s="102">
        <v>45.1</v>
      </c>
      <c r="U119" s="464">
        <f t="shared" si="2"/>
        <v>0.19951938775510203</v>
      </c>
      <c r="V119" s="456">
        <f t="shared" si="3"/>
        <v>265.43599257884972</v>
      </c>
      <c r="W119" s="465">
        <f t="shared" si="4"/>
        <v>11.971163265306123</v>
      </c>
    </row>
    <row r="120" spans="1:23" x14ac:dyDescent="0.2">
      <c r="A120" s="683"/>
      <c r="B120" s="737"/>
      <c r="C120" s="680"/>
      <c r="D120" s="458" t="s">
        <v>26</v>
      </c>
      <c r="E120" s="459">
        <v>5</v>
      </c>
      <c r="F120" s="460" t="s">
        <v>800</v>
      </c>
      <c r="G120" s="460" t="s">
        <v>794</v>
      </c>
      <c r="H120" s="459">
        <v>60</v>
      </c>
      <c r="I120" s="459">
        <v>1981</v>
      </c>
      <c r="J120" s="461">
        <v>30.34</v>
      </c>
      <c r="K120" s="461">
        <v>8.8977000000000004</v>
      </c>
      <c r="L120" s="461">
        <v>5.97</v>
      </c>
      <c r="M120" s="461">
        <v>0.54</v>
      </c>
      <c r="N120" s="461">
        <v>0</v>
      </c>
      <c r="O120" s="461">
        <v>14.9323</v>
      </c>
      <c r="P120" s="461">
        <v>3105.35</v>
      </c>
      <c r="Q120" s="462">
        <v>14.9323</v>
      </c>
      <c r="R120" s="461">
        <f>P120</f>
        <v>3105.35</v>
      </c>
      <c r="S120" s="463">
        <f t="shared" si="1"/>
        <v>4.8085723026389943E-3</v>
      </c>
      <c r="T120" s="102">
        <v>45.1</v>
      </c>
      <c r="U120" s="464">
        <f t="shared" si="2"/>
        <v>0.21686661084901865</v>
      </c>
      <c r="V120" s="456">
        <f t="shared" si="3"/>
        <v>288.51433815833968</v>
      </c>
      <c r="W120" s="465">
        <f t="shared" si="4"/>
        <v>13.011996650941121</v>
      </c>
    </row>
    <row r="121" spans="1:23" x14ac:dyDescent="0.2">
      <c r="A121" s="683"/>
      <c r="B121" s="737"/>
      <c r="C121" s="680"/>
      <c r="D121" s="458" t="s">
        <v>26</v>
      </c>
      <c r="E121" s="459">
        <v>6</v>
      </c>
      <c r="F121" s="460" t="s">
        <v>801</v>
      </c>
      <c r="G121" s="460" t="s">
        <v>798</v>
      </c>
      <c r="H121" s="459">
        <v>59</v>
      </c>
      <c r="I121" s="459">
        <v>1983</v>
      </c>
      <c r="J121" s="461">
        <v>31.822399999999998</v>
      </c>
      <c r="K121" s="461">
        <v>10.135300000000001</v>
      </c>
      <c r="L121" s="461">
        <v>6</v>
      </c>
      <c r="M121" s="461">
        <v>-0.60070000000000001</v>
      </c>
      <c r="N121" s="461">
        <v>0</v>
      </c>
      <c r="O121" s="461">
        <v>16.287800000000001</v>
      </c>
      <c r="P121" s="461">
        <v>3139.2</v>
      </c>
      <c r="Q121" s="462">
        <v>16.115200000000002</v>
      </c>
      <c r="R121" s="461">
        <v>3105.93</v>
      </c>
      <c r="S121" s="463">
        <f t="shared" si="1"/>
        <v>5.1885264638932629E-3</v>
      </c>
      <c r="T121" s="102">
        <v>45.1</v>
      </c>
      <c r="U121" s="464">
        <f t="shared" si="2"/>
        <v>0.23400254352158617</v>
      </c>
      <c r="V121" s="456">
        <f t="shared" si="3"/>
        <v>311.31158783359581</v>
      </c>
      <c r="W121" s="465">
        <f t="shared" si="4"/>
        <v>14.04015261129517</v>
      </c>
    </row>
    <row r="122" spans="1:23" x14ac:dyDescent="0.2">
      <c r="A122" s="683"/>
      <c r="B122" s="737"/>
      <c r="C122" s="680"/>
      <c r="D122" s="458" t="s">
        <v>26</v>
      </c>
      <c r="E122" s="459">
        <v>7</v>
      </c>
      <c r="F122" s="460" t="s">
        <v>802</v>
      </c>
      <c r="G122" s="460"/>
      <c r="H122" s="459">
        <v>107</v>
      </c>
      <c r="I122" s="459">
        <v>1979</v>
      </c>
      <c r="J122" s="461">
        <v>57.195700000000002</v>
      </c>
      <c r="K122" s="461">
        <v>12.764099999999999</v>
      </c>
      <c r="L122" s="461">
        <v>10.5</v>
      </c>
      <c r="M122" s="461">
        <v>2.7610999999999999</v>
      </c>
      <c r="N122" s="461">
        <v>0</v>
      </c>
      <c r="O122" s="461">
        <v>31.170500000000001</v>
      </c>
      <c r="P122" s="461">
        <v>5564.43</v>
      </c>
      <c r="Q122" s="462">
        <v>31.170500000000001</v>
      </c>
      <c r="R122" s="461">
        <v>5564.43</v>
      </c>
      <c r="S122" s="463">
        <f t="shared" si="1"/>
        <v>5.601741777684327E-3</v>
      </c>
      <c r="T122" s="102">
        <v>45.1</v>
      </c>
      <c r="U122" s="464">
        <f t="shared" si="2"/>
        <v>0.25263855417356318</v>
      </c>
      <c r="V122" s="456">
        <f t="shared" si="3"/>
        <v>336.10450666105965</v>
      </c>
      <c r="W122" s="465">
        <f t="shared" si="4"/>
        <v>15.158313250413791</v>
      </c>
    </row>
    <row r="123" spans="1:23" x14ac:dyDescent="0.2">
      <c r="A123" s="683"/>
      <c r="B123" s="737"/>
      <c r="C123" s="680"/>
      <c r="D123" s="458" t="s">
        <v>26</v>
      </c>
      <c r="E123" s="459">
        <v>8</v>
      </c>
      <c r="F123" s="460" t="s">
        <v>803</v>
      </c>
      <c r="G123" s="460" t="s">
        <v>798</v>
      </c>
      <c r="H123" s="459">
        <v>72</v>
      </c>
      <c r="I123" s="459">
        <v>1969</v>
      </c>
      <c r="J123" s="461">
        <v>36.890300000000003</v>
      </c>
      <c r="K123" s="461">
        <v>6.2537000000000003</v>
      </c>
      <c r="L123" s="461">
        <v>7.3357999999999999</v>
      </c>
      <c r="M123" s="461">
        <v>0.8337</v>
      </c>
      <c r="N123" s="461">
        <v>0</v>
      </c>
      <c r="O123" s="461">
        <v>22.467099999999999</v>
      </c>
      <c r="P123" s="461">
        <v>3751.75</v>
      </c>
      <c r="Q123" s="462">
        <v>22.467099999999999</v>
      </c>
      <c r="R123" s="461">
        <v>3751.75</v>
      </c>
      <c r="S123" s="463">
        <f t="shared" si="1"/>
        <v>5.9884320650363159E-3</v>
      </c>
      <c r="T123" s="102">
        <v>45.1</v>
      </c>
      <c r="U123" s="464">
        <f t="shared" si="2"/>
        <v>0.27007828613313783</v>
      </c>
      <c r="V123" s="456">
        <f t="shared" si="3"/>
        <v>359.30592390217896</v>
      </c>
      <c r="W123" s="465">
        <f t="shared" si="4"/>
        <v>16.204697167988272</v>
      </c>
    </row>
    <row r="124" spans="1:23" x14ac:dyDescent="0.2">
      <c r="A124" s="683"/>
      <c r="B124" s="737"/>
      <c r="C124" s="680"/>
      <c r="D124" s="458" t="s">
        <v>26</v>
      </c>
      <c r="E124" s="459">
        <v>9</v>
      </c>
      <c r="F124" s="460" t="s">
        <v>804</v>
      </c>
      <c r="G124" s="460" t="s">
        <v>798</v>
      </c>
      <c r="H124" s="459">
        <v>63</v>
      </c>
      <c r="I124" s="459">
        <v>1979</v>
      </c>
      <c r="J124" s="461">
        <v>34.6877</v>
      </c>
      <c r="K124" s="461">
        <v>9.0399999999999991</v>
      </c>
      <c r="L124" s="461">
        <v>6</v>
      </c>
      <c r="M124" s="461">
        <v>-0.1026</v>
      </c>
      <c r="N124" s="461">
        <v>0</v>
      </c>
      <c r="O124" s="461">
        <v>19.750299999999999</v>
      </c>
      <c r="P124" s="461">
        <v>3135.59</v>
      </c>
      <c r="Q124" s="462">
        <v>19.750299999999999</v>
      </c>
      <c r="R124" s="461">
        <f>P124</f>
        <v>3135.59</v>
      </c>
      <c r="S124" s="463">
        <f t="shared" si="1"/>
        <v>6.2987507933116253E-3</v>
      </c>
      <c r="T124" s="102">
        <v>45.1</v>
      </c>
      <c r="U124" s="464">
        <f t="shared" si="2"/>
        <v>0.28407366077835433</v>
      </c>
      <c r="V124" s="456">
        <f t="shared" si="3"/>
        <v>377.92504759869752</v>
      </c>
      <c r="W124" s="465">
        <f t="shared" si="4"/>
        <v>17.044419646701257</v>
      </c>
    </row>
    <row r="125" spans="1:23" ht="13.5" thickBot="1" x14ac:dyDescent="0.25">
      <c r="A125" s="683"/>
      <c r="B125" s="737"/>
      <c r="C125" s="680"/>
      <c r="D125" s="466" t="s">
        <v>26</v>
      </c>
      <c r="E125" s="467">
        <v>10</v>
      </c>
      <c r="F125" s="468" t="s">
        <v>805</v>
      </c>
      <c r="G125" s="468" t="s">
        <v>798</v>
      </c>
      <c r="H125" s="467">
        <v>60</v>
      </c>
      <c r="I125" s="467">
        <v>1965</v>
      </c>
      <c r="J125" s="469">
        <v>27.420100000000001</v>
      </c>
      <c r="K125" s="469">
        <v>5.0063000000000004</v>
      </c>
      <c r="L125" s="469">
        <v>5.97</v>
      </c>
      <c r="M125" s="469">
        <v>0.53010000000000002</v>
      </c>
      <c r="N125" s="469">
        <v>2.8645</v>
      </c>
      <c r="O125" s="469">
        <v>13.049200000000001</v>
      </c>
      <c r="P125" s="469">
        <v>2379.73</v>
      </c>
      <c r="Q125" s="499">
        <v>15.9137</v>
      </c>
      <c r="R125" s="469">
        <v>2379.73</v>
      </c>
      <c r="S125" s="500">
        <f t="shared" si="1"/>
        <v>6.6871872019094603E-3</v>
      </c>
      <c r="T125" s="470">
        <v>45.1</v>
      </c>
      <c r="U125" s="501">
        <f t="shared" si="2"/>
        <v>0.30159214280611668</v>
      </c>
      <c r="V125" s="502">
        <f t="shared" si="3"/>
        <v>401.2312321145676</v>
      </c>
      <c r="W125" s="503">
        <f t="shared" si="4"/>
        <v>18.095528568367001</v>
      </c>
    </row>
    <row r="126" spans="1:23" x14ac:dyDescent="0.2">
      <c r="A126" s="683"/>
      <c r="B126" s="737"/>
      <c r="C126" s="680"/>
      <c r="D126" s="471" t="s">
        <v>27</v>
      </c>
      <c r="E126" s="472">
        <v>1</v>
      </c>
      <c r="F126" s="473" t="s">
        <v>806</v>
      </c>
      <c r="G126" s="473"/>
      <c r="H126" s="472">
        <v>32</v>
      </c>
      <c r="I126" s="472">
        <v>1962</v>
      </c>
      <c r="J126" s="474">
        <v>19.1343</v>
      </c>
      <c r="K126" s="474">
        <v>7.9021999999999997</v>
      </c>
      <c r="L126" s="474">
        <v>0.34</v>
      </c>
      <c r="M126" s="474">
        <v>-1.47E-2</v>
      </c>
      <c r="N126" s="474">
        <v>1.9632000000000001</v>
      </c>
      <c r="O126" s="474">
        <v>8.9436</v>
      </c>
      <c r="P126" s="474">
        <v>1521.87</v>
      </c>
      <c r="Q126" s="504">
        <v>8.5366999999999997</v>
      </c>
      <c r="R126" s="474">
        <v>1202.67</v>
      </c>
      <c r="S126" s="505">
        <f t="shared" si="1"/>
        <v>7.0981233422302038E-3</v>
      </c>
      <c r="T126" s="476">
        <v>45.1</v>
      </c>
      <c r="U126" s="506">
        <f t="shared" si="2"/>
        <v>0.3201253627345822</v>
      </c>
      <c r="V126" s="507">
        <f t="shared" si="3"/>
        <v>425.88740053381224</v>
      </c>
      <c r="W126" s="508">
        <f t="shared" si="4"/>
        <v>19.207521764074933</v>
      </c>
    </row>
    <row r="127" spans="1:23" x14ac:dyDescent="0.2">
      <c r="A127" s="683"/>
      <c r="B127" s="737"/>
      <c r="C127" s="680"/>
      <c r="D127" s="480" t="s">
        <v>27</v>
      </c>
      <c r="E127" s="481">
        <v>2</v>
      </c>
      <c r="F127" s="482" t="s">
        <v>807</v>
      </c>
      <c r="G127" s="482"/>
      <c r="H127" s="481">
        <v>106</v>
      </c>
      <c r="I127" s="481">
        <v>1968</v>
      </c>
      <c r="J127" s="483">
        <v>47.018099999999997</v>
      </c>
      <c r="K127" s="483">
        <v>16.380500000000001</v>
      </c>
      <c r="L127" s="483">
        <v>10.74</v>
      </c>
      <c r="M127" s="483">
        <v>0.41830000000000001</v>
      </c>
      <c r="N127" s="483">
        <v>0</v>
      </c>
      <c r="O127" s="483">
        <v>19.479299999999999</v>
      </c>
      <c r="P127" s="483">
        <v>2597.48</v>
      </c>
      <c r="Q127" s="484">
        <v>19.1693</v>
      </c>
      <c r="R127" s="483">
        <f>P127</f>
        <v>2597.48</v>
      </c>
      <c r="S127" s="475">
        <f t="shared" si="1"/>
        <v>7.3799605771747998E-3</v>
      </c>
      <c r="T127" s="485">
        <v>45.1</v>
      </c>
      <c r="U127" s="477">
        <f t="shared" si="2"/>
        <v>0.3328362220305835</v>
      </c>
      <c r="V127" s="478">
        <f t="shared" si="3"/>
        <v>442.79763463048801</v>
      </c>
      <c r="W127" s="479">
        <f t="shared" si="4"/>
        <v>19.970173321835009</v>
      </c>
    </row>
    <row r="128" spans="1:23" x14ac:dyDescent="0.2">
      <c r="A128" s="683"/>
      <c r="B128" s="737"/>
      <c r="C128" s="680"/>
      <c r="D128" s="480" t="s">
        <v>27</v>
      </c>
      <c r="E128" s="481">
        <v>3</v>
      </c>
      <c r="F128" s="482" t="s">
        <v>808</v>
      </c>
      <c r="G128" s="482"/>
      <c r="H128" s="481">
        <v>45</v>
      </c>
      <c r="I128" s="481">
        <v>1986</v>
      </c>
      <c r="J128" s="483">
        <v>39.821800000000003</v>
      </c>
      <c r="K128" s="483">
        <v>7.5145999999999997</v>
      </c>
      <c r="L128" s="483">
        <v>6.3</v>
      </c>
      <c r="M128" s="483">
        <v>3.0844</v>
      </c>
      <c r="N128" s="483">
        <v>0</v>
      </c>
      <c r="O128" s="483">
        <v>22.922799999999999</v>
      </c>
      <c r="P128" s="483">
        <v>2901.57</v>
      </c>
      <c r="Q128" s="484">
        <v>22.922799999999999</v>
      </c>
      <c r="R128" s="483">
        <f>P128</f>
        <v>2901.57</v>
      </c>
      <c r="S128" s="475">
        <f t="shared" si="1"/>
        <v>7.9001368224788648E-3</v>
      </c>
      <c r="T128" s="485">
        <v>45.1</v>
      </c>
      <c r="U128" s="477">
        <f t="shared" si="2"/>
        <v>0.35629617069379682</v>
      </c>
      <c r="V128" s="478">
        <f t="shared" si="3"/>
        <v>474.0082093487319</v>
      </c>
      <c r="W128" s="479">
        <f t="shared" si="4"/>
        <v>21.377770241627807</v>
      </c>
    </row>
    <row r="129" spans="1:23" x14ac:dyDescent="0.2">
      <c r="A129" s="683"/>
      <c r="B129" s="737"/>
      <c r="C129" s="680"/>
      <c r="D129" s="480" t="s">
        <v>27</v>
      </c>
      <c r="E129" s="481">
        <v>4</v>
      </c>
      <c r="F129" s="482" t="s">
        <v>809</v>
      </c>
      <c r="G129" s="482"/>
      <c r="H129" s="481">
        <v>22</v>
      </c>
      <c r="I129" s="481">
        <v>1954</v>
      </c>
      <c r="J129" s="483">
        <v>17.622199999999999</v>
      </c>
      <c r="K129" s="483">
        <v>7.9935</v>
      </c>
      <c r="L129" s="483">
        <v>2.27</v>
      </c>
      <c r="M129" s="483">
        <v>-2.8224999999999998</v>
      </c>
      <c r="N129" s="483">
        <v>1.8326</v>
      </c>
      <c r="O129" s="483">
        <v>8.3485999999999994</v>
      </c>
      <c r="P129" s="483">
        <v>1220.31</v>
      </c>
      <c r="Q129" s="484">
        <v>8.3932000000000002</v>
      </c>
      <c r="R129" s="483">
        <v>1011.48</v>
      </c>
      <c r="S129" s="475">
        <f t="shared" si="1"/>
        <v>8.2979396527860169E-3</v>
      </c>
      <c r="T129" s="485">
        <v>45.1</v>
      </c>
      <c r="U129" s="477">
        <f t="shared" si="2"/>
        <v>0.3742370783406494</v>
      </c>
      <c r="V129" s="478">
        <f t="shared" si="3"/>
        <v>497.87637916716096</v>
      </c>
      <c r="W129" s="479">
        <f t="shared" si="4"/>
        <v>22.45422470043896</v>
      </c>
    </row>
    <row r="130" spans="1:23" x14ac:dyDescent="0.2">
      <c r="A130" s="683"/>
      <c r="B130" s="737"/>
      <c r="C130" s="680"/>
      <c r="D130" s="480" t="s">
        <v>27</v>
      </c>
      <c r="E130" s="481">
        <v>5</v>
      </c>
      <c r="F130" s="482" t="s">
        <v>810</v>
      </c>
      <c r="G130" s="482"/>
      <c r="H130" s="481">
        <v>10</v>
      </c>
      <c r="I130" s="481">
        <v>1900</v>
      </c>
      <c r="J130" s="483">
        <v>6.7445000000000004</v>
      </c>
      <c r="K130" s="483">
        <v>1.2737000000000001</v>
      </c>
      <c r="L130" s="483">
        <v>0.1</v>
      </c>
      <c r="M130" s="483">
        <v>0.3503</v>
      </c>
      <c r="N130" s="483">
        <v>0.76739999999999997</v>
      </c>
      <c r="O130" s="483">
        <v>4.2530999999999999</v>
      </c>
      <c r="P130" s="483">
        <v>557.15</v>
      </c>
      <c r="Q130" s="484">
        <v>4.8449999999999998</v>
      </c>
      <c r="R130" s="483">
        <v>557.15</v>
      </c>
      <c r="S130" s="475">
        <f t="shared" ref="S130:S145" si="5">Q130/R130</f>
        <v>8.6960423584313013E-3</v>
      </c>
      <c r="T130" s="485">
        <v>45.1</v>
      </c>
      <c r="U130" s="477">
        <f t="shared" ref="U130:U145" si="6">S130*T130</f>
        <v>0.39219151036525168</v>
      </c>
      <c r="V130" s="478">
        <f t="shared" ref="V130:V145" si="7">S130*60*1000</f>
        <v>521.76254150587806</v>
      </c>
      <c r="W130" s="479">
        <f t="shared" ref="W130:W145" si="8">V130*T130/1000</f>
        <v>23.531490621915101</v>
      </c>
    </row>
    <row r="131" spans="1:23" x14ac:dyDescent="0.2">
      <c r="A131" s="683"/>
      <c r="B131" s="737"/>
      <c r="C131" s="680"/>
      <c r="D131" s="480" t="s">
        <v>27</v>
      </c>
      <c r="E131" s="481">
        <v>6</v>
      </c>
      <c r="F131" s="482" t="s">
        <v>811</v>
      </c>
      <c r="G131" s="482"/>
      <c r="H131" s="481">
        <v>36</v>
      </c>
      <c r="I131" s="481">
        <v>1966</v>
      </c>
      <c r="J131" s="483">
        <v>23.568300000000001</v>
      </c>
      <c r="K131" s="483">
        <v>3.5617999999999999</v>
      </c>
      <c r="L131" s="483">
        <v>5.7664999999999997</v>
      </c>
      <c r="M131" s="483">
        <v>0.27450000000000002</v>
      </c>
      <c r="N131" s="483">
        <v>0</v>
      </c>
      <c r="O131" s="483">
        <v>13.9655</v>
      </c>
      <c r="P131" s="483">
        <v>1502.45</v>
      </c>
      <c r="Q131" s="484">
        <v>13.9655</v>
      </c>
      <c r="R131" s="483">
        <f>P131</f>
        <v>1502.45</v>
      </c>
      <c r="S131" s="475">
        <f t="shared" si="5"/>
        <v>9.2951512529535086E-3</v>
      </c>
      <c r="T131" s="485">
        <v>45.1</v>
      </c>
      <c r="U131" s="477">
        <f t="shared" si="6"/>
        <v>0.41921132150820323</v>
      </c>
      <c r="V131" s="478">
        <f t="shared" si="7"/>
        <v>557.70907517721048</v>
      </c>
      <c r="W131" s="479">
        <f t="shared" si="8"/>
        <v>25.152679290492195</v>
      </c>
    </row>
    <row r="132" spans="1:23" x14ac:dyDescent="0.2">
      <c r="A132" s="683"/>
      <c r="B132" s="737"/>
      <c r="C132" s="680"/>
      <c r="D132" s="480" t="s">
        <v>27</v>
      </c>
      <c r="E132" s="481">
        <v>7</v>
      </c>
      <c r="F132" s="482" t="s">
        <v>812</v>
      </c>
      <c r="G132" s="482"/>
      <c r="H132" s="481">
        <v>60</v>
      </c>
      <c r="I132" s="481">
        <v>1964</v>
      </c>
      <c r="J132" s="483">
        <v>29.5062</v>
      </c>
      <c r="K132" s="483">
        <v>4.1692</v>
      </c>
      <c r="L132" s="483">
        <v>0.6</v>
      </c>
      <c r="M132" s="483">
        <v>1.2685</v>
      </c>
      <c r="N132" s="483">
        <v>0</v>
      </c>
      <c r="O132" s="483">
        <v>23.468499999999999</v>
      </c>
      <c r="P132" s="483">
        <v>2418.66</v>
      </c>
      <c r="Q132" s="484">
        <v>23.468499999999999</v>
      </c>
      <c r="R132" s="483">
        <f>P132</f>
        <v>2418.66</v>
      </c>
      <c r="S132" s="475">
        <f t="shared" si="5"/>
        <v>9.7031000636716193E-3</v>
      </c>
      <c r="T132" s="485">
        <v>45.1</v>
      </c>
      <c r="U132" s="477">
        <f t="shared" si="6"/>
        <v>0.43760981287159006</v>
      </c>
      <c r="V132" s="478">
        <f t="shared" si="7"/>
        <v>582.18600382029717</v>
      </c>
      <c r="W132" s="479">
        <f t="shared" si="8"/>
        <v>26.256588772295402</v>
      </c>
    </row>
    <row r="133" spans="1:23" x14ac:dyDescent="0.2">
      <c r="A133" s="683"/>
      <c r="B133" s="737"/>
      <c r="C133" s="680"/>
      <c r="D133" s="480" t="s">
        <v>27</v>
      </c>
      <c r="E133" s="481">
        <v>8</v>
      </c>
      <c r="F133" s="482" t="s">
        <v>813</v>
      </c>
      <c r="G133" s="482"/>
      <c r="H133" s="481">
        <v>50</v>
      </c>
      <c r="I133" s="481">
        <v>1988</v>
      </c>
      <c r="J133" s="483">
        <v>35.0535</v>
      </c>
      <c r="K133" s="483">
        <v>10.1739</v>
      </c>
      <c r="L133" s="483">
        <v>5</v>
      </c>
      <c r="M133" s="483">
        <v>1.7999999999999999E-2</v>
      </c>
      <c r="N133" s="483">
        <v>0</v>
      </c>
      <c r="O133" s="483">
        <v>19.861599999999999</v>
      </c>
      <c r="P133" s="483">
        <v>1967</v>
      </c>
      <c r="Q133" s="484">
        <v>19.861599999999999</v>
      </c>
      <c r="R133" s="483">
        <f>P133</f>
        <v>1967</v>
      </c>
      <c r="S133" s="475">
        <f t="shared" si="5"/>
        <v>1.0097407219115404E-2</v>
      </c>
      <c r="T133" s="485">
        <v>45.1</v>
      </c>
      <c r="U133" s="477">
        <f t="shared" si="6"/>
        <v>0.45539306558210474</v>
      </c>
      <c r="V133" s="478">
        <f t="shared" si="7"/>
        <v>605.8444331469243</v>
      </c>
      <c r="W133" s="479">
        <f t="shared" si="8"/>
        <v>27.323583934926287</v>
      </c>
    </row>
    <row r="134" spans="1:23" x14ac:dyDescent="0.2">
      <c r="A134" s="683"/>
      <c r="B134" s="737"/>
      <c r="C134" s="680"/>
      <c r="D134" s="480" t="s">
        <v>27</v>
      </c>
      <c r="E134" s="481">
        <v>9</v>
      </c>
      <c r="F134" s="482" t="s">
        <v>814</v>
      </c>
      <c r="G134" s="482"/>
      <c r="H134" s="481">
        <v>50</v>
      </c>
      <c r="I134" s="481">
        <v>1963</v>
      </c>
      <c r="J134" s="483">
        <v>32.941899999999997</v>
      </c>
      <c r="K134" s="483">
        <v>5.6928999999999998</v>
      </c>
      <c r="L134" s="483">
        <v>0.53</v>
      </c>
      <c r="M134" s="483">
        <v>0.48130000000000001</v>
      </c>
      <c r="N134" s="483">
        <v>0</v>
      </c>
      <c r="O134" s="483">
        <v>26.2377</v>
      </c>
      <c r="P134" s="483">
        <v>2496.84</v>
      </c>
      <c r="Q134" s="484">
        <v>21.111499999999999</v>
      </c>
      <c r="R134" s="483">
        <v>2009.02</v>
      </c>
      <c r="S134" s="475">
        <f t="shared" si="5"/>
        <v>1.0508357308538491E-2</v>
      </c>
      <c r="T134" s="485">
        <v>45.1</v>
      </c>
      <c r="U134" s="477">
        <f t="shared" si="6"/>
        <v>0.47392691461508596</v>
      </c>
      <c r="V134" s="478">
        <f t="shared" si="7"/>
        <v>630.50143851230939</v>
      </c>
      <c r="W134" s="479">
        <f t="shared" si="8"/>
        <v>28.435614876905156</v>
      </c>
    </row>
    <row r="135" spans="1:23" ht="13.5" thickBot="1" x14ac:dyDescent="0.25">
      <c r="A135" s="683"/>
      <c r="B135" s="737"/>
      <c r="C135" s="680"/>
      <c r="D135" s="486" t="s">
        <v>27</v>
      </c>
      <c r="E135" s="487">
        <v>10</v>
      </c>
      <c r="F135" s="488" t="s">
        <v>815</v>
      </c>
      <c r="G135" s="488"/>
      <c r="H135" s="487">
        <v>5</v>
      </c>
      <c r="I135" s="487">
        <v>1983</v>
      </c>
      <c r="J135" s="489">
        <v>3.9914999999999998</v>
      </c>
      <c r="K135" s="489">
        <v>0.15110000000000001</v>
      </c>
      <c r="L135" s="489">
        <v>0.51</v>
      </c>
      <c r="M135" s="489">
        <v>0.22470000000000001</v>
      </c>
      <c r="N135" s="489">
        <v>0.432</v>
      </c>
      <c r="O135" s="489">
        <v>2.6737000000000002</v>
      </c>
      <c r="P135" s="489">
        <v>284.81</v>
      </c>
      <c r="Q135" s="490">
        <v>2.6497999999999999</v>
      </c>
      <c r="R135" s="489">
        <v>243</v>
      </c>
      <c r="S135" s="509">
        <f t="shared" si="5"/>
        <v>1.0904526748971194E-2</v>
      </c>
      <c r="T135" s="491">
        <v>45.1</v>
      </c>
      <c r="U135" s="492">
        <f t="shared" si="6"/>
        <v>0.49179415637860086</v>
      </c>
      <c r="V135" s="510">
        <f t="shared" si="7"/>
        <v>654.27160493827159</v>
      </c>
      <c r="W135" s="511">
        <f t="shared" si="8"/>
        <v>29.50764938271605</v>
      </c>
    </row>
    <row r="136" spans="1:23" x14ac:dyDescent="0.2">
      <c r="A136" s="683"/>
      <c r="B136" s="737"/>
      <c r="C136" s="680"/>
      <c r="D136" s="512" t="s">
        <v>28</v>
      </c>
      <c r="E136" s="513">
        <v>1</v>
      </c>
      <c r="F136" s="514" t="s">
        <v>816</v>
      </c>
      <c r="G136" s="514"/>
      <c r="H136" s="513">
        <v>6</v>
      </c>
      <c r="I136" s="513">
        <v>1932</v>
      </c>
      <c r="J136" s="515">
        <v>2.4127999999999998</v>
      </c>
      <c r="K136" s="515">
        <v>0.50249999999999995</v>
      </c>
      <c r="L136" s="515">
        <v>0</v>
      </c>
      <c r="M136" s="515">
        <v>0</v>
      </c>
      <c r="N136" s="515">
        <v>0.2666</v>
      </c>
      <c r="O136" s="515">
        <v>1.6436999999999999</v>
      </c>
      <c r="P136" s="515">
        <v>168.62</v>
      </c>
      <c r="Q136" s="516">
        <v>1.9103000000000001</v>
      </c>
      <c r="R136" s="515">
        <f t="shared" ref="R136:R143" si="9">P136</f>
        <v>168.62</v>
      </c>
      <c r="S136" s="517">
        <f t="shared" si="5"/>
        <v>1.1329023840588306E-2</v>
      </c>
      <c r="T136" s="518">
        <v>45.1</v>
      </c>
      <c r="U136" s="519">
        <f t="shared" si="6"/>
        <v>0.51093897521053266</v>
      </c>
      <c r="V136" s="520">
        <f t="shared" si="7"/>
        <v>679.7414304352983</v>
      </c>
      <c r="W136" s="521">
        <f t="shared" si="8"/>
        <v>30.656338512631955</v>
      </c>
    </row>
    <row r="137" spans="1:23" x14ac:dyDescent="0.2">
      <c r="A137" s="683"/>
      <c r="B137" s="737"/>
      <c r="C137" s="680"/>
      <c r="D137" s="439" t="s">
        <v>28</v>
      </c>
      <c r="E137" s="440">
        <v>2</v>
      </c>
      <c r="F137" s="441" t="s">
        <v>817</v>
      </c>
      <c r="G137" s="441"/>
      <c r="H137" s="440">
        <v>12</v>
      </c>
      <c r="I137" s="440">
        <v>1961</v>
      </c>
      <c r="J137" s="442">
        <v>8.5045000000000002</v>
      </c>
      <c r="K137" s="442">
        <v>1.5667</v>
      </c>
      <c r="L137" s="442">
        <v>0.12</v>
      </c>
      <c r="M137" s="442">
        <v>0.62670000000000003</v>
      </c>
      <c r="N137" s="442">
        <v>0</v>
      </c>
      <c r="O137" s="442">
        <v>6.1910999999999996</v>
      </c>
      <c r="P137" s="442">
        <v>527.57000000000005</v>
      </c>
      <c r="Q137" s="443">
        <v>6.1910999999999996</v>
      </c>
      <c r="R137" s="442">
        <f t="shared" si="9"/>
        <v>527.57000000000005</v>
      </c>
      <c r="S137" s="444">
        <f t="shared" si="5"/>
        <v>1.1735125196656366E-2</v>
      </c>
      <c r="T137" s="445">
        <v>45.1</v>
      </c>
      <c r="U137" s="446">
        <f t="shared" si="6"/>
        <v>0.52925414636920209</v>
      </c>
      <c r="V137" s="438">
        <f t="shared" si="7"/>
        <v>704.10751179938188</v>
      </c>
      <c r="W137" s="447">
        <f t="shared" si="8"/>
        <v>31.755248782152126</v>
      </c>
    </row>
    <row r="138" spans="1:23" x14ac:dyDescent="0.2">
      <c r="A138" s="683"/>
      <c r="B138" s="737"/>
      <c r="C138" s="680"/>
      <c r="D138" s="439" t="s">
        <v>28</v>
      </c>
      <c r="E138" s="440">
        <v>3</v>
      </c>
      <c r="F138" s="441" t="s">
        <v>818</v>
      </c>
      <c r="G138" s="441"/>
      <c r="H138" s="440">
        <v>5</v>
      </c>
      <c r="I138" s="440">
        <v>1900</v>
      </c>
      <c r="J138" s="442">
        <v>3.0619000000000001</v>
      </c>
      <c r="K138" s="442">
        <v>0.34499999999999997</v>
      </c>
      <c r="L138" s="442">
        <v>0.37</v>
      </c>
      <c r="M138" s="442">
        <v>-2.23E-2</v>
      </c>
      <c r="N138" s="442">
        <v>0.47989999999999999</v>
      </c>
      <c r="O138" s="442">
        <v>1.8893</v>
      </c>
      <c r="P138" s="442">
        <v>195.79</v>
      </c>
      <c r="Q138" s="443">
        <v>2.3692000000000002</v>
      </c>
      <c r="R138" s="442">
        <f t="shared" si="9"/>
        <v>195.79</v>
      </c>
      <c r="S138" s="444">
        <f t="shared" si="5"/>
        <v>1.2100720159354412E-2</v>
      </c>
      <c r="T138" s="445">
        <v>45.1</v>
      </c>
      <c r="U138" s="446">
        <f t="shared" si="6"/>
        <v>0.54574247918688401</v>
      </c>
      <c r="V138" s="438">
        <f t="shared" si="7"/>
        <v>726.0432095612648</v>
      </c>
      <c r="W138" s="447">
        <f t="shared" si="8"/>
        <v>32.744548751213046</v>
      </c>
    </row>
    <row r="139" spans="1:23" x14ac:dyDescent="0.2">
      <c r="A139" s="683"/>
      <c r="B139" s="737"/>
      <c r="C139" s="680"/>
      <c r="D139" s="439" t="s">
        <v>28</v>
      </c>
      <c r="E139" s="440">
        <v>4</v>
      </c>
      <c r="F139" s="441" t="s">
        <v>819</v>
      </c>
      <c r="G139" s="441"/>
      <c r="H139" s="440">
        <v>28</v>
      </c>
      <c r="I139" s="440">
        <v>1955</v>
      </c>
      <c r="J139" s="442">
        <v>25.442399999999999</v>
      </c>
      <c r="K139" s="442">
        <v>2.262</v>
      </c>
      <c r="L139" s="442">
        <v>6.15</v>
      </c>
      <c r="M139" s="442">
        <v>1.4303999999999999</v>
      </c>
      <c r="N139" s="442">
        <v>2.8079999999999998</v>
      </c>
      <c r="O139" s="442">
        <v>12.792</v>
      </c>
      <c r="P139" s="442">
        <v>1247.51</v>
      </c>
      <c r="Q139" s="443">
        <v>15.6</v>
      </c>
      <c r="R139" s="442">
        <f t="shared" si="9"/>
        <v>1247.51</v>
      </c>
      <c r="S139" s="444">
        <f t="shared" si="5"/>
        <v>1.2504909780282323E-2</v>
      </c>
      <c r="T139" s="445">
        <v>45.1</v>
      </c>
      <c r="U139" s="446">
        <f t="shared" si="6"/>
        <v>0.56397143109073278</v>
      </c>
      <c r="V139" s="438">
        <f t="shared" si="7"/>
        <v>750.29458681693939</v>
      </c>
      <c r="W139" s="447">
        <f t="shared" si="8"/>
        <v>33.838285865443972</v>
      </c>
    </row>
    <row r="140" spans="1:23" x14ac:dyDescent="0.2">
      <c r="A140" s="683"/>
      <c r="B140" s="737"/>
      <c r="C140" s="680"/>
      <c r="D140" s="439" t="s">
        <v>28</v>
      </c>
      <c r="E140" s="440">
        <v>5</v>
      </c>
      <c r="F140" s="441" t="s">
        <v>820</v>
      </c>
      <c r="G140" s="441"/>
      <c r="H140" s="440">
        <v>13</v>
      </c>
      <c r="I140" s="440">
        <v>1959</v>
      </c>
      <c r="J140" s="442">
        <v>8.2189999999999994</v>
      </c>
      <c r="K140" s="442">
        <v>0.65680000000000005</v>
      </c>
      <c r="L140" s="442">
        <v>0.13</v>
      </c>
      <c r="M140" s="442">
        <v>0.44230000000000003</v>
      </c>
      <c r="N140" s="442">
        <v>1.2582</v>
      </c>
      <c r="O140" s="442">
        <v>5.7317</v>
      </c>
      <c r="P140" s="442">
        <v>533.41</v>
      </c>
      <c r="Q140" s="443">
        <v>6.8853999999999997</v>
      </c>
      <c r="R140" s="442">
        <f t="shared" si="9"/>
        <v>533.41</v>
      </c>
      <c r="S140" s="444">
        <f t="shared" si="5"/>
        <v>1.2908269436268537E-2</v>
      </c>
      <c r="T140" s="445">
        <v>45.1</v>
      </c>
      <c r="U140" s="446">
        <f t="shared" si="6"/>
        <v>0.58216295157571107</v>
      </c>
      <c r="V140" s="438">
        <f t="shared" si="7"/>
        <v>774.49616617611218</v>
      </c>
      <c r="W140" s="447">
        <f t="shared" si="8"/>
        <v>34.929777094542658</v>
      </c>
    </row>
    <row r="141" spans="1:23" x14ac:dyDescent="0.2">
      <c r="A141" s="683"/>
      <c r="B141" s="737"/>
      <c r="C141" s="680"/>
      <c r="D141" s="439" t="s">
        <v>28</v>
      </c>
      <c r="E141" s="440">
        <v>6</v>
      </c>
      <c r="F141" s="441" t="s">
        <v>821</v>
      </c>
      <c r="G141" s="441"/>
      <c r="H141" s="440">
        <v>5</v>
      </c>
      <c r="I141" s="440">
        <v>1890</v>
      </c>
      <c r="J141" s="442">
        <v>4.3490000000000002</v>
      </c>
      <c r="K141" s="442">
        <v>0.45</v>
      </c>
      <c r="L141" s="442">
        <v>0.05</v>
      </c>
      <c r="M141" s="442">
        <v>0.2293</v>
      </c>
      <c r="N141" s="442">
        <v>0</v>
      </c>
      <c r="O141" s="442">
        <v>3.6196999999999999</v>
      </c>
      <c r="P141" s="442">
        <v>260.77999999999997</v>
      </c>
      <c r="Q141" s="443">
        <v>3.3866000000000001</v>
      </c>
      <c r="R141" s="442">
        <f t="shared" si="9"/>
        <v>260.77999999999997</v>
      </c>
      <c r="S141" s="444">
        <f t="shared" si="5"/>
        <v>1.2986425339366517E-2</v>
      </c>
      <c r="T141" s="445">
        <v>45.1</v>
      </c>
      <c r="U141" s="446">
        <f t="shared" si="6"/>
        <v>0.58568778280542988</v>
      </c>
      <c r="V141" s="438">
        <f t="shared" si="7"/>
        <v>779.18552036199105</v>
      </c>
      <c r="W141" s="447">
        <f t="shared" si="8"/>
        <v>35.141266968325802</v>
      </c>
    </row>
    <row r="142" spans="1:23" x14ac:dyDescent="0.2">
      <c r="A142" s="683"/>
      <c r="B142" s="737"/>
      <c r="C142" s="680"/>
      <c r="D142" s="439" t="s">
        <v>28</v>
      </c>
      <c r="E142" s="440">
        <v>7</v>
      </c>
      <c r="F142" s="441" t="s">
        <v>822</v>
      </c>
      <c r="G142" s="441"/>
      <c r="H142" s="440">
        <v>18</v>
      </c>
      <c r="I142" s="440">
        <v>1930</v>
      </c>
      <c r="J142" s="442">
        <v>9.5981000000000005</v>
      </c>
      <c r="K142" s="442">
        <v>0.52749999999999997</v>
      </c>
      <c r="L142" s="442">
        <v>0.19</v>
      </c>
      <c r="M142" s="442">
        <v>0.1055</v>
      </c>
      <c r="N142" s="442">
        <v>0</v>
      </c>
      <c r="O142" s="442">
        <v>8.7751000000000001</v>
      </c>
      <c r="P142" s="442">
        <v>600.13</v>
      </c>
      <c r="Q142" s="443">
        <v>8.7751000000000001</v>
      </c>
      <c r="R142" s="442">
        <f t="shared" si="9"/>
        <v>600.13</v>
      </c>
      <c r="S142" s="444">
        <f t="shared" si="5"/>
        <v>1.4621998566977155E-2</v>
      </c>
      <c r="T142" s="445">
        <v>45.1</v>
      </c>
      <c r="U142" s="446">
        <f t="shared" si="6"/>
        <v>0.65945213537066971</v>
      </c>
      <c r="V142" s="438">
        <f t="shared" si="7"/>
        <v>877.31991401862933</v>
      </c>
      <c r="W142" s="447">
        <f t="shared" si="8"/>
        <v>39.567128122240184</v>
      </c>
    </row>
    <row r="143" spans="1:23" x14ac:dyDescent="0.2">
      <c r="A143" s="683"/>
      <c r="B143" s="737"/>
      <c r="C143" s="680"/>
      <c r="D143" s="439" t="s">
        <v>28</v>
      </c>
      <c r="E143" s="440">
        <v>8</v>
      </c>
      <c r="F143" s="441" t="s">
        <v>823</v>
      </c>
      <c r="G143" s="441"/>
      <c r="H143" s="440">
        <v>17</v>
      </c>
      <c r="I143" s="440">
        <v>1997</v>
      </c>
      <c r="J143" s="442">
        <v>16.32</v>
      </c>
      <c r="K143" s="442">
        <v>2.4830999999999999</v>
      </c>
      <c r="L143" s="442">
        <v>0</v>
      </c>
      <c r="M143" s="442">
        <v>0</v>
      </c>
      <c r="N143" s="442">
        <v>0</v>
      </c>
      <c r="O143" s="442">
        <v>13.8369</v>
      </c>
      <c r="P143" s="442">
        <v>818.09</v>
      </c>
      <c r="Q143" s="443">
        <v>13.8369</v>
      </c>
      <c r="R143" s="442">
        <f t="shared" si="9"/>
        <v>818.09</v>
      </c>
      <c r="S143" s="444">
        <f t="shared" si="5"/>
        <v>1.6913664755711474E-2</v>
      </c>
      <c r="T143" s="445">
        <v>45.1</v>
      </c>
      <c r="U143" s="446">
        <f t="shared" si="6"/>
        <v>0.76280628048258747</v>
      </c>
      <c r="V143" s="733">
        <f t="shared" si="7"/>
        <v>1014.8198853426884</v>
      </c>
      <c r="W143" s="447">
        <f t="shared" si="8"/>
        <v>45.768376828955248</v>
      </c>
    </row>
    <row r="144" spans="1:23" x14ac:dyDescent="0.2">
      <c r="A144" s="683"/>
      <c r="B144" s="737"/>
      <c r="C144" s="680"/>
      <c r="D144" s="439" t="s">
        <v>28</v>
      </c>
      <c r="E144" s="440">
        <v>9</v>
      </c>
      <c r="F144" s="493" t="s">
        <v>824</v>
      </c>
      <c r="G144" s="493"/>
      <c r="H144" s="440">
        <v>13</v>
      </c>
      <c r="I144" s="440">
        <v>1978</v>
      </c>
      <c r="J144" s="441">
        <v>22.549700000000001</v>
      </c>
      <c r="K144" s="441">
        <v>2.7869000000000002</v>
      </c>
      <c r="L144" s="441">
        <v>0.13</v>
      </c>
      <c r="M144" s="441">
        <v>0.4657</v>
      </c>
      <c r="N144" s="441">
        <v>0</v>
      </c>
      <c r="O144" s="441">
        <v>19.167100000000001</v>
      </c>
      <c r="P144" s="441">
        <v>946.44</v>
      </c>
      <c r="Q144" s="441">
        <v>13.2392</v>
      </c>
      <c r="R144" s="441">
        <v>653.73</v>
      </c>
      <c r="S144" s="444">
        <f t="shared" si="5"/>
        <v>2.0251785905496152E-2</v>
      </c>
      <c r="T144" s="445">
        <v>45.1</v>
      </c>
      <c r="U144" s="446">
        <f t="shared" si="6"/>
        <v>0.91335554433787647</v>
      </c>
      <c r="V144" s="733">
        <f t="shared" si="7"/>
        <v>1215.1071543297692</v>
      </c>
      <c r="W144" s="447">
        <f t="shared" si="8"/>
        <v>54.801332660272593</v>
      </c>
    </row>
    <row r="145" spans="1:23" ht="13.5" thickBot="1" x14ac:dyDescent="0.25">
      <c r="A145" s="684"/>
      <c r="B145" s="738"/>
      <c r="C145" s="681"/>
      <c r="D145" s="494" t="s">
        <v>28</v>
      </c>
      <c r="E145" s="495">
        <v>10</v>
      </c>
      <c r="F145" s="496" t="s">
        <v>825</v>
      </c>
      <c r="G145" s="496"/>
      <c r="H145" s="495">
        <v>8</v>
      </c>
      <c r="I145" s="495">
        <v>1920</v>
      </c>
      <c r="J145" s="497">
        <v>4.8533999999999997</v>
      </c>
      <c r="K145" s="497">
        <v>0.18770000000000001</v>
      </c>
      <c r="L145" s="497">
        <v>0.05</v>
      </c>
      <c r="M145" s="497">
        <v>0.21060000000000001</v>
      </c>
      <c r="N145" s="497">
        <v>3.1697000000000002</v>
      </c>
      <c r="O145" s="497">
        <v>1.2357</v>
      </c>
      <c r="P145" s="497">
        <v>119.56</v>
      </c>
      <c r="Q145" s="497">
        <f>O145+N145</f>
        <v>4.4054000000000002</v>
      </c>
      <c r="R145" s="497">
        <f>P145</f>
        <v>119.56</v>
      </c>
      <c r="S145" s="522">
        <f t="shared" si="5"/>
        <v>3.6846771495483439E-2</v>
      </c>
      <c r="T145" s="524">
        <v>45.1</v>
      </c>
      <c r="U145" s="498">
        <f t="shared" si="6"/>
        <v>1.6617893944463031</v>
      </c>
      <c r="V145" s="734">
        <f t="shared" si="7"/>
        <v>2210.8062897290065</v>
      </c>
      <c r="W145" s="523">
        <f t="shared" si="8"/>
        <v>99.707363666778193</v>
      </c>
    </row>
    <row r="146" spans="1:23" x14ac:dyDescent="0.2">
      <c r="A146" s="682" t="s">
        <v>413</v>
      </c>
      <c r="B146" s="710">
        <v>7</v>
      </c>
      <c r="C146" s="692">
        <v>308</v>
      </c>
      <c r="D146" s="83" t="s">
        <v>25</v>
      </c>
      <c r="E146" s="84">
        <v>1</v>
      </c>
      <c r="F146" s="85" t="s">
        <v>414</v>
      </c>
      <c r="G146" s="85" t="s">
        <v>24</v>
      </c>
      <c r="H146" s="84">
        <v>30</v>
      </c>
      <c r="I146" s="84">
        <v>1991</v>
      </c>
      <c r="J146" s="110">
        <v>6.4829999999999997</v>
      </c>
      <c r="K146" s="110">
        <v>2.8559999999999999</v>
      </c>
      <c r="L146" s="110">
        <v>2.4500000000000002</v>
      </c>
      <c r="M146" s="110">
        <v>0.20499999999999999</v>
      </c>
      <c r="N146" s="110">
        <v>0.21199999999999999</v>
      </c>
      <c r="O146" s="14">
        <v>0.96499999999999997</v>
      </c>
      <c r="P146" s="277">
        <v>1509.41</v>
      </c>
      <c r="Q146" s="179">
        <v>1.177</v>
      </c>
      <c r="R146" s="182">
        <v>1509.41</v>
      </c>
      <c r="S146" s="87">
        <v>7.7977487892620298E-4</v>
      </c>
      <c r="T146" s="10">
        <v>39.57</v>
      </c>
      <c r="U146" s="198">
        <v>3.0855691959109852E-2</v>
      </c>
      <c r="V146" s="198">
        <v>46.786492735572182</v>
      </c>
      <c r="W146" s="199">
        <v>1.851341517546591</v>
      </c>
    </row>
    <row r="147" spans="1:23" x14ac:dyDescent="0.2">
      <c r="A147" s="683"/>
      <c r="B147" s="711"/>
      <c r="C147" s="693"/>
      <c r="D147" s="88" t="s">
        <v>25</v>
      </c>
      <c r="E147" s="89">
        <v>2</v>
      </c>
      <c r="F147" s="90" t="s">
        <v>415</v>
      </c>
      <c r="G147" s="90" t="s">
        <v>24</v>
      </c>
      <c r="H147" s="89">
        <v>31</v>
      </c>
      <c r="I147" s="89">
        <v>1987</v>
      </c>
      <c r="J147" s="111">
        <v>11.746</v>
      </c>
      <c r="K147" s="111">
        <v>2.601</v>
      </c>
      <c r="L147" s="111">
        <v>6.056</v>
      </c>
      <c r="M147" s="111">
        <v>2.5999999999999999E-2</v>
      </c>
      <c r="N147" s="111">
        <v>0.55600000000000005</v>
      </c>
      <c r="O147" s="15">
        <v>2.5329999999999999</v>
      </c>
      <c r="P147" s="92">
        <v>1593.91</v>
      </c>
      <c r="Q147" s="175">
        <v>3.089</v>
      </c>
      <c r="R147" s="183">
        <v>1593.91</v>
      </c>
      <c r="S147" s="91">
        <v>1.9380015182789492E-3</v>
      </c>
      <c r="T147" s="53">
        <v>39.57</v>
      </c>
      <c r="U147" s="147">
        <v>7.6686720078298021E-2</v>
      </c>
      <c r="V147" s="147">
        <v>116.28009109673695</v>
      </c>
      <c r="W147" s="200">
        <v>4.6012032046978808</v>
      </c>
    </row>
    <row r="148" spans="1:23" x14ac:dyDescent="0.2">
      <c r="A148" s="683"/>
      <c r="B148" s="711"/>
      <c r="C148" s="693"/>
      <c r="D148" s="88" t="s">
        <v>25</v>
      </c>
      <c r="E148" s="89">
        <v>3</v>
      </c>
      <c r="F148" s="90" t="s">
        <v>416</v>
      </c>
      <c r="G148" s="90" t="s">
        <v>24</v>
      </c>
      <c r="H148" s="89">
        <v>21</v>
      </c>
      <c r="I148" s="89">
        <v>1980</v>
      </c>
      <c r="J148" s="111">
        <v>8.1039999999999992</v>
      </c>
      <c r="K148" s="111">
        <v>1.581</v>
      </c>
      <c r="L148" s="111">
        <v>4.2530000000000001</v>
      </c>
      <c r="M148" s="111">
        <v>0.53300000000000003</v>
      </c>
      <c r="N148" s="111">
        <v>0.40899999999999997</v>
      </c>
      <c r="O148" s="15">
        <v>1.8620000000000001</v>
      </c>
      <c r="P148" s="92">
        <v>1046.24</v>
      </c>
      <c r="Q148" s="175">
        <v>2.2709999999999999</v>
      </c>
      <c r="R148" s="183">
        <v>1046.24</v>
      </c>
      <c r="S148" s="91">
        <v>2.1706300657592902E-3</v>
      </c>
      <c r="T148" s="53">
        <v>39.57</v>
      </c>
      <c r="U148" s="147">
        <v>8.5891831702095106E-2</v>
      </c>
      <c r="V148" s="147">
        <v>130.2378039455574</v>
      </c>
      <c r="W148" s="200">
        <v>5.1535099021257063</v>
      </c>
    </row>
    <row r="149" spans="1:23" x14ac:dyDescent="0.2">
      <c r="A149" s="683"/>
      <c r="B149" s="711"/>
      <c r="C149" s="693"/>
      <c r="D149" s="88" t="s">
        <v>25</v>
      </c>
      <c r="E149" s="89">
        <v>4</v>
      </c>
      <c r="F149" s="90" t="s">
        <v>417</v>
      </c>
      <c r="G149" s="90" t="s">
        <v>24</v>
      </c>
      <c r="H149" s="89">
        <v>45</v>
      </c>
      <c r="I149" s="89">
        <v>1967</v>
      </c>
      <c r="J149" s="111">
        <v>15.872999999999999</v>
      </c>
      <c r="K149" s="111">
        <v>2.0609999999999999</v>
      </c>
      <c r="L149" s="111">
        <v>9.0869999999999997</v>
      </c>
      <c r="M149" s="111">
        <v>0.11</v>
      </c>
      <c r="N149" s="111">
        <v>0.85099999999999998</v>
      </c>
      <c r="O149" s="15">
        <v>3.8740000000000001</v>
      </c>
      <c r="P149" s="92">
        <v>1869.57</v>
      </c>
      <c r="Q149" s="175">
        <v>4.7249999999999996</v>
      </c>
      <c r="R149" s="183">
        <v>1869.57</v>
      </c>
      <c r="S149" s="91">
        <v>2.5273191161604004E-3</v>
      </c>
      <c r="T149" s="53">
        <v>39.57</v>
      </c>
      <c r="U149" s="147">
        <v>0.10000601742646704</v>
      </c>
      <c r="V149" s="147">
        <v>151.63914696962402</v>
      </c>
      <c r="W149" s="200">
        <v>6.000361045588023</v>
      </c>
    </row>
    <row r="150" spans="1:23" x14ac:dyDescent="0.2">
      <c r="A150" s="683"/>
      <c r="B150" s="711"/>
      <c r="C150" s="693"/>
      <c r="D150" s="88" t="s">
        <v>25</v>
      </c>
      <c r="E150" s="89">
        <v>5</v>
      </c>
      <c r="F150" s="90" t="s">
        <v>418</v>
      </c>
      <c r="G150" s="90" t="s">
        <v>24</v>
      </c>
      <c r="H150" s="89">
        <v>21</v>
      </c>
      <c r="I150" s="89">
        <v>1991</v>
      </c>
      <c r="J150" s="111">
        <v>8.5579999999999998</v>
      </c>
      <c r="K150" s="111">
        <v>1.3260000000000001</v>
      </c>
      <c r="L150" s="111">
        <v>3.6960000000000002</v>
      </c>
      <c r="M150" s="111">
        <v>0.104</v>
      </c>
      <c r="N150" s="111">
        <v>0.58699999999999997</v>
      </c>
      <c r="O150" s="15">
        <v>2.6749999999999998</v>
      </c>
      <c r="P150" s="92">
        <v>1096.79</v>
      </c>
      <c r="Q150" s="175">
        <v>3.262</v>
      </c>
      <c r="R150" s="183">
        <v>1096.79</v>
      </c>
      <c r="S150" s="91">
        <v>2.9741336080744722E-3</v>
      </c>
      <c r="T150" s="53">
        <v>39.57</v>
      </c>
      <c r="U150" s="147">
        <v>0.11768646687150687</v>
      </c>
      <c r="V150" s="147">
        <v>178.44801648446835</v>
      </c>
      <c r="W150" s="200">
        <v>7.0611880122904127</v>
      </c>
    </row>
    <row r="151" spans="1:23" x14ac:dyDescent="0.2">
      <c r="A151" s="683"/>
      <c r="B151" s="711"/>
      <c r="C151" s="693"/>
      <c r="D151" s="88" t="s">
        <v>25</v>
      </c>
      <c r="E151" s="89">
        <v>6</v>
      </c>
      <c r="F151" s="90" t="s">
        <v>419</v>
      </c>
      <c r="G151" s="90" t="s">
        <v>24</v>
      </c>
      <c r="H151" s="89">
        <v>29</v>
      </c>
      <c r="I151" s="89">
        <v>1984</v>
      </c>
      <c r="J151" s="111">
        <v>8.7910000000000004</v>
      </c>
      <c r="K151" s="111">
        <v>2.0910000000000002</v>
      </c>
      <c r="L151" s="111">
        <v>2.0339999999999998</v>
      </c>
      <c r="M151" s="111">
        <v>0.73499999999999999</v>
      </c>
      <c r="N151" s="111">
        <v>0.84</v>
      </c>
      <c r="O151" s="15">
        <v>3.8260000000000001</v>
      </c>
      <c r="P151" s="92">
        <v>1486.56</v>
      </c>
      <c r="Q151" s="175">
        <v>4.6660000000000004</v>
      </c>
      <c r="R151" s="183">
        <v>1486.56</v>
      </c>
      <c r="S151" s="91">
        <v>3.1387902271014963E-3</v>
      </c>
      <c r="T151" s="53">
        <v>39.57</v>
      </c>
      <c r="U151" s="147">
        <v>0.12420192928640621</v>
      </c>
      <c r="V151" s="147">
        <v>188.32741362608979</v>
      </c>
      <c r="W151" s="200">
        <v>7.452115757184373</v>
      </c>
    </row>
    <row r="152" spans="1:23" x14ac:dyDescent="0.2">
      <c r="A152" s="683"/>
      <c r="B152" s="711"/>
      <c r="C152" s="693"/>
      <c r="D152" s="88" t="s">
        <v>25</v>
      </c>
      <c r="E152" s="89">
        <v>7</v>
      </c>
      <c r="F152" s="90" t="s">
        <v>420</v>
      </c>
      <c r="G152" s="90" t="s">
        <v>24</v>
      </c>
      <c r="H152" s="89">
        <v>29</v>
      </c>
      <c r="I152" s="89">
        <v>1990</v>
      </c>
      <c r="J152" s="111">
        <v>14.685</v>
      </c>
      <c r="K152" s="111">
        <v>3.3149999999999999</v>
      </c>
      <c r="L152" s="111">
        <v>6.2370000000000001</v>
      </c>
      <c r="M152" s="111">
        <v>1.2999999999999999E-2</v>
      </c>
      <c r="N152" s="111">
        <v>0.92400000000000004</v>
      </c>
      <c r="O152" s="15">
        <v>4.2089999999999996</v>
      </c>
      <c r="P152" s="92">
        <v>1622.41</v>
      </c>
      <c r="Q152" s="175">
        <v>5.0739999999999998</v>
      </c>
      <c r="R152" s="183">
        <v>1590.59</v>
      </c>
      <c r="S152" s="91">
        <v>3.1900112536857395E-3</v>
      </c>
      <c r="T152" s="53">
        <v>39.57</v>
      </c>
      <c r="U152" s="147">
        <v>0.12622874530834471</v>
      </c>
      <c r="V152" s="147">
        <v>191.40067522114438</v>
      </c>
      <c r="W152" s="200">
        <v>7.5737247185006833</v>
      </c>
    </row>
    <row r="153" spans="1:23" x14ac:dyDescent="0.2">
      <c r="A153" s="683"/>
      <c r="B153" s="711"/>
      <c r="C153" s="693"/>
      <c r="D153" s="88" t="s">
        <v>25</v>
      </c>
      <c r="E153" s="89">
        <v>8</v>
      </c>
      <c r="F153" s="90" t="s">
        <v>421</v>
      </c>
      <c r="G153" s="90" t="s">
        <v>24</v>
      </c>
      <c r="H153" s="89">
        <v>20</v>
      </c>
      <c r="I153" s="89">
        <v>1993</v>
      </c>
      <c r="J153" s="111">
        <v>9.4339999999999993</v>
      </c>
      <c r="K153" s="111">
        <v>2.4319999999999999</v>
      </c>
      <c r="L153" s="111">
        <v>2.0499999999999998</v>
      </c>
      <c r="M153" s="111">
        <v>-0.29899999999999999</v>
      </c>
      <c r="N153" s="111">
        <v>0.89200000000000002</v>
      </c>
      <c r="O153" s="15">
        <v>4.0609999999999999</v>
      </c>
      <c r="P153" s="92">
        <v>1515.92</v>
      </c>
      <c r="Q153" s="175">
        <v>4.9530000000000003</v>
      </c>
      <c r="R153" s="183">
        <v>1515.92</v>
      </c>
      <c r="S153" s="91">
        <v>3.2673228138688057E-3</v>
      </c>
      <c r="T153" s="53">
        <v>39.57</v>
      </c>
      <c r="U153" s="147">
        <v>0.12928796374478865</v>
      </c>
      <c r="V153" s="147">
        <v>196.03936883212833</v>
      </c>
      <c r="W153" s="200">
        <v>7.7572778246873186</v>
      </c>
    </row>
    <row r="154" spans="1:23" x14ac:dyDescent="0.2">
      <c r="A154" s="683"/>
      <c r="B154" s="711"/>
      <c r="C154" s="693"/>
      <c r="D154" s="88" t="s">
        <v>25</v>
      </c>
      <c r="E154" s="89">
        <v>9</v>
      </c>
      <c r="F154" s="90" t="s">
        <v>422</v>
      </c>
      <c r="G154" s="90" t="s">
        <v>306</v>
      </c>
      <c r="H154" s="89">
        <v>35</v>
      </c>
      <c r="I154" s="89">
        <v>1991</v>
      </c>
      <c r="J154" s="111">
        <v>16.977</v>
      </c>
      <c r="K154" s="111">
        <v>3.468</v>
      </c>
      <c r="L154" s="111">
        <v>5.7460000000000004</v>
      </c>
      <c r="M154" s="111">
        <v>0.184</v>
      </c>
      <c r="N154" s="111">
        <v>1.397</v>
      </c>
      <c r="O154" s="15">
        <v>6.3650000000000002</v>
      </c>
      <c r="P154" s="92">
        <v>2370.19</v>
      </c>
      <c r="Q154" s="175">
        <v>7.2530000000000001</v>
      </c>
      <c r="R154" s="183">
        <v>2295.2600000000002</v>
      </c>
      <c r="S154" s="91">
        <v>3.1599905893014298E-3</v>
      </c>
      <c r="T154" s="53">
        <v>39.57</v>
      </c>
      <c r="U154" s="147">
        <v>0.12504082761865759</v>
      </c>
      <c r="V154" s="147">
        <v>189.5994353580858</v>
      </c>
      <c r="W154" s="200">
        <v>7.5024496571194552</v>
      </c>
    </row>
    <row r="155" spans="1:23" x14ac:dyDescent="0.2">
      <c r="A155" s="683"/>
      <c r="B155" s="711"/>
      <c r="C155" s="693"/>
      <c r="D155" s="88" t="s">
        <v>25</v>
      </c>
      <c r="E155" s="89">
        <v>10</v>
      </c>
      <c r="F155" s="90" t="s">
        <v>423</v>
      </c>
      <c r="G155" s="90" t="s">
        <v>24</v>
      </c>
      <c r="H155" s="89">
        <v>23</v>
      </c>
      <c r="I155" s="89">
        <v>1991</v>
      </c>
      <c r="J155" s="111">
        <v>9.0399999999999991</v>
      </c>
      <c r="K155" s="111">
        <v>2.7029999999999998</v>
      </c>
      <c r="L155" s="111">
        <v>2.2690000000000001</v>
      </c>
      <c r="M155" s="111">
        <v>-0.23300000000000001</v>
      </c>
      <c r="N155" s="111">
        <v>0.73199999999999998</v>
      </c>
      <c r="O155" s="15">
        <v>3.335</v>
      </c>
      <c r="P155" s="92">
        <v>1222.06</v>
      </c>
      <c r="Q155" s="175">
        <v>4.0670000000000002</v>
      </c>
      <c r="R155" s="183">
        <v>1222.06</v>
      </c>
      <c r="S155" s="91">
        <v>3.327987169206095E-3</v>
      </c>
      <c r="T155" s="147">
        <v>39.57</v>
      </c>
      <c r="U155" s="147">
        <v>0.13168845228548517</v>
      </c>
      <c r="V155" s="147">
        <v>199.67923015236568</v>
      </c>
      <c r="W155" s="200">
        <v>7.9013071371291099</v>
      </c>
    </row>
    <row r="156" spans="1:23" x14ac:dyDescent="0.2">
      <c r="A156" s="683"/>
      <c r="B156" s="711"/>
      <c r="C156" s="693"/>
      <c r="D156" s="138" t="s">
        <v>26</v>
      </c>
      <c r="E156" s="98">
        <v>1</v>
      </c>
      <c r="F156" s="99" t="s">
        <v>424</v>
      </c>
      <c r="G156" s="99" t="s">
        <v>24</v>
      </c>
      <c r="H156" s="98">
        <v>22</v>
      </c>
      <c r="I156" s="98">
        <v>1989</v>
      </c>
      <c r="J156" s="112">
        <v>9.6059999999999999</v>
      </c>
      <c r="K156" s="112">
        <v>1.887</v>
      </c>
      <c r="L156" s="112">
        <v>3.1909999999999998</v>
      </c>
      <c r="M156" s="112">
        <v>-0.29699999999999999</v>
      </c>
      <c r="N156" s="112">
        <v>0.81499999999999995</v>
      </c>
      <c r="O156" s="16">
        <v>3.7130000000000001</v>
      </c>
      <c r="P156" s="102">
        <v>1176.23</v>
      </c>
      <c r="Q156" s="176">
        <v>4.5279999999999996</v>
      </c>
      <c r="R156" s="184">
        <v>1176.23</v>
      </c>
      <c r="S156" s="101">
        <v>3.8495872405907004E-3</v>
      </c>
      <c r="T156" s="11">
        <v>39.57</v>
      </c>
      <c r="U156" s="201">
        <v>0.15232816711017402</v>
      </c>
      <c r="V156" s="201">
        <v>230.97523443544202</v>
      </c>
      <c r="W156" s="202">
        <v>9.1396900266104399</v>
      </c>
    </row>
    <row r="157" spans="1:23" x14ac:dyDescent="0.2">
      <c r="A157" s="683"/>
      <c r="B157" s="711"/>
      <c r="C157" s="693"/>
      <c r="D157" s="138" t="s">
        <v>26</v>
      </c>
      <c r="E157" s="98">
        <v>2</v>
      </c>
      <c r="F157" s="99" t="s">
        <v>425</v>
      </c>
      <c r="G157" s="99" t="s">
        <v>24</v>
      </c>
      <c r="H157" s="98">
        <v>31</v>
      </c>
      <c r="I157" s="98">
        <v>1961</v>
      </c>
      <c r="J157" s="112">
        <v>11.454000000000001</v>
      </c>
      <c r="K157" s="112">
        <v>2.754</v>
      </c>
      <c r="L157" s="112">
        <v>2.629</v>
      </c>
      <c r="M157" s="112">
        <v>0.16300000000000001</v>
      </c>
      <c r="N157" s="112">
        <v>1.093</v>
      </c>
      <c r="O157" s="16">
        <v>4.9779999999999998</v>
      </c>
      <c r="P157" s="102">
        <v>1414.32</v>
      </c>
      <c r="Q157" s="176">
        <v>5.4409999999999998</v>
      </c>
      <c r="R157" s="184">
        <v>1293.26</v>
      </c>
      <c r="S157" s="101">
        <v>4.2071973153116927E-3</v>
      </c>
      <c r="T157" s="11">
        <v>39.57</v>
      </c>
      <c r="U157" s="201">
        <v>0.16647879776688368</v>
      </c>
      <c r="V157" s="201">
        <v>252.43183891870157</v>
      </c>
      <c r="W157" s="202">
        <v>9.9887278660130221</v>
      </c>
    </row>
    <row r="158" spans="1:23" x14ac:dyDescent="0.2">
      <c r="A158" s="683"/>
      <c r="B158" s="711"/>
      <c r="C158" s="693"/>
      <c r="D158" s="138" t="s">
        <v>26</v>
      </c>
      <c r="E158" s="98">
        <v>3</v>
      </c>
      <c r="F158" s="99" t="s">
        <v>426</v>
      </c>
      <c r="G158" s="99" t="s">
        <v>24</v>
      </c>
      <c r="H158" s="98">
        <v>75</v>
      </c>
      <c r="I158" s="98">
        <v>1976</v>
      </c>
      <c r="J158" s="112">
        <v>31.4</v>
      </c>
      <c r="K158" s="112">
        <v>6.4770000000000003</v>
      </c>
      <c r="L158" s="112">
        <v>5.69</v>
      </c>
      <c r="M158" s="112">
        <v>-0.34899999999999998</v>
      </c>
      <c r="N158" s="112">
        <v>3.4620000000000002</v>
      </c>
      <c r="O158" s="16">
        <v>15.771000000000001</v>
      </c>
      <c r="P158" s="102">
        <v>3970.31</v>
      </c>
      <c r="Q158" s="176">
        <v>19.233000000000001</v>
      </c>
      <c r="R158" s="184">
        <v>3970.31</v>
      </c>
      <c r="S158" s="101">
        <v>4.8442061199251447E-3</v>
      </c>
      <c r="T158" s="11">
        <v>39.57</v>
      </c>
      <c r="U158" s="201">
        <v>0.19168523616543798</v>
      </c>
      <c r="V158" s="201">
        <v>290.6523671955087</v>
      </c>
      <c r="W158" s="202">
        <v>11.501114169926279</v>
      </c>
    </row>
    <row r="159" spans="1:23" x14ac:dyDescent="0.2">
      <c r="A159" s="683"/>
      <c r="B159" s="711"/>
      <c r="C159" s="693"/>
      <c r="D159" s="138" t="s">
        <v>26</v>
      </c>
      <c r="E159" s="98">
        <v>4</v>
      </c>
      <c r="F159" s="99" t="s">
        <v>427</v>
      </c>
      <c r="G159" s="99" t="s">
        <v>24</v>
      </c>
      <c r="H159" s="98">
        <v>38</v>
      </c>
      <c r="I159" s="98">
        <v>1988</v>
      </c>
      <c r="J159" s="112">
        <v>19.202000000000002</v>
      </c>
      <c r="K159" s="112">
        <v>2.448</v>
      </c>
      <c r="L159" s="112">
        <v>6.2789999999999999</v>
      </c>
      <c r="M159" s="112">
        <v>1.2999999999999999E-2</v>
      </c>
      <c r="N159" s="112">
        <v>1.885</v>
      </c>
      <c r="O159" s="16">
        <v>8.5890000000000004</v>
      </c>
      <c r="P159" s="102">
        <v>2064.52</v>
      </c>
      <c r="Q159" s="176">
        <v>9.1660000000000004</v>
      </c>
      <c r="R159" s="184">
        <v>1923.65</v>
      </c>
      <c r="S159" s="101">
        <v>4.7649000597821851E-3</v>
      </c>
      <c r="T159" s="11">
        <v>39.57</v>
      </c>
      <c r="U159" s="201">
        <v>0.18854709536558106</v>
      </c>
      <c r="V159" s="201">
        <v>285.89400358693115</v>
      </c>
      <c r="W159" s="202">
        <v>11.312825721934866</v>
      </c>
    </row>
    <row r="160" spans="1:23" x14ac:dyDescent="0.2">
      <c r="A160" s="683"/>
      <c r="B160" s="711"/>
      <c r="C160" s="693"/>
      <c r="D160" s="138" t="s">
        <v>26</v>
      </c>
      <c r="E160" s="98">
        <v>5</v>
      </c>
      <c r="F160" s="99" t="s">
        <v>428</v>
      </c>
      <c r="G160" s="99" t="s">
        <v>24</v>
      </c>
      <c r="H160" s="98">
        <v>20</v>
      </c>
      <c r="I160" s="98">
        <v>1961</v>
      </c>
      <c r="J160" s="112">
        <v>7.4080000000000004</v>
      </c>
      <c r="K160" s="112">
        <v>1.224</v>
      </c>
      <c r="L160" s="112">
        <v>1.1870000000000001</v>
      </c>
      <c r="M160" s="112">
        <v>-6.2E-2</v>
      </c>
      <c r="N160" s="112">
        <v>0.89900000000000002</v>
      </c>
      <c r="O160" s="16">
        <v>4.0970000000000004</v>
      </c>
      <c r="P160" s="102">
        <v>900.48</v>
      </c>
      <c r="Q160" s="176">
        <v>4.9960000000000004</v>
      </c>
      <c r="R160" s="184">
        <v>900.48</v>
      </c>
      <c r="S160" s="101">
        <v>5.5481520966595595E-3</v>
      </c>
      <c r="T160" s="11">
        <v>39.57</v>
      </c>
      <c r="U160" s="201">
        <v>0.21954037846481878</v>
      </c>
      <c r="V160" s="201">
        <v>332.88912579957361</v>
      </c>
      <c r="W160" s="202">
        <v>13.172422707889128</v>
      </c>
    </row>
    <row r="161" spans="1:23" x14ac:dyDescent="0.2">
      <c r="A161" s="683"/>
      <c r="B161" s="711"/>
      <c r="C161" s="693"/>
      <c r="D161" s="138" t="s">
        <v>26</v>
      </c>
      <c r="E161" s="98">
        <v>6</v>
      </c>
      <c r="F161" s="99" t="s">
        <v>429</v>
      </c>
      <c r="G161" s="99" t="s">
        <v>24</v>
      </c>
      <c r="H161" s="98">
        <v>108</v>
      </c>
      <c r="I161" s="98">
        <v>1977</v>
      </c>
      <c r="J161" s="112">
        <v>58.533000000000001</v>
      </c>
      <c r="K161" s="112">
        <v>10.557</v>
      </c>
      <c r="L161" s="112">
        <v>11.901</v>
      </c>
      <c r="M161" s="112">
        <v>-1.0049999999999999</v>
      </c>
      <c r="N161" s="112">
        <v>0</v>
      </c>
      <c r="O161" s="16">
        <v>36.075000000000003</v>
      </c>
      <c r="P161" s="102">
        <v>6170.01</v>
      </c>
      <c r="Q161" s="176">
        <v>35.296999999999997</v>
      </c>
      <c r="R161" s="184">
        <v>6037.01</v>
      </c>
      <c r="S161" s="101">
        <v>5.8467685162025568E-3</v>
      </c>
      <c r="T161" s="11">
        <v>39.57</v>
      </c>
      <c r="U161" s="201">
        <v>0.23135663018613517</v>
      </c>
      <c r="V161" s="201">
        <v>350.80611097215342</v>
      </c>
      <c r="W161" s="202">
        <v>13.881397811168112</v>
      </c>
    </row>
    <row r="162" spans="1:23" x14ac:dyDescent="0.2">
      <c r="A162" s="683"/>
      <c r="B162" s="711"/>
      <c r="C162" s="693"/>
      <c r="D162" s="138" t="s">
        <v>26</v>
      </c>
      <c r="E162" s="98">
        <v>7</v>
      </c>
      <c r="F162" s="99" t="s">
        <v>430</v>
      </c>
      <c r="G162" s="99" t="s">
        <v>24</v>
      </c>
      <c r="H162" s="98">
        <v>15</v>
      </c>
      <c r="I162" s="98">
        <v>1973</v>
      </c>
      <c r="J162" s="112">
        <v>6.742</v>
      </c>
      <c r="K162" s="112">
        <v>1.02</v>
      </c>
      <c r="L162" s="112">
        <v>0.93</v>
      </c>
      <c r="M162" s="112">
        <v>7.0000000000000001E-3</v>
      </c>
      <c r="N162" s="112">
        <v>0.86299999999999999</v>
      </c>
      <c r="O162" s="16">
        <v>3.9289999999999998</v>
      </c>
      <c r="P162" s="102">
        <v>803.26</v>
      </c>
      <c r="Q162" s="176">
        <v>4.7919999999999998</v>
      </c>
      <c r="R162" s="184">
        <v>803.26</v>
      </c>
      <c r="S162" s="101">
        <v>5.9656898140079172E-3</v>
      </c>
      <c r="T162" s="11">
        <v>39.57</v>
      </c>
      <c r="U162" s="201">
        <v>0.23606234594029329</v>
      </c>
      <c r="V162" s="201">
        <v>357.94138884047504</v>
      </c>
      <c r="W162" s="202">
        <v>14.163740756417598</v>
      </c>
    </row>
    <row r="163" spans="1:23" x14ac:dyDescent="0.2">
      <c r="A163" s="683"/>
      <c r="B163" s="711"/>
      <c r="C163" s="693"/>
      <c r="D163" s="138" t="s">
        <v>26</v>
      </c>
      <c r="E163" s="98">
        <v>8</v>
      </c>
      <c r="F163" s="99" t="s">
        <v>431</v>
      </c>
      <c r="G163" s="99" t="s">
        <v>306</v>
      </c>
      <c r="H163" s="98">
        <v>65</v>
      </c>
      <c r="I163" s="98">
        <v>1970</v>
      </c>
      <c r="J163" s="112">
        <v>28.751000000000001</v>
      </c>
      <c r="K163" s="112">
        <v>3.621</v>
      </c>
      <c r="L163" s="112">
        <v>7.1959999999999997</v>
      </c>
      <c r="M163" s="112">
        <v>-1.0169999999999999</v>
      </c>
      <c r="N163" s="112">
        <v>0</v>
      </c>
      <c r="O163" s="16">
        <v>17.934000000000001</v>
      </c>
      <c r="P163" s="102">
        <v>2791.86</v>
      </c>
      <c r="Q163" s="176">
        <v>17.724</v>
      </c>
      <c r="R163" s="184">
        <v>2759.2</v>
      </c>
      <c r="S163" s="101">
        <v>6.4236010437808064E-3</v>
      </c>
      <c r="T163" s="11">
        <v>39.57</v>
      </c>
      <c r="U163" s="201">
        <v>0.25418189330240654</v>
      </c>
      <c r="V163" s="201">
        <v>385.41606262684837</v>
      </c>
      <c r="W163" s="202">
        <v>15.25091359814439</v>
      </c>
    </row>
    <row r="164" spans="1:23" x14ac:dyDescent="0.2">
      <c r="A164" s="683"/>
      <c r="B164" s="711"/>
      <c r="C164" s="693"/>
      <c r="D164" s="138" t="s">
        <v>26</v>
      </c>
      <c r="E164" s="98">
        <v>9</v>
      </c>
      <c r="F164" s="99" t="s">
        <v>432</v>
      </c>
      <c r="G164" s="99" t="s">
        <v>122</v>
      </c>
      <c r="H164" s="98">
        <v>36</v>
      </c>
      <c r="I164" s="98">
        <v>1990</v>
      </c>
      <c r="J164" s="112">
        <v>24.687999999999999</v>
      </c>
      <c r="K164" s="112">
        <v>4.08</v>
      </c>
      <c r="L164" s="112">
        <v>5.1520000000000001</v>
      </c>
      <c r="M164" s="112">
        <v>0.76200000000000001</v>
      </c>
      <c r="N164" s="112">
        <v>0</v>
      </c>
      <c r="O164" s="16">
        <v>15.456</v>
      </c>
      <c r="P164" s="102">
        <v>2346.2800000000002</v>
      </c>
      <c r="Q164" s="176">
        <v>15.456</v>
      </c>
      <c r="R164" s="184">
        <v>2346.2800000000002</v>
      </c>
      <c r="S164" s="101">
        <v>6.5874490683123918E-3</v>
      </c>
      <c r="T164" s="11">
        <v>39.57</v>
      </c>
      <c r="U164" s="201">
        <v>0.26066535963312132</v>
      </c>
      <c r="V164" s="201">
        <v>395.24694409874348</v>
      </c>
      <c r="W164" s="202">
        <v>15.639921577987279</v>
      </c>
    </row>
    <row r="165" spans="1:23" x14ac:dyDescent="0.2">
      <c r="A165" s="683"/>
      <c r="B165" s="711"/>
      <c r="C165" s="693"/>
      <c r="D165" s="138" t="s">
        <v>26</v>
      </c>
      <c r="E165" s="98">
        <v>10</v>
      </c>
      <c r="F165" s="99" t="s">
        <v>433</v>
      </c>
      <c r="G165" s="99" t="s">
        <v>122</v>
      </c>
      <c r="H165" s="98">
        <v>31</v>
      </c>
      <c r="I165" s="98">
        <v>1980</v>
      </c>
      <c r="J165" s="112">
        <v>16.817</v>
      </c>
      <c r="K165" s="112">
        <v>3.1110000000000002</v>
      </c>
      <c r="L165" s="112">
        <v>3.6749999999999998</v>
      </c>
      <c r="M165" s="112">
        <v>-9.5000000000000001E-2</v>
      </c>
      <c r="N165" s="112">
        <v>0</v>
      </c>
      <c r="O165" s="16">
        <v>10.031000000000001</v>
      </c>
      <c r="P165" s="102">
        <v>1510.54</v>
      </c>
      <c r="Q165" s="176">
        <v>10.031000000000001</v>
      </c>
      <c r="R165" s="184">
        <v>1510.54</v>
      </c>
      <c r="S165" s="101">
        <v>6.6406715479232596E-3</v>
      </c>
      <c r="T165" s="11">
        <v>39.57</v>
      </c>
      <c r="U165" s="201">
        <v>0.26277137315132337</v>
      </c>
      <c r="V165" s="201">
        <v>398.44029287539558</v>
      </c>
      <c r="W165" s="202">
        <v>15.766282389079404</v>
      </c>
    </row>
    <row r="166" spans="1:23" x14ac:dyDescent="0.2">
      <c r="A166" s="683"/>
      <c r="B166" s="711"/>
      <c r="C166" s="693"/>
      <c r="D166" s="104" t="s">
        <v>27</v>
      </c>
      <c r="E166" s="139">
        <v>1</v>
      </c>
      <c r="F166" s="140" t="s">
        <v>434</v>
      </c>
      <c r="G166" s="140" t="s">
        <v>122</v>
      </c>
      <c r="H166" s="139">
        <v>8</v>
      </c>
      <c r="I166" s="139">
        <v>1972</v>
      </c>
      <c r="J166" s="141">
        <v>6.5190000000000001</v>
      </c>
      <c r="K166" s="141">
        <v>0.51</v>
      </c>
      <c r="L166" s="141">
        <v>1.1879999999999999</v>
      </c>
      <c r="M166" s="141">
        <v>6.3E-2</v>
      </c>
      <c r="N166" s="141">
        <v>0</v>
      </c>
      <c r="O166" s="144">
        <v>4.8209999999999997</v>
      </c>
      <c r="P166" s="142">
        <v>419.41</v>
      </c>
      <c r="Q166" s="177">
        <v>4.8209999999999997</v>
      </c>
      <c r="R166" s="185">
        <v>419.41</v>
      </c>
      <c r="S166" s="103">
        <v>1.1494718771607734E-2</v>
      </c>
      <c r="T166" s="54">
        <v>39.57</v>
      </c>
      <c r="U166" s="54">
        <v>0.45484602179251804</v>
      </c>
      <c r="V166" s="54">
        <v>689.68312629646402</v>
      </c>
      <c r="W166" s="203">
        <v>27.290761307551083</v>
      </c>
    </row>
    <row r="167" spans="1:23" x14ac:dyDescent="0.2">
      <c r="A167" s="683"/>
      <c r="B167" s="711"/>
      <c r="C167" s="693"/>
      <c r="D167" s="104" t="s">
        <v>27</v>
      </c>
      <c r="E167" s="139">
        <v>2</v>
      </c>
      <c r="F167" s="140" t="s">
        <v>435</v>
      </c>
      <c r="G167" s="140" t="s">
        <v>122</v>
      </c>
      <c r="H167" s="139">
        <v>35</v>
      </c>
      <c r="I167" s="139">
        <v>1961</v>
      </c>
      <c r="J167" s="141">
        <v>20.346</v>
      </c>
      <c r="K167" s="141">
        <v>3.1110000000000002</v>
      </c>
      <c r="L167" s="141">
        <v>0</v>
      </c>
      <c r="M167" s="141">
        <v>-2.5000000000000001E-2</v>
      </c>
      <c r="N167" s="141">
        <v>0</v>
      </c>
      <c r="O167" s="144">
        <v>17.234999999999999</v>
      </c>
      <c r="P167" s="142">
        <v>1410.26</v>
      </c>
      <c r="Q167" s="177">
        <v>16.199000000000002</v>
      </c>
      <c r="R167" s="185">
        <v>1325.51</v>
      </c>
      <c r="S167" s="103">
        <v>1.2220956462041027E-2</v>
      </c>
      <c r="T167" s="54">
        <v>39.57</v>
      </c>
      <c r="U167" s="54">
        <v>0.48358324720296342</v>
      </c>
      <c r="V167" s="54">
        <v>733.25738772246166</v>
      </c>
      <c r="W167" s="203">
        <v>29.014994832177806</v>
      </c>
    </row>
    <row r="168" spans="1:23" x14ac:dyDescent="0.2">
      <c r="A168" s="683"/>
      <c r="B168" s="711"/>
      <c r="C168" s="693"/>
      <c r="D168" s="104" t="s">
        <v>27</v>
      </c>
      <c r="E168" s="139">
        <v>3</v>
      </c>
      <c r="F168" s="140" t="s">
        <v>436</v>
      </c>
      <c r="G168" s="140" t="s">
        <v>122</v>
      </c>
      <c r="H168" s="139">
        <v>50</v>
      </c>
      <c r="I168" s="139">
        <v>1970</v>
      </c>
      <c r="J168" s="141">
        <v>48.042999999999999</v>
      </c>
      <c r="K168" s="141">
        <v>5.1509999999999998</v>
      </c>
      <c r="L168" s="141">
        <v>5.2380000000000004</v>
      </c>
      <c r="M168" s="141">
        <v>0.62</v>
      </c>
      <c r="N168" s="141">
        <v>0</v>
      </c>
      <c r="O168" s="144">
        <v>37.654000000000003</v>
      </c>
      <c r="P168" s="142">
        <v>3019.81</v>
      </c>
      <c r="Q168" s="177">
        <v>37.654000000000003</v>
      </c>
      <c r="R168" s="185">
        <v>3019.81</v>
      </c>
      <c r="S168" s="103">
        <v>1.2468996393812857E-2</v>
      </c>
      <c r="T168" s="54">
        <v>39.57</v>
      </c>
      <c r="U168" s="54">
        <v>0.49339818730317475</v>
      </c>
      <c r="V168" s="54">
        <v>748.1397836287714</v>
      </c>
      <c r="W168" s="203">
        <v>29.603891238190485</v>
      </c>
    </row>
    <row r="169" spans="1:23" x14ac:dyDescent="0.2">
      <c r="A169" s="683"/>
      <c r="B169" s="711"/>
      <c r="C169" s="693"/>
      <c r="D169" s="104" t="s">
        <v>27</v>
      </c>
      <c r="E169" s="139">
        <v>4</v>
      </c>
      <c r="F169" s="140" t="s">
        <v>437</v>
      </c>
      <c r="G169" s="140" t="s">
        <v>122</v>
      </c>
      <c r="H169" s="139">
        <v>35</v>
      </c>
      <c r="I169" s="139">
        <v>1654</v>
      </c>
      <c r="J169" s="141">
        <v>25.417999999999999</v>
      </c>
      <c r="K169" s="141">
        <v>3.2639999999999998</v>
      </c>
      <c r="L169" s="141">
        <v>0</v>
      </c>
      <c r="M169" s="141">
        <v>5.5E-2</v>
      </c>
      <c r="N169" s="141">
        <v>3.988</v>
      </c>
      <c r="O169" s="144">
        <v>18.166</v>
      </c>
      <c r="P169" s="142">
        <v>1976.43</v>
      </c>
      <c r="Q169" s="177">
        <v>21.555</v>
      </c>
      <c r="R169" s="185">
        <v>1679.35</v>
      </c>
      <c r="S169" s="103">
        <v>1.2835323190520142E-2</v>
      </c>
      <c r="T169" s="54">
        <v>39.57</v>
      </c>
      <c r="U169" s="54">
        <v>0.50789373864888199</v>
      </c>
      <c r="V169" s="54">
        <v>770.11939143120856</v>
      </c>
      <c r="W169" s="203">
        <v>30.47362431893292</v>
      </c>
    </row>
    <row r="170" spans="1:23" x14ac:dyDescent="0.2">
      <c r="A170" s="683"/>
      <c r="B170" s="711"/>
      <c r="C170" s="693"/>
      <c r="D170" s="104" t="s">
        <v>27</v>
      </c>
      <c r="E170" s="139">
        <v>5</v>
      </c>
      <c r="F170" s="140" t="s">
        <v>438</v>
      </c>
      <c r="G170" s="140" t="s">
        <v>122</v>
      </c>
      <c r="H170" s="139">
        <v>60</v>
      </c>
      <c r="I170" s="139">
        <v>1963</v>
      </c>
      <c r="J170" s="141">
        <v>36.807000000000002</v>
      </c>
      <c r="K170" s="141">
        <v>5.6609999999999996</v>
      </c>
      <c r="L170" s="141">
        <v>0</v>
      </c>
      <c r="M170" s="141">
        <v>4.782</v>
      </c>
      <c r="N170" s="141">
        <v>0</v>
      </c>
      <c r="O170" s="144">
        <v>31.146000000000001</v>
      </c>
      <c r="P170" s="142">
        <v>2365.04</v>
      </c>
      <c r="Q170" s="177">
        <v>31.146000000000001</v>
      </c>
      <c r="R170" s="185">
        <v>2365.04</v>
      </c>
      <c r="S170" s="103">
        <v>1.3169333288231912E-2</v>
      </c>
      <c r="T170" s="54">
        <v>39.57</v>
      </c>
      <c r="U170" s="54">
        <v>0.52111051821533683</v>
      </c>
      <c r="V170" s="54">
        <v>790.15999729391478</v>
      </c>
      <c r="W170" s="203">
        <v>31.266631092920207</v>
      </c>
    </row>
    <row r="171" spans="1:23" x14ac:dyDescent="0.2">
      <c r="A171" s="683"/>
      <c r="B171" s="711"/>
      <c r="C171" s="693"/>
      <c r="D171" s="104" t="s">
        <v>27</v>
      </c>
      <c r="E171" s="139">
        <v>6</v>
      </c>
      <c r="F171" s="140" t="s">
        <v>439</v>
      </c>
      <c r="G171" s="140" t="s">
        <v>122</v>
      </c>
      <c r="H171" s="139">
        <v>16</v>
      </c>
      <c r="I171" s="139">
        <v>1960</v>
      </c>
      <c r="J171" s="141">
        <v>18.876000000000001</v>
      </c>
      <c r="K171" s="141">
        <v>3.8250000000000002</v>
      </c>
      <c r="L171" s="141">
        <v>2.7170000000000001</v>
      </c>
      <c r="M171" s="141">
        <v>0.59899999999999998</v>
      </c>
      <c r="N171" s="141">
        <v>2.2200000000000002</v>
      </c>
      <c r="O171" s="144">
        <v>10.114000000000001</v>
      </c>
      <c r="P171" s="142">
        <v>1282.1199999999999</v>
      </c>
      <c r="Q171" s="177">
        <v>7.383</v>
      </c>
      <c r="R171" s="185">
        <v>546.15</v>
      </c>
      <c r="S171" s="103">
        <v>1.3518264213128262E-2</v>
      </c>
      <c r="T171" s="54">
        <v>39.57</v>
      </c>
      <c r="U171" s="54">
        <v>0.53491771491348528</v>
      </c>
      <c r="V171" s="54">
        <v>811.09585278769566</v>
      </c>
      <c r="W171" s="203">
        <v>32.095062894809118</v>
      </c>
    </row>
    <row r="172" spans="1:23" x14ac:dyDescent="0.2">
      <c r="A172" s="683"/>
      <c r="B172" s="711"/>
      <c r="C172" s="693"/>
      <c r="D172" s="104" t="s">
        <v>27</v>
      </c>
      <c r="E172" s="139">
        <v>7</v>
      </c>
      <c r="F172" s="140" t="s">
        <v>440</v>
      </c>
      <c r="G172" s="140" t="s">
        <v>122</v>
      </c>
      <c r="H172" s="139">
        <v>13</v>
      </c>
      <c r="I172" s="139">
        <v>1945</v>
      </c>
      <c r="J172" s="141">
        <v>13.297000000000001</v>
      </c>
      <c r="K172" s="141">
        <v>0</v>
      </c>
      <c r="L172" s="141">
        <v>0</v>
      </c>
      <c r="M172" s="141">
        <v>0</v>
      </c>
      <c r="N172" s="141">
        <v>0</v>
      </c>
      <c r="O172" s="144">
        <v>13.297000000000001</v>
      </c>
      <c r="P172" s="142">
        <v>970.82</v>
      </c>
      <c r="Q172" s="177">
        <v>12.217000000000001</v>
      </c>
      <c r="R172" s="185">
        <v>891.97</v>
      </c>
      <c r="S172" s="103">
        <v>1.3696648990436898E-2</v>
      </c>
      <c r="T172" s="54">
        <v>39.57</v>
      </c>
      <c r="U172" s="54">
        <v>0.54197640055158802</v>
      </c>
      <c r="V172" s="54">
        <v>821.79893942621379</v>
      </c>
      <c r="W172" s="203">
        <v>32.51858403309528</v>
      </c>
    </row>
    <row r="173" spans="1:23" x14ac:dyDescent="0.2">
      <c r="A173" s="683"/>
      <c r="B173" s="711"/>
      <c r="C173" s="693"/>
      <c r="D173" s="104" t="s">
        <v>27</v>
      </c>
      <c r="E173" s="139">
        <v>8</v>
      </c>
      <c r="F173" s="140" t="s">
        <v>441</v>
      </c>
      <c r="G173" s="140" t="s">
        <v>122</v>
      </c>
      <c r="H173" s="139">
        <v>44</v>
      </c>
      <c r="I173" s="139">
        <v>1961</v>
      </c>
      <c r="J173" s="141">
        <v>31.576000000000001</v>
      </c>
      <c r="K173" s="141">
        <v>4.0289999999999999</v>
      </c>
      <c r="L173" s="141">
        <v>0</v>
      </c>
      <c r="M173" s="141">
        <v>-0.19700000000000001</v>
      </c>
      <c r="N173" s="141">
        <v>0</v>
      </c>
      <c r="O173" s="144">
        <v>27.547000000000001</v>
      </c>
      <c r="P173" s="142">
        <v>1922.61</v>
      </c>
      <c r="Q173" s="177">
        <v>26.925999999999998</v>
      </c>
      <c r="R173" s="185">
        <v>1879.3</v>
      </c>
      <c r="S173" s="103">
        <v>1.4327675198212099E-2</v>
      </c>
      <c r="T173" s="54">
        <v>39.57</v>
      </c>
      <c r="U173" s="54">
        <v>0.56694610759325281</v>
      </c>
      <c r="V173" s="54">
        <v>859.66051189272594</v>
      </c>
      <c r="W173" s="203">
        <v>34.01676645559516</v>
      </c>
    </row>
    <row r="174" spans="1:23" x14ac:dyDescent="0.2">
      <c r="A174" s="683"/>
      <c r="B174" s="711"/>
      <c r="C174" s="693"/>
      <c r="D174" s="104" t="s">
        <v>27</v>
      </c>
      <c r="E174" s="139">
        <v>9</v>
      </c>
      <c r="F174" s="140" t="s">
        <v>442</v>
      </c>
      <c r="G174" s="140" t="s">
        <v>122</v>
      </c>
      <c r="H174" s="139">
        <v>71</v>
      </c>
      <c r="I174" s="139">
        <v>1973</v>
      </c>
      <c r="J174" s="141">
        <v>28.417999999999999</v>
      </c>
      <c r="K174" s="141">
        <v>3.8759999999999999</v>
      </c>
      <c r="L174" s="141">
        <v>0</v>
      </c>
      <c r="M174" s="141">
        <v>0.32800000000000001</v>
      </c>
      <c r="N174" s="141">
        <v>0</v>
      </c>
      <c r="O174" s="144">
        <v>24.542000000000002</v>
      </c>
      <c r="P174" s="142">
        <v>1688.04</v>
      </c>
      <c r="Q174" s="177">
        <v>24.542000000000002</v>
      </c>
      <c r="R174" s="185">
        <v>1688.04</v>
      </c>
      <c r="S174" s="103">
        <v>1.4538755005805551E-2</v>
      </c>
      <c r="T174" s="54">
        <v>39.57</v>
      </c>
      <c r="U174" s="54">
        <v>0.57529853557972566</v>
      </c>
      <c r="V174" s="54">
        <v>872.32530034833314</v>
      </c>
      <c r="W174" s="203">
        <v>34.517912134783543</v>
      </c>
    </row>
    <row r="175" spans="1:23" x14ac:dyDescent="0.2">
      <c r="A175" s="683"/>
      <c r="B175" s="711"/>
      <c r="C175" s="693"/>
      <c r="D175" s="104" t="s">
        <v>27</v>
      </c>
      <c r="E175" s="139">
        <v>10</v>
      </c>
      <c r="F175" s="140" t="s">
        <v>443</v>
      </c>
      <c r="G175" s="140" t="s">
        <v>122</v>
      </c>
      <c r="H175" s="139">
        <v>12</v>
      </c>
      <c r="I175" s="139">
        <v>1954</v>
      </c>
      <c r="J175" s="141">
        <v>12.416</v>
      </c>
      <c r="K175" s="141">
        <v>0.86699999999999999</v>
      </c>
      <c r="L175" s="141">
        <v>2.915</v>
      </c>
      <c r="M175" s="141">
        <v>0.74199999999999999</v>
      </c>
      <c r="N175" s="141">
        <v>0</v>
      </c>
      <c r="O175" s="144">
        <v>8.6340000000000003</v>
      </c>
      <c r="P175" s="142">
        <v>575.37</v>
      </c>
      <c r="Q175" s="177">
        <v>8.6340000000000003</v>
      </c>
      <c r="R175" s="185">
        <v>575.37</v>
      </c>
      <c r="S175" s="103">
        <v>1.5005996141613223E-2</v>
      </c>
      <c r="T175" s="54">
        <v>39.57</v>
      </c>
      <c r="U175" s="54">
        <v>0.59378726732363529</v>
      </c>
      <c r="V175" s="54">
        <v>900.35976849679344</v>
      </c>
      <c r="W175" s="203">
        <v>35.627236039418115</v>
      </c>
    </row>
    <row r="176" spans="1:23" x14ac:dyDescent="0.2">
      <c r="A176" s="683"/>
      <c r="B176" s="711"/>
      <c r="C176" s="693"/>
      <c r="D176" s="143" t="s">
        <v>28</v>
      </c>
      <c r="E176" s="93">
        <v>1</v>
      </c>
      <c r="F176" s="94" t="s">
        <v>444</v>
      </c>
      <c r="G176" s="94" t="s">
        <v>122</v>
      </c>
      <c r="H176" s="93">
        <v>8</v>
      </c>
      <c r="I176" s="93">
        <v>1955</v>
      </c>
      <c r="J176" s="56">
        <v>6.7910000000000004</v>
      </c>
      <c r="K176" s="56">
        <v>0.40799999999999997</v>
      </c>
      <c r="L176" s="56">
        <v>0</v>
      </c>
      <c r="M176" s="56">
        <v>9.9000000000000005E-2</v>
      </c>
      <c r="N176" s="56">
        <v>0</v>
      </c>
      <c r="O176" s="18">
        <v>6.383</v>
      </c>
      <c r="P176" s="97">
        <v>399.33</v>
      </c>
      <c r="Q176" s="59">
        <v>5.4660000000000002</v>
      </c>
      <c r="R176" s="186">
        <v>341.96</v>
      </c>
      <c r="S176" s="96">
        <v>1.5984325652123058E-2</v>
      </c>
      <c r="T176" s="13">
        <v>39.57</v>
      </c>
      <c r="U176" s="148">
        <v>0.63249976605450942</v>
      </c>
      <c r="V176" s="148">
        <v>959.05953912738346</v>
      </c>
      <c r="W176" s="204">
        <v>37.949985963270564</v>
      </c>
    </row>
    <row r="177" spans="1:23" x14ac:dyDescent="0.2">
      <c r="A177" s="683"/>
      <c r="B177" s="711"/>
      <c r="C177" s="693"/>
      <c r="D177" s="143" t="s">
        <v>28</v>
      </c>
      <c r="E177" s="93">
        <v>2</v>
      </c>
      <c r="F177" s="94" t="s">
        <v>445</v>
      </c>
      <c r="G177" s="94" t="s">
        <v>122</v>
      </c>
      <c r="H177" s="93">
        <v>24</v>
      </c>
      <c r="I177" s="93">
        <v>1961</v>
      </c>
      <c r="J177" s="56">
        <v>16.314</v>
      </c>
      <c r="K177" s="56">
        <v>1.887</v>
      </c>
      <c r="L177" s="56">
        <v>0</v>
      </c>
      <c r="M177" s="56">
        <v>-0.17599999999999999</v>
      </c>
      <c r="N177" s="56">
        <v>0</v>
      </c>
      <c r="O177" s="18">
        <v>14.427</v>
      </c>
      <c r="P177" s="97">
        <v>886.96</v>
      </c>
      <c r="Q177" s="59">
        <v>14.427</v>
      </c>
      <c r="R177" s="186">
        <v>886.96</v>
      </c>
      <c r="S177" s="96">
        <v>1.6265671507170558E-2</v>
      </c>
      <c r="T177" s="13">
        <v>39.57</v>
      </c>
      <c r="U177" s="148">
        <v>0.64363262153873901</v>
      </c>
      <c r="V177" s="148">
        <v>975.9402904302334</v>
      </c>
      <c r="W177" s="204">
        <v>38.617957292324341</v>
      </c>
    </row>
    <row r="178" spans="1:23" x14ac:dyDescent="0.2">
      <c r="A178" s="683"/>
      <c r="B178" s="711"/>
      <c r="C178" s="693"/>
      <c r="D178" s="143" t="s">
        <v>28</v>
      </c>
      <c r="E178" s="93">
        <v>3</v>
      </c>
      <c r="F178" s="94" t="s">
        <v>446</v>
      </c>
      <c r="G178" s="94" t="s">
        <v>122</v>
      </c>
      <c r="H178" s="93">
        <v>6</v>
      </c>
      <c r="I178" s="93">
        <v>1953</v>
      </c>
      <c r="J178" s="56">
        <v>3.4780000000000002</v>
      </c>
      <c r="K178" s="56">
        <v>0.30599999999999999</v>
      </c>
      <c r="L178" s="56">
        <v>0</v>
      </c>
      <c r="M178" s="56">
        <v>0</v>
      </c>
      <c r="N178" s="56">
        <v>0.57099999999999995</v>
      </c>
      <c r="O178" s="18">
        <v>2.601</v>
      </c>
      <c r="P178" s="97">
        <v>272.16000000000003</v>
      </c>
      <c r="Q178" s="59">
        <v>2.4470000000000001</v>
      </c>
      <c r="R178" s="186">
        <v>142.96</v>
      </c>
      <c r="S178" s="96">
        <v>1.7116675993284834E-2</v>
      </c>
      <c r="T178" s="13">
        <v>39.57</v>
      </c>
      <c r="U178" s="148">
        <v>0.67730686905428095</v>
      </c>
      <c r="V178" s="148">
        <v>1027.0005595970902</v>
      </c>
      <c r="W178" s="204">
        <v>40.638412143256858</v>
      </c>
    </row>
    <row r="179" spans="1:23" x14ac:dyDescent="0.2">
      <c r="A179" s="683"/>
      <c r="B179" s="711"/>
      <c r="C179" s="693"/>
      <c r="D179" s="143" t="s">
        <v>28</v>
      </c>
      <c r="E179" s="93">
        <v>4</v>
      </c>
      <c r="F179" s="94" t="s">
        <v>447</v>
      </c>
      <c r="G179" s="94" t="s">
        <v>122</v>
      </c>
      <c r="H179" s="93">
        <v>82</v>
      </c>
      <c r="I179" s="93">
        <v>1961</v>
      </c>
      <c r="J179" s="56">
        <v>26.834</v>
      </c>
      <c r="K179" s="56">
        <v>3.4169999999999998</v>
      </c>
      <c r="L179" s="56">
        <v>0</v>
      </c>
      <c r="M179" s="56">
        <v>1.0289999999999999</v>
      </c>
      <c r="N179" s="56">
        <v>0</v>
      </c>
      <c r="O179" s="18">
        <v>23.417000000000002</v>
      </c>
      <c r="P179" s="97">
        <v>1344.76</v>
      </c>
      <c r="Q179" s="59">
        <v>23.417000000000002</v>
      </c>
      <c r="R179" s="186">
        <v>1344.76</v>
      </c>
      <c r="S179" s="96">
        <v>1.7413516166453494E-2</v>
      </c>
      <c r="T179" s="13">
        <v>39.57</v>
      </c>
      <c r="U179" s="148">
        <v>0.68905283470656475</v>
      </c>
      <c r="V179" s="148">
        <v>1044.8109699872098</v>
      </c>
      <c r="W179" s="204">
        <v>41.34317008239389</v>
      </c>
    </row>
    <row r="180" spans="1:23" x14ac:dyDescent="0.2">
      <c r="A180" s="683"/>
      <c r="B180" s="711"/>
      <c r="C180" s="693"/>
      <c r="D180" s="143" t="s">
        <v>28</v>
      </c>
      <c r="E180" s="93">
        <v>5</v>
      </c>
      <c r="F180" s="94" t="s">
        <v>448</v>
      </c>
      <c r="G180" s="94" t="s">
        <v>122</v>
      </c>
      <c r="H180" s="93">
        <v>6</v>
      </c>
      <c r="I180" s="93">
        <v>1955</v>
      </c>
      <c r="J180" s="56">
        <v>4.67</v>
      </c>
      <c r="K180" s="56">
        <v>0.30599999999999999</v>
      </c>
      <c r="L180" s="56">
        <v>0</v>
      </c>
      <c r="M180" s="56">
        <v>0.1</v>
      </c>
      <c r="N180" s="56">
        <v>0</v>
      </c>
      <c r="O180" s="18">
        <v>4.3639999999999999</v>
      </c>
      <c r="P180" s="97">
        <v>249.66</v>
      </c>
      <c r="Q180" s="59">
        <v>3.609</v>
      </c>
      <c r="R180" s="186">
        <v>206.48</v>
      </c>
      <c r="S180" s="96">
        <v>1.7478690430065866E-2</v>
      </c>
      <c r="T180" s="13">
        <v>39.57</v>
      </c>
      <c r="U180" s="148">
        <v>0.69163178031770634</v>
      </c>
      <c r="V180" s="148">
        <v>1048.7214258039519</v>
      </c>
      <c r="W180" s="204">
        <v>41.497906819062372</v>
      </c>
    </row>
    <row r="181" spans="1:23" x14ac:dyDescent="0.2">
      <c r="A181" s="683"/>
      <c r="B181" s="711"/>
      <c r="C181" s="693"/>
      <c r="D181" s="143" t="s">
        <v>28</v>
      </c>
      <c r="E181" s="93">
        <v>6</v>
      </c>
      <c r="F181" s="94" t="s">
        <v>449</v>
      </c>
      <c r="G181" s="94" t="s">
        <v>122</v>
      </c>
      <c r="H181" s="93">
        <v>13</v>
      </c>
      <c r="I181" s="93">
        <v>1950</v>
      </c>
      <c r="J181" s="56">
        <v>8.8849999999999998</v>
      </c>
      <c r="K181" s="56">
        <v>0</v>
      </c>
      <c r="L181" s="56">
        <v>0</v>
      </c>
      <c r="M181" s="56">
        <v>0</v>
      </c>
      <c r="N181" s="56">
        <v>0</v>
      </c>
      <c r="O181" s="18">
        <v>8.8849999999999998</v>
      </c>
      <c r="P181" s="97">
        <v>483.99</v>
      </c>
      <c r="Q181" s="59">
        <v>8.8849999999999998</v>
      </c>
      <c r="R181" s="186">
        <v>483.99</v>
      </c>
      <c r="S181" s="96">
        <v>1.8357817310275006E-2</v>
      </c>
      <c r="T181" s="13">
        <v>39.57</v>
      </c>
      <c r="U181" s="148">
        <v>0.72641883096758197</v>
      </c>
      <c r="V181" s="148">
        <v>1101.4690386165003</v>
      </c>
      <c r="W181" s="204">
        <v>43.585129858054913</v>
      </c>
    </row>
    <row r="182" spans="1:23" x14ac:dyDescent="0.2">
      <c r="A182" s="683"/>
      <c r="B182" s="711"/>
      <c r="C182" s="693"/>
      <c r="D182" s="143" t="s">
        <v>28</v>
      </c>
      <c r="E182" s="93">
        <v>7</v>
      </c>
      <c r="F182" s="94" t="s">
        <v>450</v>
      </c>
      <c r="G182" s="94" t="s">
        <v>122</v>
      </c>
      <c r="H182" s="93">
        <v>20</v>
      </c>
      <c r="I182" s="93">
        <v>1957</v>
      </c>
      <c r="J182" s="56">
        <v>13.680999999999999</v>
      </c>
      <c r="K182" s="56">
        <v>1.2749999999999999</v>
      </c>
      <c r="L182" s="56">
        <v>0</v>
      </c>
      <c r="M182" s="56">
        <v>-7.4999999999999997E-2</v>
      </c>
      <c r="N182" s="56">
        <v>0</v>
      </c>
      <c r="O182" s="18">
        <v>12.406000000000001</v>
      </c>
      <c r="P182" s="97">
        <v>654.08000000000004</v>
      </c>
      <c r="Q182" s="59">
        <v>12.406000000000001</v>
      </c>
      <c r="R182" s="186">
        <v>654.08000000000004</v>
      </c>
      <c r="S182" s="96">
        <v>1.8967098825831703E-2</v>
      </c>
      <c r="T182" s="13">
        <v>39.57</v>
      </c>
      <c r="U182" s="148">
        <v>0.75052810053816055</v>
      </c>
      <c r="V182" s="148">
        <v>1138.0259295499022</v>
      </c>
      <c r="W182" s="204">
        <v>45.031686032289635</v>
      </c>
    </row>
    <row r="183" spans="1:23" x14ac:dyDescent="0.2">
      <c r="A183" s="683"/>
      <c r="B183" s="711"/>
      <c r="C183" s="693"/>
      <c r="D183" s="143" t="s">
        <v>28</v>
      </c>
      <c r="E183" s="93">
        <v>8</v>
      </c>
      <c r="F183" s="94" t="s">
        <v>451</v>
      </c>
      <c r="G183" s="94" t="s">
        <v>122</v>
      </c>
      <c r="H183" s="93">
        <v>147</v>
      </c>
      <c r="I183" s="93">
        <v>1973</v>
      </c>
      <c r="J183" s="56">
        <v>86.159000000000006</v>
      </c>
      <c r="K183" s="56">
        <v>10.608000000000001</v>
      </c>
      <c r="L183" s="56">
        <v>0</v>
      </c>
      <c r="M183" s="56">
        <v>0.254</v>
      </c>
      <c r="N183" s="56">
        <v>0</v>
      </c>
      <c r="O183" s="18">
        <v>75.551000000000002</v>
      </c>
      <c r="P183" s="97">
        <v>3914.4</v>
      </c>
      <c r="Q183" s="59">
        <v>59.856999999999999</v>
      </c>
      <c r="R183" s="186">
        <v>3101.3</v>
      </c>
      <c r="S183" s="96">
        <v>1.9300615870763871E-2</v>
      </c>
      <c r="T183" s="13">
        <v>39.57</v>
      </c>
      <c r="U183" s="148">
        <v>0.76372537000612639</v>
      </c>
      <c r="V183" s="148">
        <v>1158.0369522458323</v>
      </c>
      <c r="W183" s="204">
        <v>45.823522200367577</v>
      </c>
    </row>
    <row r="184" spans="1:23" x14ac:dyDescent="0.2">
      <c r="A184" s="683"/>
      <c r="B184" s="711"/>
      <c r="C184" s="693"/>
      <c r="D184" s="143" t="s">
        <v>28</v>
      </c>
      <c r="E184" s="93">
        <v>9</v>
      </c>
      <c r="F184" s="94" t="s">
        <v>452</v>
      </c>
      <c r="G184" s="94" t="s">
        <v>122</v>
      </c>
      <c r="H184" s="93">
        <v>66</v>
      </c>
      <c r="I184" s="93">
        <v>1963</v>
      </c>
      <c r="J184" s="56">
        <v>30.141999999999999</v>
      </c>
      <c r="K184" s="56">
        <v>2.3460000000000001</v>
      </c>
      <c r="L184" s="56">
        <v>0</v>
      </c>
      <c r="M184" s="56">
        <v>-0.433</v>
      </c>
      <c r="N184" s="56">
        <v>0</v>
      </c>
      <c r="O184" s="18">
        <v>27.795999999999999</v>
      </c>
      <c r="P184" s="97">
        <v>1312.02</v>
      </c>
      <c r="Q184" s="59">
        <v>27.795999999999999</v>
      </c>
      <c r="R184" s="186">
        <v>1312.02</v>
      </c>
      <c r="S184" s="96">
        <v>2.1185652657733877E-2</v>
      </c>
      <c r="T184" s="13">
        <v>39.57</v>
      </c>
      <c r="U184" s="148">
        <v>0.83831627566652955</v>
      </c>
      <c r="V184" s="148">
        <v>1271.1391594640327</v>
      </c>
      <c r="W184" s="204">
        <v>50.298976539991777</v>
      </c>
    </row>
    <row r="185" spans="1:23" ht="13.5" thickBot="1" x14ac:dyDescent="0.25">
      <c r="A185" s="684"/>
      <c r="B185" s="712"/>
      <c r="C185" s="701"/>
      <c r="D185" s="266" t="s">
        <v>28</v>
      </c>
      <c r="E185" s="267">
        <v>10</v>
      </c>
      <c r="F185" s="268" t="s">
        <v>453</v>
      </c>
      <c r="G185" s="268" t="s">
        <v>122</v>
      </c>
      <c r="H185" s="267">
        <v>23</v>
      </c>
      <c r="I185" s="267">
        <v>1963</v>
      </c>
      <c r="J185" s="269">
        <v>10.731999999999999</v>
      </c>
      <c r="K185" s="269">
        <v>0</v>
      </c>
      <c r="L185" s="269">
        <v>0</v>
      </c>
      <c r="M185" s="269">
        <v>0</v>
      </c>
      <c r="N185" s="269">
        <v>0</v>
      </c>
      <c r="O185" s="270">
        <v>10.731999999999999</v>
      </c>
      <c r="P185" s="278">
        <v>502.6</v>
      </c>
      <c r="Q185" s="271">
        <v>10.731999999999999</v>
      </c>
      <c r="R185" s="272">
        <v>502.6</v>
      </c>
      <c r="S185" s="273">
        <v>2.1352964584162352E-2</v>
      </c>
      <c r="T185" s="275">
        <v>39.57</v>
      </c>
      <c r="U185" s="275">
        <v>0.84493680859530429</v>
      </c>
      <c r="V185" s="275">
        <v>1281.177875049741</v>
      </c>
      <c r="W185" s="276">
        <v>50.696208515718254</v>
      </c>
    </row>
    <row r="186" spans="1:23" x14ac:dyDescent="0.2">
      <c r="A186" s="682" t="s">
        <v>740</v>
      </c>
      <c r="B186" s="706">
        <v>6.8</v>
      </c>
      <c r="C186" s="704">
        <v>296.8</v>
      </c>
      <c r="D186" s="525" t="s">
        <v>25</v>
      </c>
      <c r="E186" s="526">
        <v>1</v>
      </c>
      <c r="F186" s="527" t="s">
        <v>699</v>
      </c>
      <c r="G186" s="528" t="s">
        <v>24</v>
      </c>
      <c r="H186" s="529">
        <v>40</v>
      </c>
      <c r="I186" s="530" t="s">
        <v>79</v>
      </c>
      <c r="J186" s="531">
        <v>17.920000000000002</v>
      </c>
      <c r="K186" s="531">
        <v>5.26</v>
      </c>
      <c r="L186" s="531">
        <v>5.83</v>
      </c>
      <c r="M186" s="531">
        <v>0.2</v>
      </c>
      <c r="N186" s="532">
        <v>1.1934</v>
      </c>
      <c r="O186" s="533">
        <v>5.4366000000000003</v>
      </c>
      <c r="P186" s="534">
        <v>2495.71</v>
      </c>
      <c r="Q186" s="535">
        <v>6.63</v>
      </c>
      <c r="R186" s="534">
        <v>2495.71</v>
      </c>
      <c r="S186" s="536">
        <v>2.6565586546513816E-3</v>
      </c>
      <c r="T186" s="537">
        <v>56</v>
      </c>
      <c r="U186" s="538">
        <v>0.14876728466047737</v>
      </c>
      <c r="V186" s="538">
        <v>159.39351927908291</v>
      </c>
      <c r="W186" s="539">
        <v>8.9260370796286423</v>
      </c>
    </row>
    <row r="187" spans="1:23" x14ac:dyDescent="0.2">
      <c r="A187" s="683"/>
      <c r="B187" s="707"/>
      <c r="C187" s="705"/>
      <c r="D187" s="540" t="s">
        <v>25</v>
      </c>
      <c r="E187" s="541">
        <v>2</v>
      </c>
      <c r="F187" s="542" t="s">
        <v>700</v>
      </c>
      <c r="G187" s="543" t="s">
        <v>24</v>
      </c>
      <c r="H187" s="544">
        <v>20</v>
      </c>
      <c r="I187" s="545" t="s">
        <v>701</v>
      </c>
      <c r="J187" s="546">
        <v>6.91</v>
      </c>
      <c r="K187" s="546">
        <v>1.1599999999999999</v>
      </c>
      <c r="L187" s="546">
        <v>2.25</v>
      </c>
      <c r="M187" s="546">
        <v>0.47</v>
      </c>
      <c r="N187" s="547">
        <v>0</v>
      </c>
      <c r="O187" s="546">
        <v>3.03</v>
      </c>
      <c r="P187" s="548">
        <v>960.25</v>
      </c>
      <c r="Q187" s="549">
        <v>3.03</v>
      </c>
      <c r="R187" s="550">
        <v>960.25</v>
      </c>
      <c r="S187" s="551">
        <v>3.1554282738870082E-3</v>
      </c>
      <c r="T187" s="552">
        <v>56</v>
      </c>
      <c r="U187" s="553">
        <v>0.17670398333767245</v>
      </c>
      <c r="V187" s="553">
        <v>189.32569643322051</v>
      </c>
      <c r="W187" s="554">
        <v>10.602239000260349</v>
      </c>
    </row>
    <row r="188" spans="1:23" x14ac:dyDescent="0.2">
      <c r="A188" s="683"/>
      <c r="B188" s="707"/>
      <c r="C188" s="705"/>
      <c r="D188" s="540" t="s">
        <v>25</v>
      </c>
      <c r="E188" s="541">
        <v>3</v>
      </c>
      <c r="F188" s="555" t="s">
        <v>702</v>
      </c>
      <c r="G188" s="543" t="s">
        <v>24</v>
      </c>
      <c r="H188" s="544">
        <v>40</v>
      </c>
      <c r="I188" s="545" t="s">
        <v>79</v>
      </c>
      <c r="J188" s="546">
        <v>16.55</v>
      </c>
      <c r="K188" s="546">
        <v>3.85</v>
      </c>
      <c r="L188" s="546">
        <v>4.83</v>
      </c>
      <c r="M188" s="546">
        <v>-0.38</v>
      </c>
      <c r="N188" s="547">
        <v>1.4849999999999999</v>
      </c>
      <c r="O188" s="556">
        <v>6.7650000000000006</v>
      </c>
      <c r="P188" s="548">
        <v>2612.13</v>
      </c>
      <c r="Q188" s="549">
        <v>8.25</v>
      </c>
      <c r="R188" s="548">
        <v>2612.13</v>
      </c>
      <c r="S188" s="551">
        <v>3.1583420427007845E-3</v>
      </c>
      <c r="T188" s="552">
        <v>56</v>
      </c>
      <c r="U188" s="553">
        <v>0.17686715439124392</v>
      </c>
      <c r="V188" s="553">
        <v>189.50052256204708</v>
      </c>
      <c r="W188" s="554">
        <v>10.612029263474637</v>
      </c>
    </row>
    <row r="189" spans="1:23" x14ac:dyDescent="0.2">
      <c r="A189" s="683"/>
      <c r="B189" s="707"/>
      <c r="C189" s="705"/>
      <c r="D189" s="540" t="s">
        <v>25</v>
      </c>
      <c r="E189" s="541">
        <v>4</v>
      </c>
      <c r="F189" s="555" t="s">
        <v>703</v>
      </c>
      <c r="G189" s="543" t="s">
        <v>24</v>
      </c>
      <c r="H189" s="544">
        <v>20</v>
      </c>
      <c r="I189" s="545" t="s">
        <v>79</v>
      </c>
      <c r="J189" s="546">
        <v>6.77</v>
      </c>
      <c r="K189" s="546">
        <v>1.39</v>
      </c>
      <c r="L189" s="546">
        <v>1.89</v>
      </c>
      <c r="M189" s="546">
        <v>0.55000000000000004</v>
      </c>
      <c r="N189" s="547">
        <v>2.16</v>
      </c>
      <c r="O189" s="556">
        <v>0.78</v>
      </c>
      <c r="P189" s="548">
        <v>899.93</v>
      </c>
      <c r="Q189" s="549">
        <v>2.94</v>
      </c>
      <c r="R189" s="548">
        <v>899.93</v>
      </c>
      <c r="S189" s="551">
        <v>3.266920760503595E-3</v>
      </c>
      <c r="T189" s="552">
        <v>56</v>
      </c>
      <c r="U189" s="553">
        <v>0.18294756258820133</v>
      </c>
      <c r="V189" s="553">
        <v>196.0152456302157</v>
      </c>
      <c r="W189" s="554">
        <v>10.97685375529208</v>
      </c>
    </row>
    <row r="190" spans="1:23" x14ac:dyDescent="0.2">
      <c r="A190" s="683"/>
      <c r="B190" s="707"/>
      <c r="C190" s="705"/>
      <c r="D190" s="540" t="s">
        <v>25</v>
      </c>
      <c r="E190" s="541">
        <v>5</v>
      </c>
      <c r="F190" s="542" t="s">
        <v>704</v>
      </c>
      <c r="G190" s="543"/>
      <c r="H190" s="544">
        <v>92</v>
      </c>
      <c r="I190" s="545">
        <v>2007</v>
      </c>
      <c r="J190" s="546">
        <v>34.520000000000003</v>
      </c>
      <c r="K190" s="546">
        <v>0</v>
      </c>
      <c r="L190" s="546">
        <v>12.83</v>
      </c>
      <c r="M190" s="546">
        <v>0</v>
      </c>
      <c r="N190" s="547">
        <v>0</v>
      </c>
      <c r="O190" s="546">
        <v>21.687999999999999</v>
      </c>
      <c r="P190" s="548">
        <v>6309.48</v>
      </c>
      <c r="Q190" s="549">
        <v>21.687999999999999</v>
      </c>
      <c r="R190" s="548">
        <v>6309.48</v>
      </c>
      <c r="S190" s="551">
        <v>3.4373672632292997E-3</v>
      </c>
      <c r="T190" s="552">
        <v>56</v>
      </c>
      <c r="U190" s="553">
        <v>0.19249256674084078</v>
      </c>
      <c r="V190" s="553">
        <v>206.24203579375799</v>
      </c>
      <c r="W190" s="554">
        <v>11.549554004450448</v>
      </c>
    </row>
    <row r="191" spans="1:23" x14ac:dyDescent="0.2">
      <c r="A191" s="683"/>
      <c r="B191" s="707"/>
      <c r="C191" s="705"/>
      <c r="D191" s="540" t="s">
        <v>25</v>
      </c>
      <c r="E191" s="541">
        <v>6</v>
      </c>
      <c r="F191" s="555" t="s">
        <v>705</v>
      </c>
      <c r="G191" s="543"/>
      <c r="H191" s="544">
        <v>52</v>
      </c>
      <c r="I191" s="545">
        <v>2007</v>
      </c>
      <c r="J191" s="546">
        <v>21.01</v>
      </c>
      <c r="K191" s="546">
        <v>0</v>
      </c>
      <c r="L191" s="546">
        <v>7.9823000000000004</v>
      </c>
      <c r="M191" s="546">
        <v>0</v>
      </c>
      <c r="N191" s="547">
        <v>0</v>
      </c>
      <c r="O191" s="546">
        <v>13.032</v>
      </c>
      <c r="P191" s="550">
        <v>3741.59</v>
      </c>
      <c r="Q191" s="549">
        <v>13.032</v>
      </c>
      <c r="R191" s="550">
        <v>3741.59</v>
      </c>
      <c r="S191" s="551">
        <v>3.483011233192306E-3</v>
      </c>
      <c r="T191" s="552">
        <v>56</v>
      </c>
      <c r="U191" s="553">
        <v>0.19504862905876913</v>
      </c>
      <c r="V191" s="553">
        <v>208.98067399153837</v>
      </c>
      <c r="W191" s="554">
        <v>11.702917743526148</v>
      </c>
    </row>
    <row r="192" spans="1:23" x14ac:dyDescent="0.2">
      <c r="A192" s="683"/>
      <c r="B192" s="707"/>
      <c r="C192" s="705"/>
      <c r="D192" s="540" t="s">
        <v>25</v>
      </c>
      <c r="E192" s="541">
        <v>7</v>
      </c>
      <c r="F192" s="555" t="s">
        <v>706</v>
      </c>
      <c r="G192" s="543" t="s">
        <v>24</v>
      </c>
      <c r="H192" s="544">
        <v>45</v>
      </c>
      <c r="I192" s="545" t="s">
        <v>701</v>
      </c>
      <c r="J192" s="546">
        <v>19.04</v>
      </c>
      <c r="K192" s="546">
        <v>4.25</v>
      </c>
      <c r="L192" s="546">
        <v>5.84</v>
      </c>
      <c r="M192" s="546">
        <v>0.24</v>
      </c>
      <c r="N192" s="547">
        <v>1.58</v>
      </c>
      <c r="O192" s="556">
        <v>7.13</v>
      </c>
      <c r="P192" s="548">
        <v>2319.88</v>
      </c>
      <c r="Q192" s="549">
        <v>8.7100000000000009</v>
      </c>
      <c r="R192" s="548">
        <v>2319.88</v>
      </c>
      <c r="S192" s="551">
        <v>3.7545045433384485E-3</v>
      </c>
      <c r="T192" s="552">
        <v>56</v>
      </c>
      <c r="U192" s="553">
        <v>0.21025225442695311</v>
      </c>
      <c r="V192" s="553">
        <v>225.2702726003069</v>
      </c>
      <c r="W192" s="554">
        <v>12.615135265617186</v>
      </c>
    </row>
    <row r="193" spans="1:23" x14ac:dyDescent="0.2">
      <c r="A193" s="683"/>
      <c r="B193" s="707"/>
      <c r="C193" s="705"/>
      <c r="D193" s="540" t="s">
        <v>25</v>
      </c>
      <c r="E193" s="541">
        <v>8</v>
      </c>
      <c r="F193" s="555" t="s">
        <v>707</v>
      </c>
      <c r="G193" s="543" t="s">
        <v>24</v>
      </c>
      <c r="H193" s="544">
        <v>4</v>
      </c>
      <c r="I193" s="545" t="s">
        <v>79</v>
      </c>
      <c r="J193" s="546">
        <v>1.33</v>
      </c>
      <c r="K193" s="546">
        <v>0.48</v>
      </c>
      <c r="L193" s="546">
        <v>0</v>
      </c>
      <c r="M193" s="546">
        <v>-7.0000000000000007E-2</v>
      </c>
      <c r="N193" s="547">
        <v>3.5700000000000003E-2</v>
      </c>
      <c r="O193" s="546">
        <v>0.88</v>
      </c>
      <c r="P193" s="548">
        <v>193.25</v>
      </c>
      <c r="Q193" s="549">
        <v>0.92</v>
      </c>
      <c r="R193" s="548">
        <v>193.25</v>
      </c>
      <c r="S193" s="551">
        <v>4.7606727037516174E-3</v>
      </c>
      <c r="T193" s="552">
        <v>56</v>
      </c>
      <c r="U193" s="553">
        <v>0.26659767141009055</v>
      </c>
      <c r="V193" s="553">
        <v>285.64036222509702</v>
      </c>
      <c r="W193" s="554">
        <v>15.995860284605433</v>
      </c>
    </row>
    <row r="194" spans="1:23" x14ac:dyDescent="0.2">
      <c r="A194" s="683"/>
      <c r="B194" s="707"/>
      <c r="C194" s="705"/>
      <c r="D194" s="540" t="s">
        <v>25</v>
      </c>
      <c r="E194" s="541">
        <v>9</v>
      </c>
      <c r="F194" s="542" t="s">
        <v>708</v>
      </c>
      <c r="G194" s="543"/>
      <c r="H194" s="544">
        <v>78</v>
      </c>
      <c r="I194" s="545">
        <v>2009</v>
      </c>
      <c r="J194" s="546">
        <v>33.04</v>
      </c>
      <c r="K194" s="546">
        <v>0</v>
      </c>
      <c r="L194" s="546">
        <v>8.2154000000000007</v>
      </c>
      <c r="M194" s="546">
        <v>0</v>
      </c>
      <c r="N194" s="547">
        <v>0</v>
      </c>
      <c r="O194" s="546">
        <v>24.826000000000001</v>
      </c>
      <c r="P194" s="548">
        <v>5188.47</v>
      </c>
      <c r="Q194" s="549">
        <v>24.826000000000001</v>
      </c>
      <c r="R194" s="548">
        <v>5188.47</v>
      </c>
      <c r="S194" s="551">
        <v>4.7848402322842763E-3</v>
      </c>
      <c r="T194" s="552">
        <v>56</v>
      </c>
      <c r="U194" s="553">
        <v>0.26795105300791949</v>
      </c>
      <c r="V194" s="553">
        <v>287.09041393705661</v>
      </c>
      <c r="W194" s="554">
        <v>16.077063180475172</v>
      </c>
    </row>
    <row r="195" spans="1:23" ht="13.5" thickBot="1" x14ac:dyDescent="0.25">
      <c r="A195" s="683"/>
      <c r="B195" s="707"/>
      <c r="C195" s="705"/>
      <c r="D195" s="415" t="s">
        <v>25</v>
      </c>
      <c r="E195" s="557">
        <v>10</v>
      </c>
      <c r="F195" s="558" t="s">
        <v>709</v>
      </c>
      <c r="G195" s="559"/>
      <c r="H195" s="560">
        <v>17</v>
      </c>
      <c r="I195" s="561">
        <v>2009</v>
      </c>
      <c r="J195" s="562">
        <v>10.14</v>
      </c>
      <c r="K195" s="562">
        <v>0</v>
      </c>
      <c r="L195" s="562">
        <v>6.4657999999999998</v>
      </c>
      <c r="M195" s="562">
        <v>0</v>
      </c>
      <c r="N195" s="563">
        <v>0</v>
      </c>
      <c r="O195" s="562">
        <v>3.67</v>
      </c>
      <c r="P195" s="564">
        <v>1463.65</v>
      </c>
      <c r="Q195" s="565">
        <v>10.14</v>
      </c>
      <c r="R195" s="564">
        <v>1463.65</v>
      </c>
      <c r="S195" s="566">
        <v>6.9278857650394562E-3</v>
      </c>
      <c r="T195" s="567">
        <v>56</v>
      </c>
      <c r="U195" s="568">
        <v>0.38796160284220954</v>
      </c>
      <c r="V195" s="568">
        <v>415.67314590236737</v>
      </c>
      <c r="W195" s="569">
        <v>23.277696170532575</v>
      </c>
    </row>
    <row r="196" spans="1:23" x14ac:dyDescent="0.2">
      <c r="A196" s="683"/>
      <c r="B196" s="707"/>
      <c r="C196" s="705"/>
      <c r="D196" s="570" t="s">
        <v>26</v>
      </c>
      <c r="E196" s="571">
        <v>1</v>
      </c>
      <c r="F196" s="572" t="s">
        <v>710</v>
      </c>
      <c r="G196" s="573" t="s">
        <v>122</v>
      </c>
      <c r="H196" s="574">
        <v>24</v>
      </c>
      <c r="I196" s="575" t="s">
        <v>79</v>
      </c>
      <c r="J196" s="576">
        <v>10.220000000000001</v>
      </c>
      <c r="K196" s="576">
        <v>2.48</v>
      </c>
      <c r="L196" s="576">
        <v>3.52</v>
      </c>
      <c r="M196" s="576">
        <v>-0.34</v>
      </c>
      <c r="N196" s="577">
        <v>0.82079999999999986</v>
      </c>
      <c r="O196" s="578">
        <v>3.7391999999999999</v>
      </c>
      <c r="P196" s="579">
        <v>1198.92</v>
      </c>
      <c r="Q196" s="580">
        <v>4.5599999999999996</v>
      </c>
      <c r="R196" s="579">
        <v>1198.92</v>
      </c>
      <c r="S196" s="453">
        <v>3.8034230807726947E-3</v>
      </c>
      <c r="T196" s="581">
        <v>56</v>
      </c>
      <c r="U196" s="455">
        <v>0.21299169252327091</v>
      </c>
      <c r="V196" s="456">
        <v>228.20538484636168</v>
      </c>
      <c r="W196" s="457">
        <v>12.779501551396253</v>
      </c>
    </row>
    <row r="197" spans="1:23" x14ac:dyDescent="0.2">
      <c r="A197" s="683"/>
      <c r="B197" s="707"/>
      <c r="C197" s="705"/>
      <c r="D197" s="582" t="s">
        <v>26</v>
      </c>
      <c r="E197" s="583">
        <v>2</v>
      </c>
      <c r="F197" s="584" t="s">
        <v>711</v>
      </c>
      <c r="G197" s="585" t="s">
        <v>122</v>
      </c>
      <c r="H197" s="586">
        <v>15</v>
      </c>
      <c r="I197" s="587" t="s">
        <v>79</v>
      </c>
      <c r="J197" s="588">
        <v>9.0399999999999991</v>
      </c>
      <c r="K197" s="588">
        <v>1.92</v>
      </c>
      <c r="L197" s="588">
        <v>2.0499999999999998</v>
      </c>
      <c r="M197" s="588">
        <v>0.37</v>
      </c>
      <c r="N197" s="589">
        <v>0.85</v>
      </c>
      <c r="O197" s="590">
        <v>3.8458000000000006</v>
      </c>
      <c r="P197" s="591">
        <v>1120.1099999999999</v>
      </c>
      <c r="Q197" s="592">
        <v>4.7</v>
      </c>
      <c r="R197" s="591">
        <v>1120.1099999999999</v>
      </c>
      <c r="S197" s="463">
        <v>4.1960164626688454E-3</v>
      </c>
      <c r="T197" s="593">
        <v>56</v>
      </c>
      <c r="U197" s="464">
        <v>0.23497692190945535</v>
      </c>
      <c r="V197" s="456">
        <v>251.76098776013072</v>
      </c>
      <c r="W197" s="465">
        <v>14.09861531456732</v>
      </c>
    </row>
    <row r="198" spans="1:23" x14ac:dyDescent="0.2">
      <c r="A198" s="683"/>
      <c r="B198" s="707"/>
      <c r="C198" s="705"/>
      <c r="D198" s="582" t="s">
        <v>26</v>
      </c>
      <c r="E198" s="583">
        <v>3</v>
      </c>
      <c r="F198" s="584" t="s">
        <v>712</v>
      </c>
      <c r="G198" s="585" t="s">
        <v>24</v>
      </c>
      <c r="H198" s="582">
        <v>20</v>
      </c>
      <c r="I198" s="587" t="s">
        <v>79</v>
      </c>
      <c r="J198" s="588">
        <v>11.24</v>
      </c>
      <c r="K198" s="588">
        <v>-0.21</v>
      </c>
      <c r="L198" s="588">
        <v>3.48</v>
      </c>
      <c r="M198" s="588">
        <v>2.04</v>
      </c>
      <c r="N198" s="589">
        <v>1.0669999999999999</v>
      </c>
      <c r="O198" s="589">
        <v>4.8620000000000001</v>
      </c>
      <c r="P198" s="594">
        <v>1189.8399999999999</v>
      </c>
      <c r="Q198" s="592">
        <v>5.93</v>
      </c>
      <c r="R198" s="594">
        <v>1189.8399999999999</v>
      </c>
      <c r="S198" s="463">
        <v>4.9838633765884486E-3</v>
      </c>
      <c r="T198" s="593">
        <v>56</v>
      </c>
      <c r="U198" s="464">
        <v>0.27909634908895314</v>
      </c>
      <c r="V198" s="456">
        <v>299.03180259530694</v>
      </c>
      <c r="W198" s="465">
        <v>16.745780945337188</v>
      </c>
    </row>
    <row r="199" spans="1:23" x14ac:dyDescent="0.2">
      <c r="A199" s="683"/>
      <c r="B199" s="707"/>
      <c r="C199" s="705"/>
      <c r="D199" s="582" t="s">
        <v>26</v>
      </c>
      <c r="E199" s="583">
        <v>4</v>
      </c>
      <c r="F199" s="584" t="s">
        <v>713</v>
      </c>
      <c r="G199" s="585" t="s">
        <v>122</v>
      </c>
      <c r="H199" s="586">
        <v>56</v>
      </c>
      <c r="I199" s="587" t="s">
        <v>79</v>
      </c>
      <c r="J199" s="588">
        <v>27.59</v>
      </c>
      <c r="K199" s="588">
        <v>3.75</v>
      </c>
      <c r="L199" s="588">
        <v>7.89</v>
      </c>
      <c r="M199" s="588">
        <v>0.49</v>
      </c>
      <c r="N199" s="589">
        <v>2.7827999999999999</v>
      </c>
      <c r="O199" s="590">
        <v>12.677200000000001</v>
      </c>
      <c r="P199" s="591">
        <v>3028.84</v>
      </c>
      <c r="Q199" s="592">
        <v>15.46</v>
      </c>
      <c r="R199" s="591">
        <v>3028.84</v>
      </c>
      <c r="S199" s="463">
        <v>5.1042643388227839E-3</v>
      </c>
      <c r="T199" s="593">
        <v>56</v>
      </c>
      <c r="U199" s="464">
        <v>0.28583880297407588</v>
      </c>
      <c r="V199" s="456">
        <v>306.25586032936701</v>
      </c>
      <c r="W199" s="465">
        <v>17.150328178444553</v>
      </c>
    </row>
    <row r="200" spans="1:23" x14ac:dyDescent="0.2">
      <c r="A200" s="683"/>
      <c r="B200" s="707"/>
      <c r="C200" s="705"/>
      <c r="D200" s="582" t="s">
        <v>26</v>
      </c>
      <c r="E200" s="583">
        <v>5</v>
      </c>
      <c r="F200" s="584" t="s">
        <v>714</v>
      </c>
      <c r="G200" s="585" t="s">
        <v>122</v>
      </c>
      <c r="H200" s="586">
        <v>52</v>
      </c>
      <c r="I200" s="587" t="s">
        <v>79</v>
      </c>
      <c r="J200" s="588">
        <v>25.02</v>
      </c>
      <c r="K200" s="588">
        <v>4.3</v>
      </c>
      <c r="L200" s="588">
        <v>3.95</v>
      </c>
      <c r="M200" s="588">
        <v>0.04</v>
      </c>
      <c r="N200" s="589">
        <v>3.01</v>
      </c>
      <c r="O200" s="590">
        <v>13.72</v>
      </c>
      <c r="P200" s="591">
        <v>3000.73</v>
      </c>
      <c r="Q200" s="592">
        <v>16.239999999999998</v>
      </c>
      <c r="R200" s="591">
        <v>3000.73</v>
      </c>
      <c r="S200" s="463">
        <v>5.4120164093403936E-3</v>
      </c>
      <c r="T200" s="593">
        <v>56</v>
      </c>
      <c r="U200" s="464">
        <v>0.30307291892306204</v>
      </c>
      <c r="V200" s="456">
        <v>324.72098456042363</v>
      </c>
      <c r="W200" s="465">
        <v>18.184375135383721</v>
      </c>
    </row>
    <row r="201" spans="1:23" x14ac:dyDescent="0.2">
      <c r="A201" s="683"/>
      <c r="B201" s="707"/>
      <c r="C201" s="705"/>
      <c r="D201" s="582" t="s">
        <v>26</v>
      </c>
      <c r="E201" s="583">
        <v>6</v>
      </c>
      <c r="F201" s="595" t="s">
        <v>715</v>
      </c>
      <c r="G201" s="585" t="s">
        <v>122</v>
      </c>
      <c r="H201" s="586">
        <v>50</v>
      </c>
      <c r="I201" s="587" t="s">
        <v>79</v>
      </c>
      <c r="J201" s="588">
        <v>23.04</v>
      </c>
      <c r="K201" s="588">
        <v>3.85</v>
      </c>
      <c r="L201" s="588">
        <v>5.57</v>
      </c>
      <c r="M201" s="588">
        <v>-0.43</v>
      </c>
      <c r="N201" s="589">
        <v>2.5289999999999999</v>
      </c>
      <c r="O201" s="590">
        <v>11.521000000000001</v>
      </c>
      <c r="P201" s="596">
        <v>2594.9699999999998</v>
      </c>
      <c r="Q201" s="592">
        <v>14.05</v>
      </c>
      <c r="R201" s="596">
        <v>2594.9699999999998</v>
      </c>
      <c r="S201" s="463">
        <v>5.4143207821285028E-3</v>
      </c>
      <c r="T201" s="593">
        <v>56</v>
      </c>
      <c r="U201" s="464">
        <v>0.30320196379919617</v>
      </c>
      <c r="V201" s="456">
        <v>324.85924692771016</v>
      </c>
      <c r="W201" s="465">
        <v>18.192117827951769</v>
      </c>
    </row>
    <row r="202" spans="1:23" x14ac:dyDescent="0.2">
      <c r="A202" s="683"/>
      <c r="B202" s="707"/>
      <c r="C202" s="705"/>
      <c r="D202" s="582" t="s">
        <v>26</v>
      </c>
      <c r="E202" s="583">
        <v>7</v>
      </c>
      <c r="F202" s="584" t="s">
        <v>716</v>
      </c>
      <c r="G202" s="585" t="s">
        <v>122</v>
      </c>
      <c r="H202" s="586">
        <v>54</v>
      </c>
      <c r="I202" s="587" t="s">
        <v>79</v>
      </c>
      <c r="J202" s="588">
        <v>28.11</v>
      </c>
      <c r="K202" s="588">
        <v>5.72</v>
      </c>
      <c r="L202" s="588">
        <v>5.56</v>
      </c>
      <c r="M202" s="588">
        <v>0.65</v>
      </c>
      <c r="N202" s="589">
        <v>2.9123999999999999</v>
      </c>
      <c r="O202" s="590">
        <v>13.2676</v>
      </c>
      <c r="P202" s="591">
        <v>2987.33</v>
      </c>
      <c r="Q202" s="592">
        <v>16.18</v>
      </c>
      <c r="R202" s="591">
        <v>2987.33</v>
      </c>
      <c r="S202" s="463">
        <v>5.4162077842086409E-3</v>
      </c>
      <c r="T202" s="593">
        <v>56</v>
      </c>
      <c r="U202" s="464">
        <v>0.30330763591568388</v>
      </c>
      <c r="V202" s="456">
        <v>324.97246705251848</v>
      </c>
      <c r="W202" s="465">
        <v>18.198458154941036</v>
      </c>
    </row>
    <row r="203" spans="1:23" x14ac:dyDescent="0.2">
      <c r="A203" s="683"/>
      <c r="B203" s="707"/>
      <c r="C203" s="705"/>
      <c r="D203" s="582" t="s">
        <v>26</v>
      </c>
      <c r="E203" s="583">
        <v>8</v>
      </c>
      <c r="F203" s="584" t="s">
        <v>717</v>
      </c>
      <c r="G203" s="585" t="s">
        <v>122</v>
      </c>
      <c r="H203" s="586">
        <v>53</v>
      </c>
      <c r="I203" s="587" t="s">
        <v>79</v>
      </c>
      <c r="J203" s="588">
        <v>29.67</v>
      </c>
      <c r="K203" s="588">
        <v>3.68</v>
      </c>
      <c r="L203" s="588">
        <v>8.11</v>
      </c>
      <c r="M203" s="588">
        <v>0.81</v>
      </c>
      <c r="N203" s="589">
        <v>3.07</v>
      </c>
      <c r="O203" s="590">
        <v>14</v>
      </c>
      <c r="P203" s="591">
        <v>2993.98</v>
      </c>
      <c r="Q203" s="592">
        <v>16.72</v>
      </c>
      <c r="R203" s="591">
        <v>2993.98</v>
      </c>
      <c r="S203" s="463">
        <v>5.5845396428833858E-3</v>
      </c>
      <c r="T203" s="593">
        <v>56</v>
      </c>
      <c r="U203" s="464">
        <v>0.31273422000146961</v>
      </c>
      <c r="V203" s="456">
        <v>335.07237857300316</v>
      </c>
      <c r="W203" s="465">
        <v>18.764053200088174</v>
      </c>
    </row>
    <row r="204" spans="1:23" x14ac:dyDescent="0.2">
      <c r="A204" s="683"/>
      <c r="B204" s="707"/>
      <c r="C204" s="705"/>
      <c r="D204" s="582" t="s">
        <v>26</v>
      </c>
      <c r="E204" s="583">
        <v>9</v>
      </c>
      <c r="F204" s="595" t="s">
        <v>718</v>
      </c>
      <c r="G204" s="585" t="s">
        <v>122</v>
      </c>
      <c r="H204" s="586">
        <v>54</v>
      </c>
      <c r="I204" s="587" t="s">
        <v>79</v>
      </c>
      <c r="J204" s="588">
        <v>30.9</v>
      </c>
      <c r="K204" s="588">
        <v>5.84</v>
      </c>
      <c r="L204" s="588">
        <v>5.91</v>
      </c>
      <c r="M204" s="588">
        <v>-0.08</v>
      </c>
      <c r="N204" s="589">
        <v>3.4613999999999998</v>
      </c>
      <c r="O204" s="590">
        <v>15.768600000000001</v>
      </c>
      <c r="P204" s="591">
        <v>3008.9</v>
      </c>
      <c r="Q204" s="592">
        <v>19.23</v>
      </c>
      <c r="R204" s="591">
        <v>3008.9</v>
      </c>
      <c r="S204" s="463">
        <v>6.3910399149190731E-3</v>
      </c>
      <c r="T204" s="593">
        <v>56</v>
      </c>
      <c r="U204" s="464">
        <v>0.3578982352354681</v>
      </c>
      <c r="V204" s="456">
        <v>383.46239489514437</v>
      </c>
      <c r="W204" s="465">
        <v>21.473894114128086</v>
      </c>
    </row>
    <row r="205" spans="1:23" ht="13.5" thickBot="1" x14ac:dyDescent="0.25">
      <c r="A205" s="683"/>
      <c r="B205" s="707"/>
      <c r="C205" s="705"/>
      <c r="D205" s="597" t="s">
        <v>26</v>
      </c>
      <c r="E205" s="598">
        <v>10</v>
      </c>
      <c r="F205" s="599" t="s">
        <v>719</v>
      </c>
      <c r="G205" s="585" t="s">
        <v>122</v>
      </c>
      <c r="H205" s="600">
        <v>18</v>
      </c>
      <c r="I205" s="601" t="s">
        <v>79</v>
      </c>
      <c r="J205" s="602">
        <v>11.52</v>
      </c>
      <c r="K205" s="602">
        <v>2.2400000000000002</v>
      </c>
      <c r="L205" s="602">
        <v>3.37</v>
      </c>
      <c r="M205" s="602">
        <v>-0.76</v>
      </c>
      <c r="N205" s="603">
        <v>1.2005999999999999</v>
      </c>
      <c r="O205" s="604">
        <v>5.4694000000000003</v>
      </c>
      <c r="P205" s="605">
        <v>946.37</v>
      </c>
      <c r="Q205" s="606">
        <v>6.67</v>
      </c>
      <c r="R205" s="605">
        <v>946.37</v>
      </c>
      <c r="S205" s="500">
        <v>7.0479833468939206E-3</v>
      </c>
      <c r="T205" s="607">
        <v>56</v>
      </c>
      <c r="U205" s="501">
        <v>0.39468706742605952</v>
      </c>
      <c r="V205" s="502">
        <v>422.87900081363523</v>
      </c>
      <c r="W205" s="503">
        <v>23.681224045563575</v>
      </c>
    </row>
    <row r="206" spans="1:23" x14ac:dyDescent="0.2">
      <c r="A206" s="683"/>
      <c r="B206" s="707"/>
      <c r="C206" s="705"/>
      <c r="D206" s="608" t="s">
        <v>27</v>
      </c>
      <c r="E206" s="609">
        <v>1</v>
      </c>
      <c r="F206" s="610" t="s">
        <v>720</v>
      </c>
      <c r="G206" s="611" t="s">
        <v>122</v>
      </c>
      <c r="H206" s="612">
        <v>33</v>
      </c>
      <c r="I206" s="613" t="s">
        <v>79</v>
      </c>
      <c r="J206" s="614">
        <v>20.96</v>
      </c>
      <c r="K206" s="614">
        <v>1.93</v>
      </c>
      <c r="L206" s="614">
        <v>6.21</v>
      </c>
      <c r="M206" s="614">
        <v>0</v>
      </c>
      <c r="N206" s="615">
        <v>2.3075999999999999</v>
      </c>
      <c r="O206" s="616">
        <v>10.5124</v>
      </c>
      <c r="P206" s="617">
        <v>1419.26</v>
      </c>
      <c r="Q206" s="618">
        <v>12.82</v>
      </c>
      <c r="R206" s="617">
        <v>1419.26</v>
      </c>
      <c r="S206" s="505">
        <v>9.0328762876428562E-3</v>
      </c>
      <c r="T206" s="619">
        <v>56</v>
      </c>
      <c r="U206" s="506">
        <v>0.505841072108</v>
      </c>
      <c r="V206" s="507">
        <v>541.97257725857139</v>
      </c>
      <c r="W206" s="508">
        <v>30.350464326479997</v>
      </c>
    </row>
    <row r="207" spans="1:23" x14ac:dyDescent="0.2">
      <c r="A207" s="683"/>
      <c r="B207" s="707"/>
      <c r="C207" s="705"/>
      <c r="D207" s="620" t="s">
        <v>27</v>
      </c>
      <c r="E207" s="621">
        <v>2</v>
      </c>
      <c r="F207" s="622" t="s">
        <v>721</v>
      </c>
      <c r="G207" s="623" t="s">
        <v>122</v>
      </c>
      <c r="H207" s="624">
        <v>107</v>
      </c>
      <c r="I207" s="625" t="s">
        <v>79</v>
      </c>
      <c r="J207" s="626">
        <v>46.44</v>
      </c>
      <c r="K207" s="626">
        <v>3.98</v>
      </c>
      <c r="L207" s="626">
        <v>17.100000000000001</v>
      </c>
      <c r="M207" s="626">
        <v>1.22</v>
      </c>
      <c r="N207" s="627">
        <v>4.3499999999999996</v>
      </c>
      <c r="O207" s="627">
        <v>19.79</v>
      </c>
      <c r="P207" s="628">
        <v>2633.85</v>
      </c>
      <c r="Q207" s="629">
        <v>23.75</v>
      </c>
      <c r="R207" s="628">
        <v>2613.5100000000002</v>
      </c>
      <c r="S207" s="475">
        <v>9.0873958775746014E-3</v>
      </c>
      <c r="T207" s="630">
        <v>56</v>
      </c>
      <c r="U207" s="477">
        <v>0.50889416914417773</v>
      </c>
      <c r="V207" s="478">
        <v>545.24375265447611</v>
      </c>
      <c r="W207" s="479">
        <v>30.533650148650661</v>
      </c>
    </row>
    <row r="208" spans="1:23" x14ac:dyDescent="0.2">
      <c r="A208" s="683"/>
      <c r="B208" s="707"/>
      <c r="C208" s="705"/>
      <c r="D208" s="620" t="s">
        <v>27</v>
      </c>
      <c r="E208" s="621">
        <v>3</v>
      </c>
      <c r="F208" s="622" t="s">
        <v>722</v>
      </c>
      <c r="G208" s="623" t="s">
        <v>122</v>
      </c>
      <c r="H208" s="624">
        <v>108</v>
      </c>
      <c r="I208" s="625" t="s">
        <v>79</v>
      </c>
      <c r="J208" s="626">
        <v>48.62</v>
      </c>
      <c r="K208" s="626">
        <v>5.84</v>
      </c>
      <c r="L208" s="626">
        <v>19.260000000000002</v>
      </c>
      <c r="M208" s="626">
        <v>-0.43</v>
      </c>
      <c r="N208" s="627">
        <v>4.3109999999999999</v>
      </c>
      <c r="O208" s="631">
        <v>19.638999999999999</v>
      </c>
      <c r="P208" s="632">
        <v>2561.06</v>
      </c>
      <c r="Q208" s="629">
        <v>23.95</v>
      </c>
      <c r="R208" s="632">
        <v>2561.06</v>
      </c>
      <c r="S208" s="475">
        <v>9.3515966045309359E-3</v>
      </c>
      <c r="T208" s="630">
        <v>56</v>
      </c>
      <c r="U208" s="477">
        <v>0.52368940985373236</v>
      </c>
      <c r="V208" s="478">
        <v>561.0957962718561</v>
      </c>
      <c r="W208" s="479">
        <v>31.421364591223941</v>
      </c>
    </row>
    <row r="209" spans="1:23" x14ac:dyDescent="0.2">
      <c r="A209" s="683"/>
      <c r="B209" s="707"/>
      <c r="C209" s="705"/>
      <c r="D209" s="620" t="s">
        <v>27</v>
      </c>
      <c r="E209" s="621">
        <v>4</v>
      </c>
      <c r="F209" s="622" t="s">
        <v>723</v>
      </c>
      <c r="G209" s="623" t="s">
        <v>122</v>
      </c>
      <c r="H209" s="624">
        <v>76</v>
      </c>
      <c r="I209" s="625" t="s">
        <v>79</v>
      </c>
      <c r="J209" s="626">
        <v>22.38</v>
      </c>
      <c r="K209" s="626">
        <v>3.57</v>
      </c>
      <c r="L209" s="626">
        <v>0</v>
      </c>
      <c r="M209" s="626">
        <v>0</v>
      </c>
      <c r="N209" s="627">
        <v>3.3857999999999997</v>
      </c>
      <c r="O209" s="631">
        <v>15.424199999999999</v>
      </c>
      <c r="P209" s="632">
        <v>1931.61</v>
      </c>
      <c r="Q209" s="629">
        <v>18.809999999999999</v>
      </c>
      <c r="R209" s="632">
        <v>1931.61</v>
      </c>
      <c r="S209" s="475">
        <v>9.7379905881622066E-3</v>
      </c>
      <c r="T209" s="630">
        <v>56</v>
      </c>
      <c r="U209" s="477">
        <v>0.54532747293708361</v>
      </c>
      <c r="V209" s="478">
        <v>584.27943528973242</v>
      </c>
      <c r="W209" s="479">
        <v>32.719648376225017</v>
      </c>
    </row>
    <row r="210" spans="1:23" x14ac:dyDescent="0.2">
      <c r="A210" s="683"/>
      <c r="B210" s="707"/>
      <c r="C210" s="705"/>
      <c r="D210" s="620" t="s">
        <v>27</v>
      </c>
      <c r="E210" s="621">
        <v>5</v>
      </c>
      <c r="F210" s="633" t="s">
        <v>724</v>
      </c>
      <c r="G210" s="623" t="s">
        <v>122</v>
      </c>
      <c r="H210" s="624">
        <v>45</v>
      </c>
      <c r="I210" s="625" t="s">
        <v>79</v>
      </c>
      <c r="J210" s="626">
        <v>37.200000000000003</v>
      </c>
      <c r="K210" s="626">
        <v>2.87</v>
      </c>
      <c r="L210" s="626">
        <v>8.57</v>
      </c>
      <c r="M210" s="626">
        <v>0.4</v>
      </c>
      <c r="N210" s="627">
        <v>4.5648</v>
      </c>
      <c r="O210" s="631">
        <v>20.795200000000001</v>
      </c>
      <c r="P210" s="632">
        <v>2350.1</v>
      </c>
      <c r="Q210" s="629">
        <v>25.36</v>
      </c>
      <c r="R210" s="632">
        <v>2350.1</v>
      </c>
      <c r="S210" s="475">
        <v>1.0791030168928982E-2</v>
      </c>
      <c r="T210" s="630">
        <v>56</v>
      </c>
      <c r="U210" s="477">
        <v>0.60429768946002294</v>
      </c>
      <c r="V210" s="478">
        <v>647.46181013573892</v>
      </c>
      <c r="W210" s="479">
        <v>36.257861367601379</v>
      </c>
    </row>
    <row r="211" spans="1:23" x14ac:dyDescent="0.2">
      <c r="A211" s="683"/>
      <c r="B211" s="707"/>
      <c r="C211" s="705"/>
      <c r="D211" s="620" t="s">
        <v>27</v>
      </c>
      <c r="E211" s="621">
        <v>6</v>
      </c>
      <c r="F211" s="622" t="s">
        <v>725</v>
      </c>
      <c r="G211" s="623" t="s">
        <v>122</v>
      </c>
      <c r="H211" s="624">
        <v>107</v>
      </c>
      <c r="I211" s="625" t="s">
        <v>79</v>
      </c>
      <c r="J211" s="626">
        <v>51.56</v>
      </c>
      <c r="K211" s="626">
        <v>5.98</v>
      </c>
      <c r="L211" s="626">
        <v>17.02</v>
      </c>
      <c r="M211" s="626">
        <v>0.45</v>
      </c>
      <c r="N211" s="627">
        <v>5.0599999999999996</v>
      </c>
      <c r="O211" s="627">
        <v>23.05</v>
      </c>
      <c r="P211" s="632">
        <v>2563.58</v>
      </c>
      <c r="Q211" s="629">
        <v>27.9</v>
      </c>
      <c r="R211" s="632">
        <v>2544.59</v>
      </c>
      <c r="S211" s="475">
        <v>1.0964438278858282E-2</v>
      </c>
      <c r="T211" s="630">
        <v>56</v>
      </c>
      <c r="U211" s="477">
        <v>0.61400854361606383</v>
      </c>
      <c r="V211" s="478">
        <v>657.86629673149685</v>
      </c>
      <c r="W211" s="479">
        <v>36.840512616963821</v>
      </c>
    </row>
    <row r="212" spans="1:23" x14ac:dyDescent="0.2">
      <c r="A212" s="683"/>
      <c r="B212" s="707"/>
      <c r="C212" s="705"/>
      <c r="D212" s="620" t="s">
        <v>27</v>
      </c>
      <c r="E212" s="621">
        <v>7</v>
      </c>
      <c r="F212" s="622" t="s">
        <v>726</v>
      </c>
      <c r="G212" s="623" t="s">
        <v>122</v>
      </c>
      <c r="H212" s="624">
        <v>105</v>
      </c>
      <c r="I212" s="634" t="s">
        <v>79</v>
      </c>
      <c r="J212" s="626">
        <v>50.21</v>
      </c>
      <c r="K212" s="626">
        <v>6.66</v>
      </c>
      <c r="L212" s="626">
        <v>12.52</v>
      </c>
      <c r="M212" s="626">
        <v>-0.08</v>
      </c>
      <c r="N212" s="627">
        <v>5.6</v>
      </c>
      <c r="O212" s="627">
        <v>25.51</v>
      </c>
      <c r="P212" s="632">
        <v>2608.98</v>
      </c>
      <c r="Q212" s="629">
        <v>30.6</v>
      </c>
      <c r="R212" s="632">
        <v>2539.69</v>
      </c>
      <c r="S212" s="475">
        <v>1.2048714606900842E-2</v>
      </c>
      <c r="T212" s="630">
        <v>56</v>
      </c>
      <c r="U212" s="477">
        <v>0.67472801798644721</v>
      </c>
      <c r="V212" s="478">
        <v>722.92287641405051</v>
      </c>
      <c r="W212" s="479">
        <v>40.483681079186823</v>
      </c>
    </row>
    <row r="213" spans="1:23" x14ac:dyDescent="0.2">
      <c r="A213" s="683"/>
      <c r="B213" s="707"/>
      <c r="C213" s="705"/>
      <c r="D213" s="620" t="s">
        <v>27</v>
      </c>
      <c r="E213" s="621">
        <v>8</v>
      </c>
      <c r="F213" s="622" t="s">
        <v>727</v>
      </c>
      <c r="G213" s="623" t="s">
        <v>122</v>
      </c>
      <c r="H213" s="624">
        <v>12</v>
      </c>
      <c r="I213" s="625" t="s">
        <v>79</v>
      </c>
      <c r="J213" s="626">
        <v>10.09</v>
      </c>
      <c r="K213" s="626">
        <v>1.05</v>
      </c>
      <c r="L213" s="626">
        <v>2.2400000000000002</v>
      </c>
      <c r="M213" s="626">
        <v>0</v>
      </c>
      <c r="N213" s="627">
        <v>1.224</v>
      </c>
      <c r="O213" s="631">
        <v>5.5759999999999996</v>
      </c>
      <c r="P213" s="632">
        <v>552.99</v>
      </c>
      <c r="Q213" s="629">
        <v>6.8</v>
      </c>
      <c r="R213" s="632">
        <v>552.99</v>
      </c>
      <c r="S213" s="475">
        <v>1.2296786560335629E-2</v>
      </c>
      <c r="T213" s="630">
        <v>56</v>
      </c>
      <c r="U213" s="477">
        <v>0.68862004737879523</v>
      </c>
      <c r="V213" s="478">
        <v>737.80719362013781</v>
      </c>
      <c r="W213" s="479">
        <v>41.317202842727717</v>
      </c>
    </row>
    <row r="214" spans="1:23" x14ac:dyDescent="0.2">
      <c r="A214" s="683"/>
      <c r="B214" s="707"/>
      <c r="C214" s="705"/>
      <c r="D214" s="620" t="s">
        <v>27</v>
      </c>
      <c r="E214" s="621">
        <v>9</v>
      </c>
      <c r="F214" s="622" t="s">
        <v>728</v>
      </c>
      <c r="G214" s="623" t="s">
        <v>122</v>
      </c>
      <c r="H214" s="624">
        <v>21</v>
      </c>
      <c r="I214" s="634" t="s">
        <v>79</v>
      </c>
      <c r="J214" s="626">
        <v>19.41</v>
      </c>
      <c r="K214" s="626">
        <v>2.12</v>
      </c>
      <c r="L214" s="626">
        <v>3.15</v>
      </c>
      <c r="M214" s="626">
        <v>-0.59</v>
      </c>
      <c r="N214" s="627">
        <v>2.6513999999999998</v>
      </c>
      <c r="O214" s="631">
        <v>12.078600000000002</v>
      </c>
      <c r="P214" s="632">
        <v>1088.6600000000001</v>
      </c>
      <c r="Q214" s="629">
        <v>14.73</v>
      </c>
      <c r="R214" s="632">
        <v>1088.6600000000001</v>
      </c>
      <c r="S214" s="475">
        <v>1.3530395164697884E-2</v>
      </c>
      <c r="T214" s="630">
        <v>56</v>
      </c>
      <c r="U214" s="477">
        <v>0.75770212922308156</v>
      </c>
      <c r="V214" s="478">
        <v>811.82370988187301</v>
      </c>
      <c r="W214" s="479">
        <v>45.462127753384891</v>
      </c>
    </row>
    <row r="215" spans="1:23" ht="13.5" thickBot="1" x14ac:dyDescent="0.25">
      <c r="A215" s="683"/>
      <c r="B215" s="707"/>
      <c r="C215" s="705"/>
      <c r="D215" s="635" t="s">
        <v>27</v>
      </c>
      <c r="E215" s="636">
        <v>10</v>
      </c>
      <c r="F215" s="637" t="s">
        <v>729</v>
      </c>
      <c r="G215" s="623" t="s">
        <v>122</v>
      </c>
      <c r="H215" s="638">
        <v>59</v>
      </c>
      <c r="I215" s="639" t="s">
        <v>79</v>
      </c>
      <c r="J215" s="640">
        <v>41.51</v>
      </c>
      <c r="K215" s="641">
        <v>5.72</v>
      </c>
      <c r="L215" s="641">
        <v>0.41</v>
      </c>
      <c r="M215" s="641">
        <v>0</v>
      </c>
      <c r="N215" s="642">
        <v>6.37</v>
      </c>
      <c r="O215" s="642">
        <v>29.01</v>
      </c>
      <c r="P215" s="643">
        <v>2449.7199999999998</v>
      </c>
      <c r="Q215" s="644">
        <v>34.700000000000003</v>
      </c>
      <c r="R215" s="643">
        <v>2403.11</v>
      </c>
      <c r="S215" s="509">
        <v>1.4439621989838168E-2</v>
      </c>
      <c r="T215" s="645">
        <v>56</v>
      </c>
      <c r="U215" s="492">
        <v>0.80861883143093738</v>
      </c>
      <c r="V215" s="510">
        <v>866.37731939029004</v>
      </c>
      <c r="W215" s="511">
        <v>48.517129885856242</v>
      </c>
    </row>
    <row r="216" spans="1:23" x14ac:dyDescent="0.2">
      <c r="A216" s="683"/>
      <c r="B216" s="707"/>
      <c r="C216" s="705"/>
      <c r="D216" s="646" t="s">
        <v>28</v>
      </c>
      <c r="E216" s="647">
        <v>1</v>
      </c>
      <c r="F216" s="648" t="s">
        <v>730</v>
      </c>
      <c r="G216" s="649" t="s">
        <v>122</v>
      </c>
      <c r="H216" s="646">
        <v>47</v>
      </c>
      <c r="I216" s="650" t="s">
        <v>79</v>
      </c>
      <c r="J216" s="651">
        <v>18.25</v>
      </c>
      <c r="K216" s="651">
        <v>2.41</v>
      </c>
      <c r="L216" s="651">
        <v>5.32</v>
      </c>
      <c r="M216" s="651">
        <v>-0.27</v>
      </c>
      <c r="N216" s="652">
        <v>1.95</v>
      </c>
      <c r="O216" s="653">
        <v>8.84</v>
      </c>
      <c r="P216" s="654">
        <v>1586.55</v>
      </c>
      <c r="Q216" s="655">
        <v>10.57</v>
      </c>
      <c r="R216" s="654">
        <v>1555.54</v>
      </c>
      <c r="S216" s="517">
        <v>6.7950679506795075E-3</v>
      </c>
      <c r="T216" s="656">
        <v>56</v>
      </c>
      <c r="U216" s="519">
        <v>0.3805238052380524</v>
      </c>
      <c r="V216" s="520">
        <v>407.70407704077041</v>
      </c>
      <c r="W216" s="521">
        <v>22.831428314283144</v>
      </c>
    </row>
    <row r="217" spans="1:23" x14ac:dyDescent="0.2">
      <c r="A217" s="683"/>
      <c r="B217" s="707"/>
      <c r="C217" s="705"/>
      <c r="D217" s="657" t="s">
        <v>28</v>
      </c>
      <c r="E217" s="658">
        <v>2</v>
      </c>
      <c r="F217" s="659" t="s">
        <v>731</v>
      </c>
      <c r="G217" s="660" t="s">
        <v>122</v>
      </c>
      <c r="H217" s="657">
        <v>12</v>
      </c>
      <c r="I217" s="661" t="s">
        <v>79</v>
      </c>
      <c r="J217" s="662">
        <v>8.5399999999999991</v>
      </c>
      <c r="K217" s="662">
        <v>0.31</v>
      </c>
      <c r="L217" s="662">
        <v>2.63</v>
      </c>
      <c r="M217" s="662">
        <v>0</v>
      </c>
      <c r="N217" s="663">
        <v>1.008</v>
      </c>
      <c r="O217" s="664">
        <v>4.5919999999999996</v>
      </c>
      <c r="P217" s="665">
        <v>617.34</v>
      </c>
      <c r="Q217" s="666">
        <v>5.6</v>
      </c>
      <c r="R217" s="665">
        <v>617.34</v>
      </c>
      <c r="S217" s="444">
        <v>9.0711763371885828E-3</v>
      </c>
      <c r="T217" s="667">
        <v>56</v>
      </c>
      <c r="U217" s="446">
        <v>0.50798587488256064</v>
      </c>
      <c r="V217" s="438">
        <v>544.27058023131508</v>
      </c>
      <c r="W217" s="447">
        <v>30.479152492953645</v>
      </c>
    </row>
    <row r="218" spans="1:23" x14ac:dyDescent="0.2">
      <c r="A218" s="683"/>
      <c r="B218" s="707"/>
      <c r="C218" s="705"/>
      <c r="D218" s="657" t="s">
        <v>28</v>
      </c>
      <c r="E218" s="658">
        <v>3</v>
      </c>
      <c r="F218" s="659" t="s">
        <v>732</v>
      </c>
      <c r="G218" s="660" t="s">
        <v>122</v>
      </c>
      <c r="H218" s="657">
        <v>20</v>
      </c>
      <c r="I218" s="661" t="s">
        <v>79</v>
      </c>
      <c r="J218" s="662">
        <v>18.850000000000001</v>
      </c>
      <c r="K218" s="662">
        <v>2.13</v>
      </c>
      <c r="L218" s="662">
        <v>4.5999999999999996</v>
      </c>
      <c r="M218" s="662">
        <v>0</v>
      </c>
      <c r="N218" s="663">
        <v>2.1816</v>
      </c>
      <c r="O218" s="664">
        <v>9.9383999999999997</v>
      </c>
      <c r="P218" s="665">
        <v>1079.8800000000001</v>
      </c>
      <c r="Q218" s="666">
        <v>12.12</v>
      </c>
      <c r="R218" s="665">
        <v>1079.8800000000001</v>
      </c>
      <c r="S218" s="444">
        <v>1.1223469274363816E-2</v>
      </c>
      <c r="T218" s="667">
        <v>56</v>
      </c>
      <c r="U218" s="446">
        <v>0.62851427936437365</v>
      </c>
      <c r="V218" s="438">
        <v>673.40815646182898</v>
      </c>
      <c r="W218" s="447">
        <v>37.710856761862424</v>
      </c>
    </row>
    <row r="219" spans="1:23" x14ac:dyDescent="0.2">
      <c r="A219" s="683"/>
      <c r="B219" s="707"/>
      <c r="C219" s="705"/>
      <c r="D219" s="657" t="s">
        <v>28</v>
      </c>
      <c r="E219" s="658">
        <v>4</v>
      </c>
      <c r="F219" s="659" t="s">
        <v>733</v>
      </c>
      <c r="G219" s="660" t="s">
        <v>122</v>
      </c>
      <c r="H219" s="668">
        <v>6</v>
      </c>
      <c r="I219" s="661" t="s">
        <v>79</v>
      </c>
      <c r="J219" s="662">
        <v>5.39</v>
      </c>
      <c r="K219" s="662">
        <v>0.69</v>
      </c>
      <c r="L219" s="662">
        <v>1.08</v>
      </c>
      <c r="M219" s="662">
        <v>0</v>
      </c>
      <c r="N219" s="663">
        <v>0.65159999999999996</v>
      </c>
      <c r="O219" s="664">
        <v>2.9683999999999999</v>
      </c>
      <c r="P219" s="665">
        <v>305.61</v>
      </c>
      <c r="Q219" s="666">
        <v>3.62</v>
      </c>
      <c r="R219" s="665">
        <v>305.61</v>
      </c>
      <c r="S219" s="444">
        <v>1.1845162134746899E-2</v>
      </c>
      <c r="T219" s="667">
        <v>56</v>
      </c>
      <c r="U219" s="446">
        <v>0.66332907954582632</v>
      </c>
      <c r="V219" s="438">
        <v>710.70972808481395</v>
      </c>
      <c r="W219" s="447">
        <v>39.799744772749584</v>
      </c>
    </row>
    <row r="220" spans="1:23" x14ac:dyDescent="0.2">
      <c r="A220" s="683"/>
      <c r="B220" s="707"/>
      <c r="C220" s="705"/>
      <c r="D220" s="657" t="s">
        <v>28</v>
      </c>
      <c r="E220" s="658">
        <v>5</v>
      </c>
      <c r="F220" s="659" t="s">
        <v>734</v>
      </c>
      <c r="G220" s="660" t="s">
        <v>122</v>
      </c>
      <c r="H220" s="668">
        <v>39</v>
      </c>
      <c r="I220" s="661" t="s">
        <v>79</v>
      </c>
      <c r="J220" s="662">
        <v>24.91</v>
      </c>
      <c r="K220" s="662">
        <v>1.91</v>
      </c>
      <c r="L220" s="662">
        <v>7.89</v>
      </c>
      <c r="M220" s="662">
        <v>0.02</v>
      </c>
      <c r="N220" s="663">
        <v>2.7161999999999997</v>
      </c>
      <c r="O220" s="664">
        <v>12.373799999999999</v>
      </c>
      <c r="P220" s="669">
        <v>1183.53</v>
      </c>
      <c r="Q220" s="666">
        <v>15.09</v>
      </c>
      <c r="R220" s="669">
        <v>1183.53</v>
      </c>
      <c r="S220" s="444">
        <v>1.2749993663025018E-2</v>
      </c>
      <c r="T220" s="667">
        <v>56</v>
      </c>
      <c r="U220" s="446">
        <v>0.71399964512940106</v>
      </c>
      <c r="V220" s="438">
        <v>764.99961978150111</v>
      </c>
      <c r="W220" s="447">
        <v>42.839978707764068</v>
      </c>
    </row>
    <row r="221" spans="1:23" x14ac:dyDescent="0.2">
      <c r="A221" s="683"/>
      <c r="B221" s="707"/>
      <c r="C221" s="705"/>
      <c r="D221" s="657" t="s">
        <v>28</v>
      </c>
      <c r="E221" s="658">
        <v>6</v>
      </c>
      <c r="F221" s="659" t="s">
        <v>735</v>
      </c>
      <c r="G221" s="660" t="s">
        <v>122</v>
      </c>
      <c r="H221" s="668">
        <v>19</v>
      </c>
      <c r="I221" s="661" t="s">
        <v>79</v>
      </c>
      <c r="J221" s="662">
        <v>11.08</v>
      </c>
      <c r="K221" s="662">
        <v>1.51</v>
      </c>
      <c r="L221" s="662">
        <v>0.62</v>
      </c>
      <c r="M221" s="662">
        <v>0</v>
      </c>
      <c r="N221" s="663">
        <v>1.6109999999999998</v>
      </c>
      <c r="O221" s="664">
        <v>7.3389999999999995</v>
      </c>
      <c r="P221" s="665">
        <v>670.33</v>
      </c>
      <c r="Q221" s="666">
        <v>8.9499999999999993</v>
      </c>
      <c r="R221" s="665">
        <v>670.33</v>
      </c>
      <c r="S221" s="444">
        <v>1.3351632777885517E-2</v>
      </c>
      <c r="T221" s="667">
        <v>56</v>
      </c>
      <c r="U221" s="446">
        <v>0.7476914355615889</v>
      </c>
      <c r="V221" s="438">
        <v>801.09796667313105</v>
      </c>
      <c r="W221" s="447">
        <v>44.861486133695337</v>
      </c>
    </row>
    <row r="222" spans="1:23" x14ac:dyDescent="0.2">
      <c r="A222" s="683"/>
      <c r="B222" s="707"/>
      <c r="C222" s="705"/>
      <c r="D222" s="657" t="s">
        <v>28</v>
      </c>
      <c r="E222" s="658">
        <v>7</v>
      </c>
      <c r="F222" s="659" t="s">
        <v>736</v>
      </c>
      <c r="G222" s="660" t="s">
        <v>122</v>
      </c>
      <c r="H222" s="657">
        <v>17</v>
      </c>
      <c r="I222" s="670" t="s">
        <v>79</v>
      </c>
      <c r="J222" s="662">
        <v>18.27</v>
      </c>
      <c r="K222" s="662">
        <v>1.39</v>
      </c>
      <c r="L222" s="662">
        <v>3.26</v>
      </c>
      <c r="M222" s="662">
        <v>0.14000000000000001</v>
      </c>
      <c r="N222" s="663">
        <v>2.4300000000000002</v>
      </c>
      <c r="O222" s="664">
        <v>11.05</v>
      </c>
      <c r="P222" s="671">
        <v>948</v>
      </c>
      <c r="Q222" s="666">
        <v>11.57</v>
      </c>
      <c r="R222" s="671">
        <v>814.13</v>
      </c>
      <c r="S222" s="444">
        <v>1.4211489565548499E-2</v>
      </c>
      <c r="T222" s="667">
        <v>56</v>
      </c>
      <c r="U222" s="446">
        <v>0.79584341567071593</v>
      </c>
      <c r="V222" s="438">
        <v>852.68937393291003</v>
      </c>
      <c r="W222" s="447">
        <v>47.750604940242965</v>
      </c>
    </row>
    <row r="223" spans="1:23" x14ac:dyDescent="0.2">
      <c r="A223" s="683"/>
      <c r="B223" s="707"/>
      <c r="C223" s="705"/>
      <c r="D223" s="657" t="s">
        <v>28</v>
      </c>
      <c r="E223" s="658">
        <v>8</v>
      </c>
      <c r="F223" s="659" t="s">
        <v>737</v>
      </c>
      <c r="G223" s="660" t="s">
        <v>122</v>
      </c>
      <c r="H223" s="668">
        <v>4</v>
      </c>
      <c r="I223" s="670" t="s">
        <v>79</v>
      </c>
      <c r="J223" s="662">
        <v>4.07</v>
      </c>
      <c r="K223" s="662">
        <v>0.19</v>
      </c>
      <c r="L223" s="662">
        <v>0.55000000000000004</v>
      </c>
      <c r="M223" s="662">
        <v>-0.03</v>
      </c>
      <c r="N223" s="663">
        <v>0.6048</v>
      </c>
      <c r="O223" s="664">
        <v>2.7551999999999999</v>
      </c>
      <c r="P223" s="665">
        <v>191.55</v>
      </c>
      <c r="Q223" s="666">
        <v>3.36</v>
      </c>
      <c r="R223" s="665">
        <v>191.55</v>
      </c>
      <c r="S223" s="444">
        <v>1.7541111981205951E-2</v>
      </c>
      <c r="T223" s="667">
        <v>56</v>
      </c>
      <c r="U223" s="446">
        <v>0.98230227094753331</v>
      </c>
      <c r="V223" s="672">
        <v>1052.4667188723572</v>
      </c>
      <c r="W223" s="447">
        <v>58.938136256852005</v>
      </c>
    </row>
    <row r="224" spans="1:23" x14ac:dyDescent="0.2">
      <c r="A224" s="683"/>
      <c r="B224" s="707"/>
      <c r="C224" s="705"/>
      <c r="D224" s="657" t="s">
        <v>28</v>
      </c>
      <c r="E224" s="658">
        <v>9</v>
      </c>
      <c r="F224" s="659" t="s">
        <v>738</v>
      </c>
      <c r="G224" s="660" t="s">
        <v>122</v>
      </c>
      <c r="H224" s="668">
        <v>4</v>
      </c>
      <c r="I224" s="661" t="s">
        <v>79</v>
      </c>
      <c r="J224" s="662">
        <v>3.61</v>
      </c>
      <c r="K224" s="662">
        <v>0.48</v>
      </c>
      <c r="L224" s="662">
        <v>0</v>
      </c>
      <c r="M224" s="662">
        <v>0</v>
      </c>
      <c r="N224" s="663">
        <v>0.56340000000000001</v>
      </c>
      <c r="O224" s="664">
        <v>2.5665999999999998</v>
      </c>
      <c r="P224" s="665">
        <v>158.1</v>
      </c>
      <c r="Q224" s="666">
        <v>3.13</v>
      </c>
      <c r="R224" s="665">
        <v>158.1</v>
      </c>
      <c r="S224" s="444">
        <v>1.9797596457938015E-2</v>
      </c>
      <c r="T224" s="667">
        <v>56</v>
      </c>
      <c r="U224" s="446">
        <v>1.1086654016445288</v>
      </c>
      <c r="V224" s="672">
        <v>1187.855787476281</v>
      </c>
      <c r="W224" s="447">
        <v>66.519924098671737</v>
      </c>
    </row>
    <row r="225" spans="1:23" ht="13.5" thickBot="1" x14ac:dyDescent="0.25">
      <c r="A225" s="683"/>
      <c r="B225" s="707"/>
      <c r="C225" s="705"/>
      <c r="D225" s="850" t="s">
        <v>28</v>
      </c>
      <c r="E225" s="851">
        <v>10</v>
      </c>
      <c r="F225" s="852" t="s">
        <v>739</v>
      </c>
      <c r="G225" s="853" t="s">
        <v>122</v>
      </c>
      <c r="H225" s="854">
        <v>4</v>
      </c>
      <c r="I225" s="855" t="s">
        <v>79</v>
      </c>
      <c r="J225" s="856">
        <v>6.54</v>
      </c>
      <c r="K225" s="856">
        <v>0.55000000000000004</v>
      </c>
      <c r="L225" s="856">
        <v>1.31</v>
      </c>
      <c r="M225" s="856">
        <v>0</v>
      </c>
      <c r="N225" s="857">
        <v>0.84239999999999993</v>
      </c>
      <c r="O225" s="858">
        <v>3.8375999999999997</v>
      </c>
      <c r="P225" s="859">
        <v>220.87</v>
      </c>
      <c r="Q225" s="860">
        <v>4.68</v>
      </c>
      <c r="R225" s="859">
        <v>220.87</v>
      </c>
      <c r="S225" s="399">
        <v>2.1188934667451441E-2</v>
      </c>
      <c r="T225" s="861">
        <v>56</v>
      </c>
      <c r="U225" s="862">
        <v>1.1865803413772806</v>
      </c>
      <c r="V225" s="739">
        <v>1271.3360800470866</v>
      </c>
      <c r="W225" s="863">
        <v>71.194820482636842</v>
      </c>
    </row>
    <row r="226" spans="1:23" x14ac:dyDescent="0.2">
      <c r="A226" s="848" t="s">
        <v>867</v>
      </c>
      <c r="B226" s="838">
        <v>5.17</v>
      </c>
      <c r="C226" s="841">
        <v>87.202489999999997</v>
      </c>
      <c r="D226" s="525" t="s">
        <v>25</v>
      </c>
      <c r="E226" s="526"/>
      <c r="F226" s="880" t="s">
        <v>827</v>
      </c>
      <c r="G226" s="676" t="s">
        <v>24</v>
      </c>
      <c r="H226" s="880">
        <v>28</v>
      </c>
      <c r="I226" s="880">
        <v>1975</v>
      </c>
      <c r="J226" s="881">
        <v>7.5292070000000004</v>
      </c>
      <c r="K226" s="881">
        <v>2.1672099999999999</v>
      </c>
      <c r="L226" s="881">
        <v>3.7901400000000001</v>
      </c>
      <c r="M226" s="881">
        <v>7.6791999999999999E-2</v>
      </c>
      <c r="N226" s="881">
        <v>0</v>
      </c>
      <c r="O226" s="881">
        <v>1.3795249999999999</v>
      </c>
      <c r="P226" s="881">
        <v>1392.49</v>
      </c>
      <c r="Q226" s="881">
        <v>1.3795249999999999</v>
      </c>
      <c r="R226" s="881">
        <v>1392.49</v>
      </c>
      <c r="S226" s="882">
        <v>9.9068934067749132E-4</v>
      </c>
      <c r="T226" s="883">
        <v>50.25</v>
      </c>
      <c r="U226" s="884">
        <v>4.9782139369043937E-2</v>
      </c>
      <c r="V226" s="884">
        <v>59.441360440649483</v>
      </c>
      <c r="W226" s="885">
        <v>2.9869283621426366</v>
      </c>
    </row>
    <row r="227" spans="1:23" x14ac:dyDescent="0.2">
      <c r="A227" s="849"/>
      <c r="B227" s="868">
        <v>4.9800000000000004</v>
      </c>
      <c r="C227" s="840">
        <v>100.22629999999999</v>
      </c>
      <c r="D227" s="540" t="s">
        <v>25</v>
      </c>
      <c r="E227" s="541"/>
      <c r="F227" s="886" t="s">
        <v>828</v>
      </c>
      <c r="G227" s="887" t="s">
        <v>24</v>
      </c>
      <c r="H227" s="886">
        <v>32</v>
      </c>
      <c r="I227" s="886">
        <v>1975</v>
      </c>
      <c r="J227" s="888">
        <v>9.8728409999999993</v>
      </c>
      <c r="K227" s="888">
        <v>3.266823</v>
      </c>
      <c r="L227" s="888">
        <v>4.8542399999999999</v>
      </c>
      <c r="M227" s="888">
        <v>4.8181000000000002E-2</v>
      </c>
      <c r="N227" s="888">
        <v>0</v>
      </c>
      <c r="O227" s="888">
        <v>1.7517780000000001</v>
      </c>
      <c r="P227" s="888">
        <v>1565.9</v>
      </c>
      <c r="Q227" s="888">
        <v>1.8</v>
      </c>
      <c r="R227" s="888">
        <v>1565.9</v>
      </c>
      <c r="S227" s="889">
        <v>1.1494986908487132E-3</v>
      </c>
      <c r="T227" s="890">
        <v>50.25</v>
      </c>
      <c r="U227" s="891">
        <v>5.7762309215147835E-2</v>
      </c>
      <c r="V227" s="891">
        <v>68.969921450922783</v>
      </c>
      <c r="W227" s="892">
        <v>3.4657385529088698</v>
      </c>
    </row>
    <row r="228" spans="1:23" x14ac:dyDescent="0.2">
      <c r="A228" s="849"/>
      <c r="B228" s="868">
        <v>4.9800000000000004</v>
      </c>
      <c r="C228" s="839">
        <v>99.093739999999997</v>
      </c>
      <c r="D228" s="540" t="s">
        <v>25</v>
      </c>
      <c r="E228" s="541"/>
      <c r="F228" s="886" t="s">
        <v>829</v>
      </c>
      <c r="G228" s="887" t="s">
        <v>24</v>
      </c>
      <c r="H228" s="886">
        <v>30</v>
      </c>
      <c r="I228" s="886">
        <v>1971</v>
      </c>
      <c r="J228" s="888">
        <v>9.6901700000000002</v>
      </c>
      <c r="K228" s="888">
        <v>2.2141850000000001</v>
      </c>
      <c r="L228" s="888">
        <v>5.2390499999999998</v>
      </c>
      <c r="M228" s="888">
        <v>-2.1174999999999999E-2</v>
      </c>
      <c r="N228" s="888">
        <v>0</v>
      </c>
      <c r="O228" s="888">
        <v>2.2369349999999999</v>
      </c>
      <c r="P228" s="888">
        <v>1569.65</v>
      </c>
      <c r="Q228" s="888">
        <v>2.2369349999999999</v>
      </c>
      <c r="R228" s="888">
        <v>1569.65</v>
      </c>
      <c r="S228" s="889">
        <v>1.4251170643137002E-3</v>
      </c>
      <c r="T228" s="890">
        <v>50.25</v>
      </c>
      <c r="U228" s="891">
        <v>7.1612132481763444E-2</v>
      </c>
      <c r="V228" s="891">
        <v>85.507023858822009</v>
      </c>
      <c r="W228" s="892">
        <v>4.2967279489058052</v>
      </c>
    </row>
    <row r="229" spans="1:23" x14ac:dyDescent="0.2">
      <c r="A229" s="849"/>
      <c r="B229" s="868">
        <v>4.9800000000000004</v>
      </c>
      <c r="C229" s="839">
        <v>103.6238</v>
      </c>
      <c r="D229" s="540" t="s">
        <v>25</v>
      </c>
      <c r="E229" s="541"/>
      <c r="F229" s="886" t="s">
        <v>830</v>
      </c>
      <c r="G229" s="887" t="s">
        <v>24</v>
      </c>
      <c r="H229" s="886">
        <v>25</v>
      </c>
      <c r="I229" s="886">
        <v>1960</v>
      </c>
      <c r="J229" s="888">
        <v>8.5020729999999993</v>
      </c>
      <c r="K229" s="888">
        <v>2.213085</v>
      </c>
      <c r="L229" s="888">
        <v>4.0053770000000002</v>
      </c>
      <c r="M229" s="888">
        <v>-2.0084000000000001E-2</v>
      </c>
      <c r="N229" s="888">
        <v>0</v>
      </c>
      <c r="O229" s="888">
        <v>1.7430950000000001</v>
      </c>
      <c r="P229" s="888">
        <v>1403.08</v>
      </c>
      <c r="Q229" s="888">
        <v>1.7430950000000001</v>
      </c>
      <c r="R229" s="888">
        <v>1070.98</v>
      </c>
      <c r="S229" s="889">
        <v>1.6275700760051543E-3</v>
      </c>
      <c r="T229" s="890">
        <v>50.25</v>
      </c>
      <c r="U229" s="891">
        <v>8.1785396319259004E-2</v>
      </c>
      <c r="V229" s="891">
        <v>97.654204560309253</v>
      </c>
      <c r="W229" s="892">
        <v>4.9071237791555395</v>
      </c>
    </row>
    <row r="230" spans="1:23" x14ac:dyDescent="0.2">
      <c r="A230" s="849"/>
      <c r="B230" s="868">
        <v>4.6399999999999997</v>
      </c>
      <c r="C230" s="839">
        <v>116.0812</v>
      </c>
      <c r="D230" s="540" t="s">
        <v>25</v>
      </c>
      <c r="E230" s="541"/>
      <c r="F230" s="886" t="s">
        <v>831</v>
      </c>
      <c r="G230" s="887" t="s">
        <v>24</v>
      </c>
      <c r="H230" s="886">
        <v>18</v>
      </c>
      <c r="I230" s="886">
        <v>1964</v>
      </c>
      <c r="J230" s="888">
        <v>5.9630000000000001</v>
      </c>
      <c r="K230" s="888">
        <v>1.1220000000000001</v>
      </c>
      <c r="L230" s="888">
        <v>2.8797380000000001</v>
      </c>
      <c r="M230" s="888">
        <v>0.40799999999999997</v>
      </c>
      <c r="N230" s="888">
        <v>0</v>
      </c>
      <c r="O230" s="888">
        <v>1.470523</v>
      </c>
      <c r="P230" s="888">
        <v>1110.6400000000001</v>
      </c>
      <c r="Q230" s="888">
        <v>1.470523</v>
      </c>
      <c r="R230" s="888">
        <v>832.74</v>
      </c>
      <c r="S230" s="889">
        <v>1.76588491005596E-3</v>
      </c>
      <c r="T230" s="890">
        <v>50.25</v>
      </c>
      <c r="U230" s="891">
        <v>8.8735716730311984E-2</v>
      </c>
      <c r="V230" s="891">
        <v>105.9530946033576</v>
      </c>
      <c r="W230" s="892">
        <v>5.324143003818719</v>
      </c>
    </row>
    <row r="231" spans="1:23" x14ac:dyDescent="0.2">
      <c r="A231" s="849"/>
      <c r="B231" s="868">
        <v>7.4</v>
      </c>
      <c r="C231" s="842">
        <v>290.48630000000003</v>
      </c>
      <c r="D231" s="540" t="s">
        <v>25</v>
      </c>
      <c r="E231" s="541"/>
      <c r="F231" s="886" t="s">
        <v>832</v>
      </c>
      <c r="G231" s="887" t="s">
        <v>24</v>
      </c>
      <c r="H231" s="886">
        <v>59</v>
      </c>
      <c r="I231" s="886">
        <v>1974</v>
      </c>
      <c r="J231" s="888">
        <v>1.41273</v>
      </c>
      <c r="K231" s="888">
        <v>-3.379203</v>
      </c>
      <c r="L231" s="888">
        <v>-1.5245610000000001</v>
      </c>
      <c r="M231" s="888">
        <v>0.88020399999999999</v>
      </c>
      <c r="N231" s="888">
        <v>0</v>
      </c>
      <c r="O231" s="888">
        <v>6.200971</v>
      </c>
      <c r="P231" s="888">
        <v>3570.98</v>
      </c>
      <c r="Q231" s="888">
        <v>6.2</v>
      </c>
      <c r="R231" s="888">
        <v>3505.67</v>
      </c>
      <c r="S231" s="889">
        <v>1.7685634985609028E-3</v>
      </c>
      <c r="T231" s="890">
        <v>50.25</v>
      </c>
      <c r="U231" s="891">
        <v>8.8870315802685368E-2</v>
      </c>
      <c r="V231" s="891">
        <v>106.11380991365417</v>
      </c>
      <c r="W231" s="892">
        <v>5.3322189481611222</v>
      </c>
    </row>
    <row r="232" spans="1:23" x14ac:dyDescent="0.2">
      <c r="A232" s="849"/>
      <c r="B232" s="868">
        <v>4.87</v>
      </c>
      <c r="C232" s="840">
        <v>155.1525</v>
      </c>
      <c r="D232" s="540" t="s">
        <v>25</v>
      </c>
      <c r="E232" s="541"/>
      <c r="F232" s="886" t="s">
        <v>833</v>
      </c>
      <c r="G232" s="887" t="s">
        <v>24</v>
      </c>
      <c r="H232" s="886">
        <v>59</v>
      </c>
      <c r="I232" s="886">
        <v>1974</v>
      </c>
      <c r="J232" s="888">
        <v>18.131202999999999</v>
      </c>
      <c r="K232" s="888">
        <v>4.14222</v>
      </c>
      <c r="L232" s="888">
        <v>8.2438800000000008</v>
      </c>
      <c r="M232" s="888">
        <v>1.365777</v>
      </c>
      <c r="N232" s="888">
        <v>0</v>
      </c>
      <c r="O232" s="888">
        <v>5.7451030000000003</v>
      </c>
      <c r="P232" s="888">
        <v>3124.65</v>
      </c>
      <c r="Q232" s="888">
        <v>5.7</v>
      </c>
      <c r="R232" s="888">
        <v>3124.65</v>
      </c>
      <c r="S232" s="889">
        <v>1.8242043108828189E-3</v>
      </c>
      <c r="T232" s="890">
        <v>50.25</v>
      </c>
      <c r="U232" s="891">
        <v>9.1666266621861656E-2</v>
      </c>
      <c r="V232" s="891">
        <v>109.45225865296914</v>
      </c>
      <c r="W232" s="892">
        <v>5.4999759973116991</v>
      </c>
    </row>
    <row r="233" spans="1:23" x14ac:dyDescent="0.2">
      <c r="A233" s="849"/>
      <c r="B233" s="868">
        <v>4.87</v>
      </c>
      <c r="C233" s="839">
        <v>155.71870000000001</v>
      </c>
      <c r="D233" s="540" t="s">
        <v>25</v>
      </c>
      <c r="E233" s="541"/>
      <c r="F233" s="886" t="s">
        <v>834</v>
      </c>
      <c r="G233" s="887" t="s">
        <v>24</v>
      </c>
      <c r="H233" s="886">
        <v>19</v>
      </c>
      <c r="I233" s="886">
        <v>1987</v>
      </c>
      <c r="J233" s="888">
        <v>7.4958559999999999</v>
      </c>
      <c r="K233" s="888">
        <v>1.775844</v>
      </c>
      <c r="L233" s="888">
        <v>3.7616999999999998</v>
      </c>
      <c r="M233" s="888">
        <v>0.111152</v>
      </c>
      <c r="N233" s="888">
        <v>0</v>
      </c>
      <c r="O233" s="888">
        <v>1.8919859999999999</v>
      </c>
      <c r="P233" s="888">
        <v>1039.8900000000001</v>
      </c>
      <c r="Q233" s="888">
        <v>1.8919859999999999</v>
      </c>
      <c r="R233" s="888">
        <v>1004.67</v>
      </c>
      <c r="S233" s="889">
        <v>1.8831914957150109E-3</v>
      </c>
      <c r="T233" s="890">
        <v>50.25</v>
      </c>
      <c r="U233" s="891">
        <v>9.4630372659679302E-2</v>
      </c>
      <c r="V233" s="891">
        <v>112.99148974290065</v>
      </c>
      <c r="W233" s="892">
        <v>5.677822359580758</v>
      </c>
    </row>
    <row r="234" spans="1:23" x14ac:dyDescent="0.2">
      <c r="A234" s="849"/>
      <c r="B234" s="868">
        <v>7</v>
      </c>
      <c r="C234" s="840">
        <v>253.1138</v>
      </c>
      <c r="D234" s="540" t="s">
        <v>25</v>
      </c>
      <c r="E234" s="541"/>
      <c r="F234" s="886" t="s">
        <v>835</v>
      </c>
      <c r="G234" s="887" t="s">
        <v>24</v>
      </c>
      <c r="H234" s="886">
        <v>18</v>
      </c>
      <c r="I234" s="886">
        <v>1986</v>
      </c>
      <c r="J234" s="888">
        <v>7.6470050000000001</v>
      </c>
      <c r="K234" s="888">
        <v>2.448</v>
      </c>
      <c r="L234" s="888">
        <v>2.7202000000000002</v>
      </c>
      <c r="M234" s="888">
        <v>0</v>
      </c>
      <c r="N234" s="888">
        <v>0</v>
      </c>
      <c r="O234" s="888">
        <v>2.4788049999999999</v>
      </c>
      <c r="P234" s="888">
        <v>1080.29</v>
      </c>
      <c r="Q234" s="888">
        <v>2.4788049999999999</v>
      </c>
      <c r="R234" s="888">
        <v>1080.29</v>
      </c>
      <c r="S234" s="889">
        <v>2.2945736792898204E-3</v>
      </c>
      <c r="T234" s="890">
        <v>50.25</v>
      </c>
      <c r="U234" s="891">
        <v>0.11530232738431348</v>
      </c>
      <c r="V234" s="891">
        <v>137.67442075738921</v>
      </c>
      <c r="W234" s="892">
        <v>6.918139643058808</v>
      </c>
    </row>
    <row r="235" spans="1:23" x14ac:dyDescent="0.2">
      <c r="A235" s="849"/>
      <c r="B235" s="868">
        <v>7.46</v>
      </c>
      <c r="C235" s="839">
        <v>347.67750000000001</v>
      </c>
      <c r="D235" s="540" t="s">
        <v>25</v>
      </c>
      <c r="E235" s="541"/>
      <c r="F235" s="886" t="s">
        <v>836</v>
      </c>
      <c r="G235" s="887" t="s">
        <v>24</v>
      </c>
      <c r="H235" s="886">
        <v>30</v>
      </c>
      <c r="I235" s="886">
        <v>1972</v>
      </c>
      <c r="J235" s="888">
        <v>11.995487000000001</v>
      </c>
      <c r="K235" s="888">
        <v>2.6620819999999998</v>
      </c>
      <c r="L235" s="888">
        <v>4.6950599999999998</v>
      </c>
      <c r="M235" s="888">
        <v>-3.0476E-2</v>
      </c>
      <c r="N235" s="888">
        <v>0</v>
      </c>
      <c r="O235" s="888">
        <v>4.6383450000000002</v>
      </c>
      <c r="P235" s="888">
        <v>1721.03</v>
      </c>
      <c r="Q235" s="888">
        <v>4.6383450000000002</v>
      </c>
      <c r="R235" s="888">
        <v>1721.03</v>
      </c>
      <c r="S235" s="889">
        <v>2.6950982841670397E-3</v>
      </c>
      <c r="T235" s="890">
        <v>50.25</v>
      </c>
      <c r="U235" s="891">
        <v>0.13542868877939374</v>
      </c>
      <c r="V235" s="891">
        <v>161.7058970500224</v>
      </c>
      <c r="W235" s="892">
        <v>8.1257213267636246</v>
      </c>
    </row>
    <row r="236" spans="1:23" x14ac:dyDescent="0.2">
      <c r="A236" s="849"/>
      <c r="B236" s="868">
        <v>4.87</v>
      </c>
      <c r="C236" s="839">
        <v>157.9838</v>
      </c>
      <c r="D236" s="893" t="s">
        <v>26</v>
      </c>
      <c r="E236" s="894"/>
      <c r="F236" s="895" t="s">
        <v>837</v>
      </c>
      <c r="G236" s="896" t="s">
        <v>24</v>
      </c>
      <c r="H236" s="895">
        <v>68</v>
      </c>
      <c r="I236" s="895">
        <v>1971</v>
      </c>
      <c r="J236" s="897">
        <v>12.172546000000001</v>
      </c>
      <c r="K236" s="897">
        <v>3.3485480000000001</v>
      </c>
      <c r="L236" s="897">
        <v>4.3636799999999996</v>
      </c>
      <c r="M236" s="897">
        <v>-0.13555500000000001</v>
      </c>
      <c r="N236" s="897">
        <v>0</v>
      </c>
      <c r="O236" s="897">
        <v>4.4603149999999996</v>
      </c>
      <c r="P236" s="897">
        <v>1569.65</v>
      </c>
      <c r="Q236" s="897">
        <v>4.4603149999999996</v>
      </c>
      <c r="R236" s="897">
        <v>1569.65</v>
      </c>
      <c r="S236" s="898">
        <v>2.8415984455133305E-3</v>
      </c>
      <c r="T236" s="899">
        <v>50.25</v>
      </c>
      <c r="U236" s="900">
        <v>0.14279032188704485</v>
      </c>
      <c r="V236" s="900">
        <v>170.49590673079985</v>
      </c>
      <c r="W236" s="901">
        <v>8.5674193132226915</v>
      </c>
    </row>
    <row r="237" spans="1:23" x14ac:dyDescent="0.2">
      <c r="A237" s="849"/>
      <c r="B237" s="868">
        <v>7.4</v>
      </c>
      <c r="C237" s="839">
        <v>293.88380000000001</v>
      </c>
      <c r="D237" s="893" t="s">
        <v>26</v>
      </c>
      <c r="E237" s="894"/>
      <c r="F237" s="895" t="s">
        <v>838</v>
      </c>
      <c r="G237" s="896" t="s">
        <v>24</v>
      </c>
      <c r="H237" s="895">
        <v>30</v>
      </c>
      <c r="I237" s="895">
        <v>1972</v>
      </c>
      <c r="J237" s="897">
        <v>12.387214999999999</v>
      </c>
      <c r="K237" s="897">
        <v>2.654315</v>
      </c>
      <c r="L237" s="897">
        <v>4.5363300000000004</v>
      </c>
      <c r="M237" s="897">
        <v>0.22677900000000001</v>
      </c>
      <c r="N237" s="897">
        <v>0</v>
      </c>
      <c r="O237" s="897">
        <v>5.1965700000000004</v>
      </c>
      <c r="P237" s="897">
        <v>1732.03</v>
      </c>
      <c r="Q237" s="897">
        <v>5.1965700000000004</v>
      </c>
      <c r="R237" s="897">
        <v>1732.03</v>
      </c>
      <c r="S237" s="898">
        <v>3.0002771314584622E-3</v>
      </c>
      <c r="T237" s="899">
        <v>50.25</v>
      </c>
      <c r="U237" s="900">
        <v>0.15076392585578771</v>
      </c>
      <c r="V237" s="900">
        <v>180.01662788750772</v>
      </c>
      <c r="W237" s="901">
        <v>9.0458355513472632</v>
      </c>
    </row>
    <row r="238" spans="1:23" x14ac:dyDescent="0.2">
      <c r="A238" s="849"/>
      <c r="B238" s="868">
        <v>7.5</v>
      </c>
      <c r="C238" s="839">
        <v>361.8338</v>
      </c>
      <c r="D238" s="893" t="s">
        <v>26</v>
      </c>
      <c r="E238" s="894"/>
      <c r="F238" s="895" t="s">
        <v>839</v>
      </c>
      <c r="G238" s="896" t="s">
        <v>24</v>
      </c>
      <c r="H238" s="895">
        <v>20</v>
      </c>
      <c r="I238" s="895">
        <v>1976</v>
      </c>
      <c r="J238" s="897">
        <v>11.8</v>
      </c>
      <c r="K238" s="897">
        <v>3.927</v>
      </c>
      <c r="L238" s="897">
        <v>2.3195579999999998</v>
      </c>
      <c r="M238" s="897">
        <v>0</v>
      </c>
      <c r="N238" s="897">
        <v>0</v>
      </c>
      <c r="O238" s="897">
        <v>5.5534420000000004</v>
      </c>
      <c r="P238" s="897">
        <v>1725.76</v>
      </c>
      <c r="Q238" s="897">
        <v>5.5534420000000004</v>
      </c>
      <c r="R238" s="897">
        <v>1725.76</v>
      </c>
      <c r="S238" s="898">
        <v>3.2179688948637125E-3</v>
      </c>
      <c r="T238" s="899">
        <v>50.25</v>
      </c>
      <c r="U238" s="900">
        <v>0.16170293696690155</v>
      </c>
      <c r="V238" s="900">
        <v>193.07813369182276</v>
      </c>
      <c r="W238" s="901">
        <v>9.7021762180140936</v>
      </c>
    </row>
    <row r="239" spans="1:23" x14ac:dyDescent="0.2">
      <c r="A239" s="849"/>
      <c r="B239" s="868">
        <v>7.39</v>
      </c>
      <c r="C239" s="839">
        <v>306.90750000000003</v>
      </c>
      <c r="D239" s="893" t="s">
        <v>26</v>
      </c>
      <c r="E239" s="894"/>
      <c r="F239" s="895" t="s">
        <v>840</v>
      </c>
      <c r="G239" s="896" t="s">
        <v>24</v>
      </c>
      <c r="H239" s="895">
        <v>29</v>
      </c>
      <c r="I239" s="895">
        <v>1978</v>
      </c>
      <c r="J239" s="897">
        <v>12.075836000000001</v>
      </c>
      <c r="K239" s="897">
        <v>2.8978199999999998</v>
      </c>
      <c r="L239" s="897">
        <v>3.2673299999999998</v>
      </c>
      <c r="M239" s="897">
        <v>0.77418200000000004</v>
      </c>
      <c r="N239" s="897">
        <v>0</v>
      </c>
      <c r="O239" s="897">
        <v>5.701365</v>
      </c>
      <c r="P239" s="897">
        <v>1735.47</v>
      </c>
      <c r="Q239" s="897">
        <v>5.701365</v>
      </c>
      <c r="R239" s="897">
        <v>1674.01</v>
      </c>
      <c r="S239" s="898">
        <v>3.4058129879749825E-3</v>
      </c>
      <c r="T239" s="899">
        <v>50.25</v>
      </c>
      <c r="U239" s="900">
        <v>0.17114210264574287</v>
      </c>
      <c r="V239" s="900">
        <v>204.34877927849897</v>
      </c>
      <c r="W239" s="901">
        <v>10.268526158744573</v>
      </c>
    </row>
    <row r="240" spans="1:23" x14ac:dyDescent="0.2">
      <c r="A240" s="849"/>
      <c r="B240" s="868">
        <v>7.38</v>
      </c>
      <c r="C240" s="839">
        <v>280.29379999999998</v>
      </c>
      <c r="D240" s="893" t="s">
        <v>26</v>
      </c>
      <c r="E240" s="894"/>
      <c r="F240" s="895" t="s">
        <v>841</v>
      </c>
      <c r="G240" s="896" t="s">
        <v>786</v>
      </c>
      <c r="H240" s="895">
        <v>34</v>
      </c>
      <c r="I240" s="895">
        <v>2001</v>
      </c>
      <c r="J240" s="897">
        <v>15.563822</v>
      </c>
      <c r="K240" s="897">
        <v>3.556826</v>
      </c>
      <c r="L240" s="897">
        <v>5.3754340000000003</v>
      </c>
      <c r="M240" s="897">
        <v>-8.8825000000000001E-2</v>
      </c>
      <c r="N240" s="897">
        <v>0</v>
      </c>
      <c r="O240" s="897">
        <v>6.6315619999999997</v>
      </c>
      <c r="P240" s="897">
        <v>1747.92</v>
      </c>
      <c r="Q240" s="897">
        <v>6.6315619999999997</v>
      </c>
      <c r="R240" s="897">
        <v>1747.92</v>
      </c>
      <c r="S240" s="898">
        <v>3.7939734083939766E-3</v>
      </c>
      <c r="T240" s="899">
        <v>50.25</v>
      </c>
      <c r="U240" s="900">
        <v>0.19064716377179733</v>
      </c>
      <c r="V240" s="900">
        <v>227.63840450363858</v>
      </c>
      <c r="W240" s="901">
        <v>11.43882982630784</v>
      </c>
    </row>
    <row r="241" spans="1:23" x14ac:dyDescent="0.2">
      <c r="A241" s="849"/>
      <c r="B241" s="868">
        <v>7.39</v>
      </c>
      <c r="C241" s="839">
        <v>303.509995</v>
      </c>
      <c r="D241" s="893" t="s">
        <v>26</v>
      </c>
      <c r="E241" s="894"/>
      <c r="F241" s="895" t="s">
        <v>842</v>
      </c>
      <c r="G241" s="896" t="s">
        <v>24</v>
      </c>
      <c r="H241" s="895">
        <v>70</v>
      </c>
      <c r="I241" s="895">
        <v>1977</v>
      </c>
      <c r="J241" s="897">
        <v>25.171057999999999</v>
      </c>
      <c r="K241" s="897">
        <v>6.2470410000000003</v>
      </c>
      <c r="L241" s="897">
        <v>4.854743</v>
      </c>
      <c r="M241" s="897">
        <v>-7.6044E-2</v>
      </c>
      <c r="N241" s="897">
        <v>0</v>
      </c>
      <c r="O241" s="897">
        <v>13.826024</v>
      </c>
      <c r="P241" s="897">
        <v>3688.38</v>
      </c>
      <c r="Q241" s="897">
        <v>13.826024</v>
      </c>
      <c r="R241" s="897">
        <v>3624.61</v>
      </c>
      <c r="S241" s="898">
        <v>3.8144859722839147E-3</v>
      </c>
      <c r="T241" s="899">
        <v>50.25</v>
      </c>
      <c r="U241" s="900">
        <v>0.19167792010726672</v>
      </c>
      <c r="V241" s="900">
        <v>228.86915833703489</v>
      </c>
      <c r="W241" s="901">
        <v>11.500675206436002</v>
      </c>
    </row>
    <row r="242" spans="1:23" x14ac:dyDescent="0.2">
      <c r="A242" s="849"/>
      <c r="B242" s="868">
        <v>7.2050000000000001</v>
      </c>
      <c r="C242" s="839">
        <v>264.43869999999998</v>
      </c>
      <c r="D242" s="893" t="s">
        <v>26</v>
      </c>
      <c r="E242" s="894"/>
      <c r="F242" s="895" t="s">
        <v>843</v>
      </c>
      <c r="G242" s="896" t="s">
        <v>24</v>
      </c>
      <c r="H242" s="895">
        <v>36</v>
      </c>
      <c r="I242" s="895">
        <v>1984</v>
      </c>
      <c r="J242" s="897">
        <v>20.003409999999999</v>
      </c>
      <c r="K242" s="897">
        <v>2.5499999999999998</v>
      </c>
      <c r="L242" s="897">
        <v>8.61876</v>
      </c>
      <c r="M242" s="897">
        <v>1.1219969999999999</v>
      </c>
      <c r="N242" s="897">
        <v>0</v>
      </c>
      <c r="O242" s="897">
        <v>8.8346499999999999</v>
      </c>
      <c r="P242" s="897">
        <v>2247.61</v>
      </c>
      <c r="Q242" s="897">
        <v>8.8346499999999999</v>
      </c>
      <c r="R242" s="897">
        <v>2249.61</v>
      </c>
      <c r="S242" s="898">
        <v>3.9271918243606665E-3</v>
      </c>
      <c r="T242" s="899">
        <v>50.25</v>
      </c>
      <c r="U242" s="900">
        <v>0.1973413891741235</v>
      </c>
      <c r="V242" s="900">
        <v>235.63150946163998</v>
      </c>
      <c r="W242" s="901">
        <v>11.840483350447409</v>
      </c>
    </row>
    <row r="243" spans="1:23" x14ac:dyDescent="0.2">
      <c r="A243" s="849"/>
      <c r="B243" s="868">
        <v>7.4</v>
      </c>
      <c r="C243" s="839">
        <v>290.48624999999998</v>
      </c>
      <c r="D243" s="893" t="s">
        <v>26</v>
      </c>
      <c r="E243" s="894"/>
      <c r="F243" s="895" t="s">
        <v>844</v>
      </c>
      <c r="G243" s="896" t="s">
        <v>24</v>
      </c>
      <c r="H243" s="895">
        <v>61</v>
      </c>
      <c r="I243" s="895">
        <v>1964</v>
      </c>
      <c r="J243" s="897">
        <v>16.514717999999998</v>
      </c>
      <c r="K243" s="897">
        <v>4.4007059999999996</v>
      </c>
      <c r="L243" s="897">
        <v>1.2372590000000001</v>
      </c>
      <c r="M243" s="897">
        <v>8.7293999999999997E-2</v>
      </c>
      <c r="N243" s="897">
        <v>0</v>
      </c>
      <c r="O243" s="897">
        <v>10.876753000000001</v>
      </c>
      <c r="P243" s="897">
        <v>2383.5500000000002</v>
      </c>
      <c r="Q243" s="897">
        <v>10.876753000000001</v>
      </c>
      <c r="R243" s="897">
        <v>2383.6</v>
      </c>
      <c r="S243" s="898">
        <v>4.5631620238295017E-3</v>
      </c>
      <c r="T243" s="899">
        <v>50.25</v>
      </c>
      <c r="U243" s="900">
        <v>0.22929889169743245</v>
      </c>
      <c r="V243" s="900">
        <v>273.78972142977011</v>
      </c>
      <c r="W243" s="901">
        <v>13.757933501845947</v>
      </c>
    </row>
    <row r="244" spans="1:23" x14ac:dyDescent="0.2">
      <c r="A244" s="849"/>
      <c r="B244" s="868">
        <v>7.4</v>
      </c>
      <c r="C244" s="839">
        <v>289.92</v>
      </c>
      <c r="D244" s="893" t="s">
        <v>26</v>
      </c>
      <c r="E244" s="894"/>
      <c r="F244" s="895" t="s">
        <v>845</v>
      </c>
      <c r="G244" s="896" t="s">
        <v>24</v>
      </c>
      <c r="H244" s="895">
        <v>38</v>
      </c>
      <c r="I244" s="895">
        <v>1993</v>
      </c>
      <c r="J244" s="897">
        <v>22.378640000000001</v>
      </c>
      <c r="K244" s="897">
        <v>4.6584320000000004</v>
      </c>
      <c r="L244" s="897">
        <v>6.5300799999999999</v>
      </c>
      <c r="M244" s="897">
        <v>-0.27241900000000002</v>
      </c>
      <c r="N244" s="897">
        <v>0</v>
      </c>
      <c r="O244" s="897">
        <v>11.190128</v>
      </c>
      <c r="P244" s="897">
        <v>2257.36</v>
      </c>
      <c r="Q244" s="897">
        <v>11.190128</v>
      </c>
      <c r="R244" s="897">
        <v>2257.36</v>
      </c>
      <c r="S244" s="898">
        <v>4.9571747528085897E-3</v>
      </c>
      <c r="T244" s="899">
        <v>50.25</v>
      </c>
      <c r="U244" s="900">
        <v>0.24909803132863165</v>
      </c>
      <c r="V244" s="900">
        <v>297.43048516851542</v>
      </c>
      <c r="W244" s="901">
        <v>14.945881879717898</v>
      </c>
    </row>
    <row r="245" spans="1:23" x14ac:dyDescent="0.2">
      <c r="A245" s="849"/>
      <c r="B245" s="868">
        <v>7.5</v>
      </c>
      <c r="C245" s="839">
        <v>357.87</v>
      </c>
      <c r="D245" s="893" t="s">
        <v>26</v>
      </c>
      <c r="E245" s="894"/>
      <c r="F245" s="895" t="s">
        <v>846</v>
      </c>
      <c r="G245" s="896" t="s">
        <v>24</v>
      </c>
      <c r="H245" s="895">
        <v>60</v>
      </c>
      <c r="I245" s="895">
        <v>1981</v>
      </c>
      <c r="J245" s="897">
        <v>35.504517</v>
      </c>
      <c r="K245" s="897">
        <v>5.2224919999999999</v>
      </c>
      <c r="L245" s="897">
        <v>13.82525</v>
      </c>
      <c r="M245" s="897">
        <v>-0.17349600000000001</v>
      </c>
      <c r="N245" s="897">
        <v>0</v>
      </c>
      <c r="O245" s="897">
        <v>16.429525000000002</v>
      </c>
      <c r="P245" s="897">
        <v>3223.29</v>
      </c>
      <c r="Q245" s="897">
        <v>16.429525000000002</v>
      </c>
      <c r="R245" s="897">
        <v>3223.29</v>
      </c>
      <c r="S245" s="898">
        <v>5.0971290203487745E-3</v>
      </c>
      <c r="T245" s="899">
        <v>50.25</v>
      </c>
      <c r="U245" s="900">
        <v>0.25613073327252589</v>
      </c>
      <c r="V245" s="900">
        <v>305.8277412209265</v>
      </c>
      <c r="W245" s="901">
        <v>15.367843996351557</v>
      </c>
    </row>
    <row r="246" spans="1:23" x14ac:dyDescent="0.2">
      <c r="A246" s="849"/>
      <c r="B246" s="868">
        <v>7.39</v>
      </c>
      <c r="C246" s="839">
        <v>304.64249999999998</v>
      </c>
      <c r="D246" s="620" t="s">
        <v>27</v>
      </c>
      <c r="E246" s="621"/>
      <c r="F246" s="817" t="s">
        <v>847</v>
      </c>
      <c r="G246" s="818" t="s">
        <v>122</v>
      </c>
      <c r="H246" s="817">
        <v>20</v>
      </c>
      <c r="I246" s="817">
        <v>1984</v>
      </c>
      <c r="J246" s="177">
        <v>12.063700000000001</v>
      </c>
      <c r="K246" s="177">
        <v>1.581</v>
      </c>
      <c r="L246" s="177">
        <v>2.9050509999999998</v>
      </c>
      <c r="M246" s="177">
        <v>0</v>
      </c>
      <c r="N246" s="177">
        <v>0</v>
      </c>
      <c r="O246" s="177">
        <v>7.5776490000000001</v>
      </c>
      <c r="P246" s="177">
        <v>1112.95</v>
      </c>
      <c r="Q246" s="177">
        <v>7.5776490000000001</v>
      </c>
      <c r="R246" s="177">
        <v>1112.95</v>
      </c>
      <c r="S246" s="844">
        <v>6.8086158407835032E-3</v>
      </c>
      <c r="T246" s="145">
        <v>50.25</v>
      </c>
      <c r="U246" s="773">
        <v>0.34213294599937105</v>
      </c>
      <c r="V246" s="773">
        <v>408.51695044701017</v>
      </c>
      <c r="W246" s="767">
        <v>20.527976759962261</v>
      </c>
    </row>
    <row r="247" spans="1:23" x14ac:dyDescent="0.2">
      <c r="A247" s="849"/>
      <c r="B247" s="868">
        <v>7.5</v>
      </c>
      <c r="C247" s="839">
        <v>359.0025</v>
      </c>
      <c r="D247" s="620" t="s">
        <v>27</v>
      </c>
      <c r="E247" s="621"/>
      <c r="F247" s="817" t="s">
        <v>848</v>
      </c>
      <c r="G247" s="818" t="s">
        <v>122</v>
      </c>
      <c r="H247" s="817">
        <v>57</v>
      </c>
      <c r="I247" s="817">
        <v>1965</v>
      </c>
      <c r="J247" s="177">
        <v>30.372917000000001</v>
      </c>
      <c r="K247" s="177">
        <v>4.2589319999999997</v>
      </c>
      <c r="L247" s="177">
        <v>10.819050000000001</v>
      </c>
      <c r="M247" s="177">
        <v>-0.331932</v>
      </c>
      <c r="N247" s="177">
        <v>0</v>
      </c>
      <c r="O247" s="177">
        <v>15.294935000000001</v>
      </c>
      <c r="P247" s="177">
        <v>2530.33</v>
      </c>
      <c r="Q247" s="177">
        <v>15.294935000000001</v>
      </c>
      <c r="R247" s="177">
        <v>2530.33</v>
      </c>
      <c r="S247" s="844">
        <v>6.0446404223954983E-3</v>
      </c>
      <c r="T247" s="145">
        <v>50.25</v>
      </c>
      <c r="U247" s="773">
        <v>0.3037431812253738</v>
      </c>
      <c r="V247" s="773">
        <v>362.67842534372988</v>
      </c>
      <c r="W247" s="767">
        <v>18.224590873522427</v>
      </c>
    </row>
    <row r="248" spans="1:23" x14ac:dyDescent="0.2">
      <c r="A248" s="849"/>
      <c r="B248" s="868">
        <v>7.39</v>
      </c>
      <c r="C248" s="839">
        <v>304.0763</v>
      </c>
      <c r="D248" s="620" t="s">
        <v>27</v>
      </c>
      <c r="E248" s="621"/>
      <c r="F248" s="817" t="s">
        <v>849</v>
      </c>
      <c r="G248" s="818" t="s">
        <v>122</v>
      </c>
      <c r="H248" s="817">
        <v>20</v>
      </c>
      <c r="I248" s="817">
        <v>1987</v>
      </c>
      <c r="J248" s="177">
        <v>13.253553</v>
      </c>
      <c r="K248" s="177">
        <v>1.788546</v>
      </c>
      <c r="L248" s="177">
        <v>4.15334</v>
      </c>
      <c r="M248" s="177">
        <v>9.8454E-2</v>
      </c>
      <c r="N248" s="177">
        <v>0</v>
      </c>
      <c r="O248" s="177">
        <v>7.3116669999999999</v>
      </c>
      <c r="P248" s="177">
        <v>1098.07</v>
      </c>
      <c r="Q248" s="177">
        <v>7.3116669999999999</v>
      </c>
      <c r="R248" s="177">
        <v>1098.07</v>
      </c>
      <c r="S248" s="844">
        <v>6.6586529091952245E-3</v>
      </c>
      <c r="T248" s="145">
        <v>50.25</v>
      </c>
      <c r="U248" s="773">
        <v>0.33459730868706</v>
      </c>
      <c r="V248" s="773">
        <v>399.51917455171349</v>
      </c>
      <c r="W248" s="767">
        <v>20.075838521223602</v>
      </c>
    </row>
    <row r="249" spans="1:23" x14ac:dyDescent="0.2">
      <c r="A249" s="849"/>
      <c r="B249" s="868">
        <v>7.2</v>
      </c>
      <c r="C249" s="839">
        <v>264.43869999999998</v>
      </c>
      <c r="D249" s="620" t="s">
        <v>27</v>
      </c>
      <c r="E249" s="621"/>
      <c r="F249" s="817" t="s">
        <v>850</v>
      </c>
      <c r="G249" s="818" t="s">
        <v>122</v>
      </c>
      <c r="H249" s="817">
        <v>21</v>
      </c>
      <c r="I249" s="817">
        <v>1992</v>
      </c>
      <c r="J249" s="177">
        <v>12.103875</v>
      </c>
      <c r="K249" s="177">
        <v>0.91800000000000004</v>
      </c>
      <c r="L249" s="177">
        <v>3.4926189999999999</v>
      </c>
      <c r="M249" s="177">
        <v>0</v>
      </c>
      <c r="N249" s="177">
        <v>0</v>
      </c>
      <c r="O249" s="177">
        <v>7.6932559999999999</v>
      </c>
      <c r="P249" s="177">
        <v>1083.4100000000001</v>
      </c>
      <c r="Q249" s="177">
        <v>7.6932559999999999</v>
      </c>
      <c r="R249" s="177">
        <v>1083.4100000000001</v>
      </c>
      <c r="S249" s="844">
        <v>7.1009645471243566E-3</v>
      </c>
      <c r="T249" s="145">
        <v>50.25</v>
      </c>
      <c r="U249" s="773">
        <v>0.3568234684929989</v>
      </c>
      <c r="V249" s="773">
        <v>426.05787282746138</v>
      </c>
      <c r="W249" s="767">
        <v>21.409408109579935</v>
      </c>
    </row>
    <row r="250" spans="1:23" x14ac:dyDescent="0.2">
      <c r="A250" s="849"/>
      <c r="B250" s="868">
        <v>7.2</v>
      </c>
      <c r="C250" s="839">
        <v>264.43869999999998</v>
      </c>
      <c r="D250" s="620" t="s">
        <v>27</v>
      </c>
      <c r="E250" s="621"/>
      <c r="F250" s="817" t="s">
        <v>851</v>
      </c>
      <c r="G250" s="818" t="s">
        <v>122</v>
      </c>
      <c r="H250" s="817">
        <v>20</v>
      </c>
      <c r="I250" s="817">
        <v>1992</v>
      </c>
      <c r="J250" s="177">
        <v>13.177148000000001</v>
      </c>
      <c r="K250" s="177">
        <v>1.734</v>
      </c>
      <c r="L250" s="177">
        <v>3.4926200000000001</v>
      </c>
      <c r="M250" s="177">
        <v>0</v>
      </c>
      <c r="N250" s="177">
        <v>0</v>
      </c>
      <c r="O250" s="177">
        <v>7.9505280000000003</v>
      </c>
      <c r="P250" s="177">
        <v>1119.6400000000001</v>
      </c>
      <c r="Q250" s="177">
        <v>7.9505280000000003</v>
      </c>
      <c r="R250" s="177">
        <v>1119.6400000000001</v>
      </c>
      <c r="S250" s="844">
        <v>7.100968168339823E-3</v>
      </c>
      <c r="T250" s="145">
        <v>50.25</v>
      </c>
      <c r="U250" s="773">
        <v>0.3568236504590761</v>
      </c>
      <c r="V250" s="773">
        <v>426.05809010038934</v>
      </c>
      <c r="W250" s="767">
        <v>21.409419027544565</v>
      </c>
    </row>
    <row r="251" spans="1:23" x14ac:dyDescent="0.2">
      <c r="A251" s="849"/>
      <c r="B251" s="868">
        <v>7.2</v>
      </c>
      <c r="C251" s="839">
        <v>262.74</v>
      </c>
      <c r="D251" s="620" t="s">
        <v>27</v>
      </c>
      <c r="E251" s="621"/>
      <c r="F251" s="817" t="s">
        <v>852</v>
      </c>
      <c r="G251" s="818" t="s">
        <v>122</v>
      </c>
      <c r="H251" s="817">
        <v>20</v>
      </c>
      <c r="I251" s="817">
        <v>1979</v>
      </c>
      <c r="J251" s="177">
        <v>12.546013</v>
      </c>
      <c r="K251" s="177">
        <v>1.58202</v>
      </c>
      <c r="L251" s="177">
        <v>3.707106</v>
      </c>
      <c r="M251" s="177">
        <v>-0.10302</v>
      </c>
      <c r="N251" s="177">
        <v>1.3062400000000001</v>
      </c>
      <c r="O251" s="177">
        <v>7.1789449999999997</v>
      </c>
      <c r="P251" s="177">
        <v>1059.3499999999999</v>
      </c>
      <c r="Q251" s="177">
        <v>7.1789449999999997</v>
      </c>
      <c r="R251" s="177">
        <v>996.14</v>
      </c>
      <c r="S251" s="844">
        <v>7.2067631055875679E-3</v>
      </c>
      <c r="T251" s="145">
        <v>50.25</v>
      </c>
      <c r="U251" s="773">
        <v>0.36213984605577526</v>
      </c>
      <c r="V251" s="773">
        <v>432.40578633525405</v>
      </c>
      <c r="W251" s="767">
        <v>21.728390763346518</v>
      </c>
    </row>
    <row r="252" spans="1:23" x14ac:dyDescent="0.2">
      <c r="A252" s="849"/>
      <c r="B252" s="868">
        <v>7.39</v>
      </c>
      <c r="C252" s="839">
        <v>303.51</v>
      </c>
      <c r="D252" s="620" t="s">
        <v>27</v>
      </c>
      <c r="E252" s="621"/>
      <c r="F252" s="817" t="s">
        <v>853</v>
      </c>
      <c r="G252" s="818" t="s">
        <v>122</v>
      </c>
      <c r="H252" s="817">
        <v>22</v>
      </c>
      <c r="I252" s="817">
        <v>1980</v>
      </c>
      <c r="J252" s="177">
        <v>16.726980999999999</v>
      </c>
      <c r="K252" s="177">
        <v>3.2689720000000002</v>
      </c>
      <c r="L252" s="177">
        <v>4.1861379999999997</v>
      </c>
      <c r="M252" s="177">
        <v>-0.106971</v>
      </c>
      <c r="N252" s="177">
        <v>0</v>
      </c>
      <c r="O252" s="177">
        <v>9.2718710000000009</v>
      </c>
      <c r="P252" s="177">
        <v>1237.08</v>
      </c>
      <c r="Q252" s="177">
        <v>9.2718710000000009</v>
      </c>
      <c r="R252" s="177">
        <v>1237.08</v>
      </c>
      <c r="S252" s="844">
        <v>7.4949647557150719E-3</v>
      </c>
      <c r="T252" s="145">
        <v>50.25</v>
      </c>
      <c r="U252" s="773">
        <v>0.37662197897468236</v>
      </c>
      <c r="V252" s="773">
        <v>449.69788534290433</v>
      </c>
      <c r="W252" s="767">
        <v>22.597318738480944</v>
      </c>
    </row>
    <row r="253" spans="1:23" x14ac:dyDescent="0.2">
      <c r="A253" s="849"/>
      <c r="B253" s="868">
        <v>7.46</v>
      </c>
      <c r="C253" s="839">
        <v>184.5975</v>
      </c>
      <c r="D253" s="620" t="s">
        <v>27</v>
      </c>
      <c r="E253" s="621"/>
      <c r="F253" s="817" t="s">
        <v>854</v>
      </c>
      <c r="G253" s="818" t="s">
        <v>122</v>
      </c>
      <c r="H253" s="817">
        <v>22</v>
      </c>
      <c r="I253" s="817">
        <v>1981</v>
      </c>
      <c r="J253" s="177">
        <v>15.833613</v>
      </c>
      <c r="K253" s="177">
        <v>2.600616</v>
      </c>
      <c r="L253" s="177">
        <v>3.7738139999999998</v>
      </c>
      <c r="M253" s="177">
        <v>3.8099999999999999E-4</v>
      </c>
      <c r="N253" s="177">
        <v>0</v>
      </c>
      <c r="O253" s="177">
        <v>9.4591829999999995</v>
      </c>
      <c r="P253" s="177">
        <v>1188.1600000000001</v>
      </c>
      <c r="Q253" s="177">
        <v>9.4591829999999995</v>
      </c>
      <c r="R253" s="177">
        <v>1188.1600000000001</v>
      </c>
      <c r="S253" s="844">
        <v>7.9612030366280617E-3</v>
      </c>
      <c r="T253" s="145">
        <v>50.25</v>
      </c>
      <c r="U253" s="773">
        <v>0.4000504525905601</v>
      </c>
      <c r="V253" s="773">
        <v>477.6721821976837</v>
      </c>
      <c r="W253" s="767">
        <v>24.003027155433607</v>
      </c>
    </row>
    <row r="254" spans="1:23" x14ac:dyDescent="0.2">
      <c r="A254" s="849"/>
      <c r="B254" s="868">
        <v>7.4</v>
      </c>
      <c r="C254" s="839">
        <v>287.08879999999999</v>
      </c>
      <c r="D254" s="620" t="s">
        <v>27</v>
      </c>
      <c r="E254" s="621"/>
      <c r="F254" s="817" t="s">
        <v>855</v>
      </c>
      <c r="G254" s="818" t="s">
        <v>122</v>
      </c>
      <c r="H254" s="817">
        <v>19</v>
      </c>
      <c r="I254" s="817">
        <v>1981</v>
      </c>
      <c r="J254" s="177">
        <v>14.808870000000001</v>
      </c>
      <c r="K254" s="177">
        <v>2.4668700000000001</v>
      </c>
      <c r="L254" s="177">
        <v>3.9644400000000002</v>
      </c>
      <c r="M254" s="177">
        <v>-0.22286500000000001</v>
      </c>
      <c r="N254" s="177">
        <v>0</v>
      </c>
      <c r="O254" s="177">
        <v>8.3775600000000008</v>
      </c>
      <c r="P254" s="177">
        <v>1043.8499999999999</v>
      </c>
      <c r="Q254" s="177">
        <v>8.3775600000000008</v>
      </c>
      <c r="R254" s="177">
        <v>1043.8499999999999</v>
      </c>
      <c r="S254" s="844">
        <v>8.0256358672223041E-3</v>
      </c>
      <c r="T254" s="145">
        <v>50.25</v>
      </c>
      <c r="U254" s="773">
        <v>0.40328820232792079</v>
      </c>
      <c r="V254" s="773">
        <v>481.53815203333829</v>
      </c>
      <c r="W254" s="767">
        <v>24.197292139675248</v>
      </c>
    </row>
    <row r="255" spans="1:23" x14ac:dyDescent="0.2">
      <c r="A255" s="849"/>
      <c r="B255" s="868">
        <v>7.2</v>
      </c>
      <c r="C255" s="839">
        <v>263.8725</v>
      </c>
      <c r="D255" s="620" t="s">
        <v>27</v>
      </c>
      <c r="E255" s="621"/>
      <c r="F255" s="817" t="s">
        <v>856</v>
      </c>
      <c r="G255" s="818" t="s">
        <v>122</v>
      </c>
      <c r="H255" s="817">
        <v>44</v>
      </c>
      <c r="I255" s="817">
        <v>1972</v>
      </c>
      <c r="J255" s="177">
        <v>33.988447999999998</v>
      </c>
      <c r="K255" s="177">
        <v>4.3744670000000001</v>
      </c>
      <c r="L255" s="177">
        <v>9.1412119999999994</v>
      </c>
      <c r="M255" s="177">
        <v>-0.34546500000000002</v>
      </c>
      <c r="N255" s="177">
        <v>0</v>
      </c>
      <c r="O255" s="177">
        <v>16.261420999999999</v>
      </c>
      <c r="P255" s="177">
        <v>2509.92</v>
      </c>
      <c r="Q255" s="177">
        <v>16.261420999999999</v>
      </c>
      <c r="R255" s="177">
        <v>1997.52</v>
      </c>
      <c r="S255" s="844">
        <v>8.1408050983219193E-3</v>
      </c>
      <c r="T255" s="145">
        <v>50.25</v>
      </c>
      <c r="U255" s="773">
        <v>0.40907545619067642</v>
      </c>
      <c r="V255" s="773">
        <v>488.44830589931513</v>
      </c>
      <c r="W255" s="767">
        <v>24.544527371440584</v>
      </c>
    </row>
    <row r="256" spans="1:23" x14ac:dyDescent="0.2">
      <c r="A256" s="849"/>
      <c r="B256" s="868">
        <v>7.39</v>
      </c>
      <c r="C256" s="839">
        <v>303.51</v>
      </c>
      <c r="D256" s="657" t="s">
        <v>28</v>
      </c>
      <c r="E256" s="658"/>
      <c r="F256" s="793" t="s">
        <v>857</v>
      </c>
      <c r="G256" s="794" t="s">
        <v>122</v>
      </c>
      <c r="H256" s="793">
        <v>22</v>
      </c>
      <c r="I256" s="793">
        <v>1980</v>
      </c>
      <c r="J256" s="59">
        <v>21.803180999999999</v>
      </c>
      <c r="K256" s="59">
        <v>7.7351700000000001</v>
      </c>
      <c r="L256" s="59">
        <v>4.1038139999999999</v>
      </c>
      <c r="M256" s="59">
        <v>-5.2361700000000004</v>
      </c>
      <c r="N256" s="59">
        <v>0</v>
      </c>
      <c r="O256" s="59">
        <v>9.9641970000000004</v>
      </c>
      <c r="P256" s="59">
        <v>1203.08</v>
      </c>
      <c r="Q256" s="59">
        <v>9.9641970000000004</v>
      </c>
      <c r="R256" s="59">
        <v>1203.08</v>
      </c>
      <c r="S256" s="845">
        <v>8.2822397513049855E-3</v>
      </c>
      <c r="T256" s="760">
        <v>50.25</v>
      </c>
      <c r="U256" s="775">
        <v>0.41618254750307554</v>
      </c>
      <c r="V256" s="775">
        <v>496.9343850782991</v>
      </c>
      <c r="W256" s="768">
        <v>24.970952850184531</v>
      </c>
    </row>
    <row r="257" spans="1:23" x14ac:dyDescent="0.2">
      <c r="A257" s="849"/>
      <c r="B257" s="868">
        <v>7.39</v>
      </c>
      <c r="C257" s="839">
        <v>305.77499999999998</v>
      </c>
      <c r="D257" s="657" t="s">
        <v>28</v>
      </c>
      <c r="E257" s="658"/>
      <c r="F257" s="793" t="s">
        <v>858</v>
      </c>
      <c r="G257" s="794" t="s">
        <v>122</v>
      </c>
      <c r="H257" s="793">
        <v>60</v>
      </c>
      <c r="I257" s="793">
        <v>1963</v>
      </c>
      <c r="J257" s="59">
        <v>25.65063</v>
      </c>
      <c r="K257" s="59">
        <v>4.0074490000000003</v>
      </c>
      <c r="L257" s="59">
        <v>0.99594099999999997</v>
      </c>
      <c r="M257" s="59">
        <v>-0.61364600000000002</v>
      </c>
      <c r="N257" s="59">
        <v>0</v>
      </c>
      <c r="O257" s="59">
        <v>20.64724</v>
      </c>
      <c r="P257" s="59">
        <v>2391.5500000000002</v>
      </c>
      <c r="Q257" s="59">
        <v>20.64724</v>
      </c>
      <c r="R257" s="59">
        <v>2391.5500000000002</v>
      </c>
      <c r="S257" s="845">
        <v>8.6334134766155833E-3</v>
      </c>
      <c r="T257" s="760">
        <v>50.25</v>
      </c>
      <c r="U257" s="775">
        <v>0.43382902719993305</v>
      </c>
      <c r="V257" s="775">
        <v>518.00480859693494</v>
      </c>
      <c r="W257" s="768">
        <v>26.029741631995982</v>
      </c>
    </row>
    <row r="258" spans="1:23" x14ac:dyDescent="0.2">
      <c r="A258" s="849"/>
      <c r="B258" s="868">
        <v>7.4</v>
      </c>
      <c r="C258" s="839">
        <v>289.92</v>
      </c>
      <c r="D258" s="657" t="s">
        <v>28</v>
      </c>
      <c r="E258" s="658"/>
      <c r="F258" s="793" t="s">
        <v>859</v>
      </c>
      <c r="G258" s="794" t="s">
        <v>122</v>
      </c>
      <c r="H258" s="793">
        <v>36</v>
      </c>
      <c r="I258" s="793">
        <v>1973</v>
      </c>
      <c r="J258" s="59">
        <v>17.455396</v>
      </c>
      <c r="K258" s="59">
        <v>2.2153939999999999</v>
      </c>
      <c r="L258" s="59">
        <v>3.5402840000000002</v>
      </c>
      <c r="M258" s="59">
        <v>-7.3396000000000003E-2</v>
      </c>
      <c r="N258" s="59">
        <v>0</v>
      </c>
      <c r="O258" s="59">
        <v>11.699718000000001</v>
      </c>
      <c r="P258" s="59">
        <v>1275.52</v>
      </c>
      <c r="Q258" s="59">
        <v>11.699718000000001</v>
      </c>
      <c r="R258" s="59">
        <v>1275.52</v>
      </c>
      <c r="S258" s="845">
        <v>9.1725084671349724E-3</v>
      </c>
      <c r="T258" s="760">
        <v>50.25</v>
      </c>
      <c r="U258" s="775">
        <v>0.46091855047353236</v>
      </c>
      <c r="V258" s="775">
        <v>550.35050802809837</v>
      </c>
      <c r="W258" s="768">
        <v>27.655113028411943</v>
      </c>
    </row>
    <row r="259" spans="1:23" x14ac:dyDescent="0.2">
      <c r="A259" s="849"/>
      <c r="B259" s="868">
        <v>4.9800000000000004</v>
      </c>
      <c r="C259" s="839">
        <v>375.42380000000003</v>
      </c>
      <c r="D259" s="657" t="s">
        <v>28</v>
      </c>
      <c r="E259" s="658"/>
      <c r="F259" s="793" t="s">
        <v>860</v>
      </c>
      <c r="G259" s="794" t="s">
        <v>122</v>
      </c>
      <c r="H259" s="793">
        <v>30</v>
      </c>
      <c r="I259" s="793">
        <v>1980</v>
      </c>
      <c r="J259" s="59">
        <v>22.618901999999999</v>
      </c>
      <c r="K259" s="59">
        <v>2.9108869999999998</v>
      </c>
      <c r="L259" s="59">
        <v>5.1429</v>
      </c>
      <c r="M259" s="59">
        <v>4.7114999999999997E-2</v>
      </c>
      <c r="N259" s="59">
        <v>0</v>
      </c>
      <c r="O259" s="59">
        <v>14.565115</v>
      </c>
      <c r="P259" s="59">
        <v>1574.5</v>
      </c>
      <c r="Q259" s="59">
        <v>14.565115</v>
      </c>
      <c r="R259" s="59">
        <v>1574.5</v>
      </c>
      <c r="S259" s="845">
        <v>9.2506287710384244E-3</v>
      </c>
      <c r="T259" s="760">
        <v>50.25</v>
      </c>
      <c r="U259" s="775">
        <v>0.46484409574468083</v>
      </c>
      <c r="V259" s="775">
        <v>555.03772626230545</v>
      </c>
      <c r="W259" s="768">
        <v>27.89064574468085</v>
      </c>
    </row>
    <row r="260" spans="1:23" x14ac:dyDescent="0.2">
      <c r="A260" s="849"/>
      <c r="B260" s="868">
        <v>7.5</v>
      </c>
      <c r="C260" s="839">
        <v>359.0025</v>
      </c>
      <c r="D260" s="657" t="s">
        <v>28</v>
      </c>
      <c r="E260" s="658"/>
      <c r="F260" s="793" t="s">
        <v>861</v>
      </c>
      <c r="G260" s="794" t="s">
        <v>122</v>
      </c>
      <c r="H260" s="793">
        <v>24</v>
      </c>
      <c r="I260" s="793">
        <v>1963</v>
      </c>
      <c r="J260" s="59">
        <v>17.113541000000001</v>
      </c>
      <c r="K260" s="59">
        <v>1.988531</v>
      </c>
      <c r="L260" s="59">
        <v>4.6353600000000004</v>
      </c>
      <c r="M260" s="59">
        <v>0.20446800000000001</v>
      </c>
      <c r="N260" s="59">
        <v>0</v>
      </c>
      <c r="O260" s="59">
        <v>10.489649999999999</v>
      </c>
      <c r="P260" s="59">
        <v>1100.46</v>
      </c>
      <c r="Q260" s="59">
        <v>10.489649999999999</v>
      </c>
      <c r="R260" s="59">
        <v>1100.46</v>
      </c>
      <c r="S260" s="845">
        <v>9.5320593206477278E-3</v>
      </c>
      <c r="T260" s="760">
        <v>50.25</v>
      </c>
      <c r="U260" s="775">
        <v>0.47898598086254834</v>
      </c>
      <c r="V260" s="775">
        <v>571.92355923886362</v>
      </c>
      <c r="W260" s="768">
        <v>28.739158851752897</v>
      </c>
    </row>
    <row r="261" spans="1:23" x14ac:dyDescent="0.2">
      <c r="A261" s="849"/>
      <c r="B261" s="868">
        <v>7.5</v>
      </c>
      <c r="C261" s="839">
        <v>358.43630000000002</v>
      </c>
      <c r="D261" s="657" t="s">
        <v>28</v>
      </c>
      <c r="E261" s="658"/>
      <c r="F261" s="793" t="s">
        <v>862</v>
      </c>
      <c r="G261" s="794" t="s">
        <v>122</v>
      </c>
      <c r="H261" s="793">
        <v>22</v>
      </c>
      <c r="I261" s="793">
        <v>1980</v>
      </c>
      <c r="J261" s="59">
        <v>17.455466000000001</v>
      </c>
      <c r="K261" s="59">
        <v>2.0344600000000002</v>
      </c>
      <c r="L261" s="59">
        <v>4.1206659999999999</v>
      </c>
      <c r="M261" s="59">
        <v>-4.5458999999999999E-2</v>
      </c>
      <c r="N261" s="59">
        <v>0</v>
      </c>
      <c r="O261" s="59">
        <v>11.30034</v>
      </c>
      <c r="P261" s="59">
        <v>1177.53</v>
      </c>
      <c r="Q261" s="59">
        <v>11.30034</v>
      </c>
      <c r="R261" s="59">
        <v>1177.53</v>
      </c>
      <c r="S261" s="845">
        <v>9.5966472191791295E-3</v>
      </c>
      <c r="T261" s="760">
        <v>50.25</v>
      </c>
      <c r="U261" s="775">
        <v>0.48223152276375125</v>
      </c>
      <c r="V261" s="775">
        <v>575.79883315074778</v>
      </c>
      <c r="W261" s="768">
        <v>28.933891365825076</v>
      </c>
    </row>
    <row r="262" spans="1:23" x14ac:dyDescent="0.2">
      <c r="A262" s="849"/>
      <c r="B262" s="868">
        <v>7.4</v>
      </c>
      <c r="C262" s="839">
        <v>292.75124099999999</v>
      </c>
      <c r="D262" s="657" t="s">
        <v>28</v>
      </c>
      <c r="E262" s="658"/>
      <c r="F262" s="793" t="s">
        <v>863</v>
      </c>
      <c r="G262" s="794" t="s">
        <v>122</v>
      </c>
      <c r="H262" s="793">
        <v>10</v>
      </c>
      <c r="I262" s="793">
        <v>1964</v>
      </c>
      <c r="J262" s="59">
        <v>7.0615009999999998</v>
      </c>
      <c r="K262" s="59">
        <v>0.68977100000000002</v>
      </c>
      <c r="L262" s="59">
        <v>1.80958</v>
      </c>
      <c r="M262" s="59">
        <v>-5.0900000000000001E-4</v>
      </c>
      <c r="N262" s="59">
        <v>0</v>
      </c>
      <c r="O262" s="59">
        <v>4.5621499999999999</v>
      </c>
      <c r="P262" s="59">
        <v>460.17</v>
      </c>
      <c r="Q262" s="59">
        <v>4.5621499999999999</v>
      </c>
      <c r="R262" s="59">
        <v>460.17</v>
      </c>
      <c r="S262" s="845">
        <v>9.9140535019666635E-3</v>
      </c>
      <c r="T262" s="760">
        <v>50.25</v>
      </c>
      <c r="U262" s="775">
        <v>0.49818118847382487</v>
      </c>
      <c r="V262" s="775">
        <v>594.84321011799977</v>
      </c>
      <c r="W262" s="768">
        <v>29.890871308429489</v>
      </c>
    </row>
    <row r="263" spans="1:23" x14ac:dyDescent="0.2">
      <c r="A263" s="849"/>
      <c r="B263" s="868">
        <v>7.4</v>
      </c>
      <c r="C263" s="839">
        <v>292.185</v>
      </c>
      <c r="D263" s="657" t="s">
        <v>28</v>
      </c>
      <c r="E263" s="658"/>
      <c r="F263" s="793" t="s">
        <v>864</v>
      </c>
      <c r="G263" s="794" t="s">
        <v>122</v>
      </c>
      <c r="H263" s="793">
        <v>7</v>
      </c>
      <c r="I263" s="793">
        <v>1977</v>
      </c>
      <c r="J263" s="59">
        <v>5.5406639999999996</v>
      </c>
      <c r="K263" s="59">
        <v>0.65586299999999997</v>
      </c>
      <c r="L263" s="59">
        <v>1.262832</v>
      </c>
      <c r="M263" s="59">
        <v>-3.3661000000000003E-2</v>
      </c>
      <c r="N263" s="59">
        <v>0</v>
      </c>
      <c r="O263" s="59">
        <v>3.1132309999999999</v>
      </c>
      <c r="P263" s="59">
        <v>360.39</v>
      </c>
      <c r="Q263" s="59">
        <v>3.1132309999999999</v>
      </c>
      <c r="R263" s="59">
        <v>309.77</v>
      </c>
      <c r="S263" s="845">
        <v>1.0050137198566679E-2</v>
      </c>
      <c r="T263" s="760">
        <v>50.25</v>
      </c>
      <c r="U263" s="775">
        <v>0.50501939422797559</v>
      </c>
      <c r="V263" s="775">
        <v>603.00823191400082</v>
      </c>
      <c r="W263" s="768">
        <v>30.30116365367854</v>
      </c>
    </row>
    <row r="264" spans="1:23" x14ac:dyDescent="0.2">
      <c r="A264" s="849"/>
      <c r="B264" s="868">
        <v>7.39</v>
      </c>
      <c r="C264" s="839">
        <v>266.13749999999999</v>
      </c>
      <c r="D264" s="657" t="s">
        <v>28</v>
      </c>
      <c r="E264" s="658"/>
      <c r="F264" s="793" t="s">
        <v>865</v>
      </c>
      <c r="G264" s="794" t="s">
        <v>122</v>
      </c>
      <c r="H264" s="793">
        <v>24</v>
      </c>
      <c r="I264" s="793">
        <v>1973</v>
      </c>
      <c r="J264" s="59">
        <v>35.253748999999999</v>
      </c>
      <c r="K264" s="59">
        <v>2.6057600000000001</v>
      </c>
      <c r="L264" s="59">
        <v>4.5764339999999999</v>
      </c>
      <c r="M264" s="59">
        <v>-0.361759</v>
      </c>
      <c r="N264" s="59">
        <v>0</v>
      </c>
      <c r="O264" s="59">
        <v>16.531016000000001</v>
      </c>
      <c r="P264" s="59">
        <v>2476.96</v>
      </c>
      <c r="Q264" s="59">
        <v>16.531016000000001</v>
      </c>
      <c r="R264" s="59">
        <v>1618.4</v>
      </c>
      <c r="S264" s="845">
        <v>1.021441917943648E-2</v>
      </c>
      <c r="T264" s="760">
        <v>50.25</v>
      </c>
      <c r="U264" s="775">
        <v>0.51327456376668312</v>
      </c>
      <c r="V264" s="775">
        <v>612.86515076618889</v>
      </c>
      <c r="W264" s="768">
        <v>30.796473826000991</v>
      </c>
    </row>
    <row r="265" spans="1:23" ht="13.5" thickBot="1" x14ac:dyDescent="0.25">
      <c r="A265" s="873"/>
      <c r="B265" s="879">
        <v>7.2</v>
      </c>
      <c r="C265" s="843">
        <v>307.47379999999998</v>
      </c>
      <c r="D265" s="673" t="s">
        <v>28</v>
      </c>
      <c r="E265" s="674"/>
      <c r="F265" s="810" t="s">
        <v>866</v>
      </c>
      <c r="G265" s="811" t="s">
        <v>122</v>
      </c>
      <c r="H265" s="810">
        <v>5</v>
      </c>
      <c r="I265" s="810">
        <v>1924</v>
      </c>
      <c r="J265" s="271">
        <v>3.3410000000000002</v>
      </c>
      <c r="K265" s="271">
        <v>0.48180600000000001</v>
      </c>
      <c r="L265" s="271">
        <v>0</v>
      </c>
      <c r="M265" s="271">
        <v>0</v>
      </c>
      <c r="N265" s="271">
        <v>0</v>
      </c>
      <c r="O265" s="271">
        <v>2.859194</v>
      </c>
      <c r="P265" s="271">
        <v>245.91</v>
      </c>
      <c r="Q265" s="271">
        <v>2.859194</v>
      </c>
      <c r="R265" s="271">
        <v>245.91</v>
      </c>
      <c r="S265" s="846">
        <v>1.1626993615550404E-2</v>
      </c>
      <c r="T265" s="761">
        <v>50.25</v>
      </c>
      <c r="U265" s="777">
        <v>0.58425642918140785</v>
      </c>
      <c r="V265" s="777">
        <v>697.61961693302419</v>
      </c>
      <c r="W265" s="769">
        <v>35.055385750884469</v>
      </c>
    </row>
    <row r="266" spans="1:23" ht="12.75" customHeight="1" x14ac:dyDescent="0.2">
      <c r="A266" s="848" t="s">
        <v>909</v>
      </c>
      <c r="B266" s="735">
        <v>7.6</v>
      </c>
      <c r="C266" s="876">
        <v>235.21</v>
      </c>
      <c r="D266" s="754" t="s">
        <v>25</v>
      </c>
      <c r="E266" s="778">
        <v>1</v>
      </c>
      <c r="F266" s="877" t="s">
        <v>868</v>
      </c>
      <c r="G266" s="779" t="s">
        <v>83</v>
      </c>
      <c r="H266" s="778">
        <v>37</v>
      </c>
      <c r="I266" s="778">
        <v>1983</v>
      </c>
      <c r="J266" s="780">
        <v>14.22</v>
      </c>
      <c r="K266" s="780">
        <v>5.04</v>
      </c>
      <c r="L266" s="780">
        <v>6.41</v>
      </c>
      <c r="M266" s="780">
        <v>0</v>
      </c>
      <c r="N266" s="780">
        <v>0</v>
      </c>
      <c r="O266" s="780">
        <v>2.77</v>
      </c>
      <c r="P266" s="780">
        <v>2034.53</v>
      </c>
      <c r="Q266" s="749">
        <v>2.77</v>
      </c>
      <c r="R266" s="780">
        <v>2034.53</v>
      </c>
      <c r="S266" s="782">
        <v>1.3614938093810364E-3</v>
      </c>
      <c r="T266" s="783">
        <v>52.101999999999997</v>
      </c>
      <c r="U266" s="784">
        <v>7.0936550456370762E-2</v>
      </c>
      <c r="V266" s="784">
        <v>81.689628562862183</v>
      </c>
      <c r="W266" s="785">
        <v>4.2561930273822455</v>
      </c>
    </row>
    <row r="267" spans="1:23" x14ac:dyDescent="0.2">
      <c r="A267" s="849"/>
      <c r="B267" s="869"/>
      <c r="C267" s="740">
        <v>265.72000000000003</v>
      </c>
      <c r="D267" s="755" t="s">
        <v>25</v>
      </c>
      <c r="E267" s="786">
        <v>2</v>
      </c>
      <c r="F267" s="743" t="s">
        <v>869</v>
      </c>
      <c r="G267" s="787" t="s">
        <v>870</v>
      </c>
      <c r="H267" s="786">
        <v>17</v>
      </c>
      <c r="I267" s="786">
        <v>2015</v>
      </c>
      <c r="J267" s="788">
        <v>5.4580000000000002</v>
      </c>
      <c r="K267" s="788">
        <v>3.07</v>
      </c>
      <c r="L267" s="788">
        <v>0</v>
      </c>
      <c r="M267" s="788">
        <v>0</v>
      </c>
      <c r="N267" s="788">
        <v>-0.41520000000000001</v>
      </c>
      <c r="O267" s="788">
        <v>2.8029999999999999</v>
      </c>
      <c r="P267" s="788">
        <v>2213.5100000000002</v>
      </c>
      <c r="Q267" s="750">
        <v>1.7</v>
      </c>
      <c r="R267" s="788">
        <v>1053.78</v>
      </c>
      <c r="S267" s="790">
        <v>1.6132399552088671E-3</v>
      </c>
      <c r="T267" s="815">
        <v>52.101999999999997</v>
      </c>
      <c r="U267" s="791">
        <v>8.4053028146292383E-2</v>
      </c>
      <c r="V267" s="791">
        <v>96.794397312532027</v>
      </c>
      <c r="W267" s="792">
        <v>5.0431816887775431</v>
      </c>
    </row>
    <row r="268" spans="1:23" x14ac:dyDescent="0.2">
      <c r="A268" s="849"/>
      <c r="B268" s="869"/>
      <c r="C268" s="740">
        <v>274.73</v>
      </c>
      <c r="D268" s="755" t="s">
        <v>25</v>
      </c>
      <c r="E268" s="786">
        <v>3</v>
      </c>
      <c r="F268" s="743" t="s">
        <v>871</v>
      </c>
      <c r="G268" s="787" t="s">
        <v>870</v>
      </c>
      <c r="H268" s="786">
        <v>60</v>
      </c>
      <c r="I268" s="786">
        <v>2007</v>
      </c>
      <c r="J268" s="788">
        <v>14.53</v>
      </c>
      <c r="K268" s="788">
        <v>4.1349999999999998</v>
      </c>
      <c r="L268" s="788">
        <v>0</v>
      </c>
      <c r="M268" s="788">
        <v>0</v>
      </c>
      <c r="N268" s="788">
        <v>2.859</v>
      </c>
      <c r="O268" s="788">
        <v>7.5350000000000001</v>
      </c>
      <c r="P268" s="788">
        <v>3983.01</v>
      </c>
      <c r="Q268" s="750">
        <v>9.73</v>
      </c>
      <c r="R268" s="788">
        <v>3450.4</v>
      </c>
      <c r="S268" s="790">
        <v>2.8199629028518433E-3</v>
      </c>
      <c r="T268" s="815">
        <v>52.101999999999997</v>
      </c>
      <c r="U268" s="791">
        <v>0.14692570716438674</v>
      </c>
      <c r="V268" s="791">
        <v>169.19777417111058</v>
      </c>
      <c r="W268" s="792">
        <v>8.8155424298632017</v>
      </c>
    </row>
    <row r="269" spans="1:23" x14ac:dyDescent="0.2">
      <c r="A269" s="849"/>
      <c r="B269" s="869"/>
      <c r="C269" s="740">
        <v>233.35</v>
      </c>
      <c r="D269" s="755" t="s">
        <v>25</v>
      </c>
      <c r="E269" s="786">
        <v>4</v>
      </c>
      <c r="F269" s="743" t="s">
        <v>872</v>
      </c>
      <c r="G269" s="787" t="s">
        <v>83</v>
      </c>
      <c r="H269" s="786">
        <v>21</v>
      </c>
      <c r="I269" s="786">
        <v>1977</v>
      </c>
      <c r="J269" s="788">
        <v>9.01</v>
      </c>
      <c r="K269" s="788">
        <v>2.59</v>
      </c>
      <c r="L269" s="788">
        <v>2.95</v>
      </c>
      <c r="M269" s="788">
        <v>0</v>
      </c>
      <c r="N269" s="788">
        <v>0</v>
      </c>
      <c r="O269" s="788">
        <v>3.4626000000000001</v>
      </c>
      <c r="P269" s="788">
        <v>1173.22</v>
      </c>
      <c r="Q269" s="750">
        <v>3.31</v>
      </c>
      <c r="R269" s="788">
        <v>1122.57</v>
      </c>
      <c r="S269" s="790">
        <v>2.948591179169228E-3</v>
      </c>
      <c r="T269" s="815">
        <v>52.101999999999997</v>
      </c>
      <c r="U269" s="791">
        <v>0.15362749761707511</v>
      </c>
      <c r="V269" s="791">
        <v>176.91547075015367</v>
      </c>
      <c r="W269" s="792">
        <v>9.2176498570245062</v>
      </c>
    </row>
    <row r="270" spans="1:23" x14ac:dyDescent="0.2">
      <c r="A270" s="849"/>
      <c r="B270" s="869"/>
      <c r="C270" s="741">
        <v>224.08</v>
      </c>
      <c r="D270" s="755" t="s">
        <v>25</v>
      </c>
      <c r="E270" s="786">
        <v>5</v>
      </c>
      <c r="F270" s="743" t="s">
        <v>873</v>
      </c>
      <c r="G270" s="787" t="s">
        <v>83</v>
      </c>
      <c r="H270" s="786">
        <v>12</v>
      </c>
      <c r="I270" s="786">
        <v>1969</v>
      </c>
      <c r="J270" s="788">
        <v>3.9340000000000002</v>
      </c>
      <c r="K270" s="788">
        <v>1.89</v>
      </c>
      <c r="L270" s="788">
        <v>0.45</v>
      </c>
      <c r="M270" s="788">
        <v>0</v>
      </c>
      <c r="N270" s="788">
        <v>0</v>
      </c>
      <c r="O270" s="788">
        <v>1.6</v>
      </c>
      <c r="P270" s="788">
        <v>534.97</v>
      </c>
      <c r="Q270" s="750">
        <v>1.6</v>
      </c>
      <c r="R270" s="788">
        <v>534.97</v>
      </c>
      <c r="S270" s="790">
        <v>2.9908219152475842E-3</v>
      </c>
      <c r="T270" s="815">
        <v>52.101999999999997</v>
      </c>
      <c r="U270" s="791">
        <v>0.15582780342822963</v>
      </c>
      <c r="V270" s="791">
        <v>179.44931491485505</v>
      </c>
      <c r="W270" s="792">
        <v>9.3496682056937779</v>
      </c>
    </row>
    <row r="271" spans="1:23" x14ac:dyDescent="0.2">
      <c r="A271" s="849"/>
      <c r="B271" s="869"/>
      <c r="C271" s="741">
        <v>233.35</v>
      </c>
      <c r="D271" s="755" t="s">
        <v>25</v>
      </c>
      <c r="E271" s="786">
        <v>6</v>
      </c>
      <c r="F271" s="743" t="s">
        <v>874</v>
      </c>
      <c r="G271" s="787" t="s">
        <v>83</v>
      </c>
      <c r="H271" s="786">
        <v>12</v>
      </c>
      <c r="I271" s="786">
        <v>1959</v>
      </c>
      <c r="J271" s="788">
        <v>5.5250000000000004</v>
      </c>
      <c r="K271" s="788">
        <v>3.7229999999999999</v>
      </c>
      <c r="L271" s="788">
        <v>0.2137</v>
      </c>
      <c r="M271" s="788">
        <v>0</v>
      </c>
      <c r="N271" s="788">
        <v>0</v>
      </c>
      <c r="O271" s="788">
        <v>1.5880000000000001</v>
      </c>
      <c r="P271" s="788">
        <v>528.78</v>
      </c>
      <c r="Q271" s="750">
        <v>1.59</v>
      </c>
      <c r="R271" s="788">
        <v>528.78</v>
      </c>
      <c r="S271" s="790">
        <v>3.0069215931011009E-3</v>
      </c>
      <c r="T271" s="815">
        <v>52.101999999999997</v>
      </c>
      <c r="U271" s="791">
        <v>0.15666662884375354</v>
      </c>
      <c r="V271" s="791">
        <v>180.41529558606607</v>
      </c>
      <c r="W271" s="792">
        <v>9.3999977306252127</v>
      </c>
    </row>
    <row r="272" spans="1:23" x14ac:dyDescent="0.2">
      <c r="A272" s="849"/>
      <c r="B272" s="869"/>
      <c r="C272" s="741">
        <v>266.41000000000003</v>
      </c>
      <c r="D272" s="755" t="s">
        <v>25</v>
      </c>
      <c r="E272" s="786">
        <v>7</v>
      </c>
      <c r="F272" s="743" t="s">
        <v>875</v>
      </c>
      <c r="G272" s="787" t="s">
        <v>870</v>
      </c>
      <c r="H272" s="786">
        <v>44</v>
      </c>
      <c r="I272" s="786">
        <v>2009</v>
      </c>
      <c r="J272" s="788">
        <v>13.177</v>
      </c>
      <c r="K272" s="788">
        <v>1.3260000000000001</v>
      </c>
      <c r="L272" s="788">
        <v>0</v>
      </c>
      <c r="M272" s="788">
        <v>0</v>
      </c>
      <c r="N272" s="788">
        <v>2.3224</v>
      </c>
      <c r="O272" s="788">
        <v>9.5284999999999993</v>
      </c>
      <c r="P272" s="788">
        <v>3628.96</v>
      </c>
      <c r="Q272" s="750">
        <v>8</v>
      </c>
      <c r="R272" s="788">
        <v>2569.6999999999998</v>
      </c>
      <c r="S272" s="790">
        <v>3.113203875938826E-3</v>
      </c>
      <c r="T272" s="815">
        <v>52.101999999999997</v>
      </c>
      <c r="U272" s="791">
        <v>0.16220414834416469</v>
      </c>
      <c r="V272" s="791">
        <v>186.79223255632957</v>
      </c>
      <c r="W272" s="792">
        <v>9.732248900649882</v>
      </c>
    </row>
    <row r="273" spans="1:23" x14ac:dyDescent="0.2">
      <c r="A273" s="849"/>
      <c r="B273" s="869"/>
      <c r="C273" s="741">
        <v>276.81</v>
      </c>
      <c r="D273" s="755" t="s">
        <v>25</v>
      </c>
      <c r="E273" s="786">
        <v>8</v>
      </c>
      <c r="F273" s="743" t="s">
        <v>876</v>
      </c>
      <c r="G273" s="787" t="s">
        <v>870</v>
      </c>
      <c r="H273" s="786">
        <v>43</v>
      </c>
      <c r="I273" s="786">
        <v>2007</v>
      </c>
      <c r="J273" s="788">
        <v>12.141</v>
      </c>
      <c r="K273" s="788">
        <v>2.9375</v>
      </c>
      <c r="L273" s="788">
        <v>0</v>
      </c>
      <c r="M273" s="788">
        <v>0</v>
      </c>
      <c r="N273" s="788">
        <v>1.082498</v>
      </c>
      <c r="O273" s="788">
        <v>8.1210000000000004</v>
      </c>
      <c r="P273" s="788">
        <v>2887.7</v>
      </c>
      <c r="Q273" s="750">
        <v>7.75</v>
      </c>
      <c r="R273" s="788">
        <v>2420.44</v>
      </c>
      <c r="S273" s="790">
        <v>3.2018971757201168E-3</v>
      </c>
      <c r="T273" s="815">
        <v>52.101999999999997</v>
      </c>
      <c r="U273" s="791">
        <v>0.16682524664936951</v>
      </c>
      <c r="V273" s="791">
        <v>192.11383054320703</v>
      </c>
      <c r="W273" s="792">
        <v>10.009514798962172</v>
      </c>
    </row>
    <row r="274" spans="1:23" x14ac:dyDescent="0.2">
      <c r="A274" s="849"/>
      <c r="B274" s="869"/>
      <c r="C274" s="741">
        <v>274.64999999999998</v>
      </c>
      <c r="D274" s="755" t="s">
        <v>25</v>
      </c>
      <c r="E274" s="786">
        <v>9</v>
      </c>
      <c r="F274" s="743" t="s">
        <v>877</v>
      </c>
      <c r="G274" s="787" t="s">
        <v>870</v>
      </c>
      <c r="H274" s="786">
        <v>60</v>
      </c>
      <c r="I274" s="786">
        <v>2007</v>
      </c>
      <c r="J274" s="788">
        <v>16.183</v>
      </c>
      <c r="K274" s="788">
        <v>4.5105000000000004</v>
      </c>
      <c r="L274" s="788">
        <v>0</v>
      </c>
      <c r="M274" s="788">
        <v>0</v>
      </c>
      <c r="N274" s="788">
        <v>1.2662899999999999</v>
      </c>
      <c r="O274" s="788">
        <v>10.406000000000001</v>
      </c>
      <c r="P274" s="788">
        <v>3990.79</v>
      </c>
      <c r="Q274" s="750">
        <v>11.04</v>
      </c>
      <c r="R274" s="788">
        <v>3431.52</v>
      </c>
      <c r="S274" s="790">
        <v>3.2172331794656592E-3</v>
      </c>
      <c r="T274" s="815">
        <v>52.101999999999997</v>
      </c>
      <c r="U274" s="791">
        <v>0.16762428311651978</v>
      </c>
      <c r="V274" s="791">
        <v>193.03399076793957</v>
      </c>
      <c r="W274" s="792">
        <v>10.057456986991186</v>
      </c>
    </row>
    <row r="275" spans="1:23" x14ac:dyDescent="0.2">
      <c r="A275" s="849"/>
      <c r="B275" s="869"/>
      <c r="C275" s="741">
        <v>232.27</v>
      </c>
      <c r="D275" s="755" t="s">
        <v>25</v>
      </c>
      <c r="E275" s="786" t="s">
        <v>111</v>
      </c>
      <c r="F275" s="743" t="s">
        <v>878</v>
      </c>
      <c r="G275" s="787" t="s">
        <v>870</v>
      </c>
      <c r="H275" s="786">
        <v>7</v>
      </c>
      <c r="I275" s="786">
        <v>2012</v>
      </c>
      <c r="J275" s="788">
        <v>5.2830000000000004</v>
      </c>
      <c r="K275" s="788">
        <v>0.81599999999999995</v>
      </c>
      <c r="L275" s="788">
        <v>1.051517</v>
      </c>
      <c r="M275" s="788">
        <v>0</v>
      </c>
      <c r="N275" s="788">
        <v>0.35603000000000001</v>
      </c>
      <c r="O275" s="788">
        <v>3.0594519999999998</v>
      </c>
      <c r="P275" s="788">
        <v>1028.72</v>
      </c>
      <c r="Q275" s="750">
        <v>3.42</v>
      </c>
      <c r="R275" s="788">
        <v>1028.72</v>
      </c>
      <c r="S275" s="790">
        <v>3.3245197915856596E-3</v>
      </c>
      <c r="T275" s="815">
        <v>52.101999999999997</v>
      </c>
      <c r="U275" s="791">
        <v>0.17321413018119602</v>
      </c>
      <c r="V275" s="791">
        <v>199.47118749513959</v>
      </c>
      <c r="W275" s="792">
        <v>10.392847810871762</v>
      </c>
    </row>
    <row r="276" spans="1:23" x14ac:dyDescent="0.2">
      <c r="A276" s="849"/>
      <c r="B276" s="869"/>
      <c r="C276" s="741">
        <v>223.9</v>
      </c>
      <c r="D276" s="138" t="s">
        <v>26</v>
      </c>
      <c r="E276" s="800">
        <v>1</v>
      </c>
      <c r="F276" s="744" t="s">
        <v>879</v>
      </c>
      <c r="G276" s="801" t="s">
        <v>83</v>
      </c>
      <c r="H276" s="800">
        <v>40</v>
      </c>
      <c r="I276" s="800">
        <v>1977</v>
      </c>
      <c r="J276" s="802">
        <v>12.505000000000001</v>
      </c>
      <c r="K276" s="802">
        <v>3.57</v>
      </c>
      <c r="L276" s="802">
        <v>1.32</v>
      </c>
      <c r="M276" s="802">
        <v>0</v>
      </c>
      <c r="N276" s="802">
        <v>0</v>
      </c>
      <c r="O276" s="802">
        <v>7.61</v>
      </c>
      <c r="P276" s="802">
        <v>2257.8000000000002</v>
      </c>
      <c r="Q276" s="751">
        <v>7.61</v>
      </c>
      <c r="R276" s="802">
        <v>2257.8000000000002</v>
      </c>
      <c r="S276" s="804">
        <v>3.3705376915581539E-3</v>
      </c>
      <c r="T276" s="816">
        <v>52.101999999999997</v>
      </c>
      <c r="U276" s="805">
        <v>0.17561175480556293</v>
      </c>
      <c r="V276" s="805">
        <v>202.23226149348923</v>
      </c>
      <c r="W276" s="806">
        <v>10.536705288333774</v>
      </c>
    </row>
    <row r="277" spans="1:23" x14ac:dyDescent="0.2">
      <c r="A277" s="849"/>
      <c r="B277" s="869"/>
      <c r="C277" s="741">
        <v>234.95</v>
      </c>
      <c r="D277" s="138" t="s">
        <v>26</v>
      </c>
      <c r="E277" s="800">
        <v>2</v>
      </c>
      <c r="F277" s="744" t="s">
        <v>880</v>
      </c>
      <c r="G277" s="801" t="s">
        <v>83</v>
      </c>
      <c r="H277" s="800">
        <v>36</v>
      </c>
      <c r="I277" s="800">
        <v>1977</v>
      </c>
      <c r="J277" s="802">
        <v>15.143000000000001</v>
      </c>
      <c r="K277" s="802">
        <v>3.1772999999999998</v>
      </c>
      <c r="L277" s="802">
        <v>3.7570000000000001</v>
      </c>
      <c r="M277" s="802">
        <v>0</v>
      </c>
      <c r="N277" s="802">
        <v>0</v>
      </c>
      <c r="O277" s="802">
        <v>8.2082800000000002</v>
      </c>
      <c r="P277" s="802">
        <v>2293.9499999999998</v>
      </c>
      <c r="Q277" s="751">
        <v>7.88</v>
      </c>
      <c r="R277" s="802">
        <v>2201.33</v>
      </c>
      <c r="S277" s="804">
        <v>3.5796541181921837E-3</v>
      </c>
      <c r="T277" s="816">
        <v>52.101999999999997</v>
      </c>
      <c r="U277" s="805">
        <v>0.18650713886604914</v>
      </c>
      <c r="V277" s="805">
        <v>214.779247091531</v>
      </c>
      <c r="W277" s="806">
        <v>11.190428331962949</v>
      </c>
    </row>
    <row r="278" spans="1:23" x14ac:dyDescent="0.2">
      <c r="A278" s="849"/>
      <c r="B278" s="869"/>
      <c r="C278" s="741">
        <v>232.4</v>
      </c>
      <c r="D278" s="138" t="s">
        <v>26</v>
      </c>
      <c r="E278" s="800">
        <v>3</v>
      </c>
      <c r="F278" s="744" t="s">
        <v>881</v>
      </c>
      <c r="G278" s="801" t="s">
        <v>870</v>
      </c>
      <c r="H278" s="800">
        <v>18</v>
      </c>
      <c r="I278" s="800">
        <v>2010</v>
      </c>
      <c r="J278" s="802">
        <v>6.21</v>
      </c>
      <c r="K278" s="802">
        <v>1.071</v>
      </c>
      <c r="L278" s="802">
        <v>0.96262499999999995</v>
      </c>
      <c r="M278" s="802">
        <v>0</v>
      </c>
      <c r="N278" s="802">
        <v>1.208931</v>
      </c>
      <c r="O278" s="802">
        <v>2.967444</v>
      </c>
      <c r="P278" s="802">
        <v>1051.0999999999999</v>
      </c>
      <c r="Q278" s="751">
        <v>3.67</v>
      </c>
      <c r="R278" s="802">
        <v>1015.83</v>
      </c>
      <c r="S278" s="804">
        <v>3.612809229890828E-3</v>
      </c>
      <c r="T278" s="816">
        <v>52.101999999999997</v>
      </c>
      <c r="U278" s="805">
        <v>0.18823458649577191</v>
      </c>
      <c r="V278" s="805">
        <v>216.76855379344968</v>
      </c>
      <c r="W278" s="806">
        <v>11.294075189746314</v>
      </c>
    </row>
    <row r="279" spans="1:23" x14ac:dyDescent="0.2">
      <c r="A279" s="849"/>
      <c r="B279" s="869"/>
      <c r="C279" s="741">
        <v>274.3</v>
      </c>
      <c r="D279" s="138" t="s">
        <v>26</v>
      </c>
      <c r="E279" s="800">
        <v>4</v>
      </c>
      <c r="F279" s="744" t="s">
        <v>882</v>
      </c>
      <c r="G279" s="801" t="s">
        <v>870</v>
      </c>
      <c r="H279" s="800">
        <v>43</v>
      </c>
      <c r="I279" s="800">
        <v>2007</v>
      </c>
      <c r="J279" s="802">
        <v>12.448</v>
      </c>
      <c r="K279" s="802">
        <v>2.8141799999999999</v>
      </c>
      <c r="L279" s="802">
        <v>0</v>
      </c>
      <c r="M279" s="802">
        <v>0</v>
      </c>
      <c r="N279" s="802">
        <v>1.6047199999999999</v>
      </c>
      <c r="O279" s="802">
        <v>8.0290999999999997</v>
      </c>
      <c r="P279" s="802">
        <v>2880.53</v>
      </c>
      <c r="Q279" s="751">
        <v>9.25</v>
      </c>
      <c r="R279" s="802">
        <v>2516.1999999999998</v>
      </c>
      <c r="S279" s="804">
        <v>3.6761783641999844E-3</v>
      </c>
      <c r="T279" s="816">
        <v>52.101999999999997</v>
      </c>
      <c r="U279" s="805">
        <v>0.19153624513154757</v>
      </c>
      <c r="V279" s="805">
        <v>220.57070185199908</v>
      </c>
      <c r="W279" s="806">
        <v>11.492174707892854</v>
      </c>
    </row>
    <row r="280" spans="1:23" x14ac:dyDescent="0.2">
      <c r="A280" s="849"/>
      <c r="B280" s="869"/>
      <c r="C280" s="741">
        <v>234.04</v>
      </c>
      <c r="D280" s="138" t="s">
        <v>26</v>
      </c>
      <c r="E280" s="800">
        <v>5</v>
      </c>
      <c r="F280" s="744" t="s">
        <v>883</v>
      </c>
      <c r="G280" s="801" t="s">
        <v>870</v>
      </c>
      <c r="H280" s="800">
        <v>49</v>
      </c>
      <c r="I280" s="800">
        <v>2007</v>
      </c>
      <c r="J280" s="802">
        <v>14.398999999999999</v>
      </c>
      <c r="K280" s="802">
        <v>4.6148879999999997</v>
      </c>
      <c r="L280" s="802">
        <v>0</v>
      </c>
      <c r="M280" s="802">
        <v>0</v>
      </c>
      <c r="N280" s="802">
        <v>1.2120120000000001</v>
      </c>
      <c r="O280" s="802">
        <v>8.5721000000000007</v>
      </c>
      <c r="P280" s="802">
        <v>2703.44</v>
      </c>
      <c r="Q280" s="751">
        <v>9.4</v>
      </c>
      <c r="R280" s="802">
        <v>2518.29</v>
      </c>
      <c r="S280" s="804">
        <v>3.7326916280491923E-3</v>
      </c>
      <c r="T280" s="816">
        <v>52.101999999999997</v>
      </c>
      <c r="U280" s="805">
        <v>0.194480699204619</v>
      </c>
      <c r="V280" s="805">
        <v>223.96149768295155</v>
      </c>
      <c r="W280" s="806">
        <v>11.668841952277139</v>
      </c>
    </row>
    <row r="281" spans="1:23" x14ac:dyDescent="0.2">
      <c r="A281" s="849"/>
      <c r="B281" s="869"/>
      <c r="C281" s="741">
        <v>140.83000000000001</v>
      </c>
      <c r="D281" s="138" t="s">
        <v>26</v>
      </c>
      <c r="E281" s="800">
        <v>6</v>
      </c>
      <c r="F281" s="744" t="s">
        <v>884</v>
      </c>
      <c r="G281" s="801" t="s">
        <v>83</v>
      </c>
      <c r="H281" s="800">
        <v>41</v>
      </c>
      <c r="I281" s="800">
        <v>1987</v>
      </c>
      <c r="J281" s="802">
        <v>20.626999999999999</v>
      </c>
      <c r="K281" s="802">
        <v>4.8499999999999996</v>
      </c>
      <c r="L281" s="802">
        <v>6.27</v>
      </c>
      <c r="M281" s="802">
        <v>0</v>
      </c>
      <c r="N281" s="802">
        <v>0</v>
      </c>
      <c r="O281" s="802">
        <v>9.51</v>
      </c>
      <c r="P281" s="802">
        <v>2538.5500000000002</v>
      </c>
      <c r="Q281" s="751">
        <v>9.51</v>
      </c>
      <c r="R281" s="802">
        <v>2538.5500000000002</v>
      </c>
      <c r="S281" s="804">
        <v>3.746233085816706E-3</v>
      </c>
      <c r="T281" s="816">
        <v>52.101999999999997</v>
      </c>
      <c r="U281" s="805">
        <v>0.195186236237222</v>
      </c>
      <c r="V281" s="805">
        <v>224.77398514900239</v>
      </c>
      <c r="W281" s="806">
        <v>11.711174174233321</v>
      </c>
    </row>
    <row r="282" spans="1:23" x14ac:dyDescent="0.2">
      <c r="A282" s="849"/>
      <c r="B282" s="869"/>
      <c r="C282" s="741">
        <v>234.52</v>
      </c>
      <c r="D282" s="138" t="s">
        <v>26</v>
      </c>
      <c r="E282" s="800">
        <v>7</v>
      </c>
      <c r="F282" s="744" t="s">
        <v>885</v>
      </c>
      <c r="G282" s="801" t="s">
        <v>83</v>
      </c>
      <c r="H282" s="800">
        <v>22</v>
      </c>
      <c r="I282" s="800">
        <v>1962</v>
      </c>
      <c r="J282" s="802">
        <v>7.22</v>
      </c>
      <c r="K282" s="802">
        <v>1.071</v>
      </c>
      <c r="L282" s="802">
        <v>2.1905199999999998</v>
      </c>
      <c r="M282" s="802">
        <v>0</v>
      </c>
      <c r="N282" s="802">
        <v>0</v>
      </c>
      <c r="O282" s="802">
        <v>3.9584809999999999</v>
      </c>
      <c r="P282" s="802">
        <v>1047.3800000000001</v>
      </c>
      <c r="Q282" s="751">
        <v>3.64</v>
      </c>
      <c r="R282" s="802">
        <v>962.36</v>
      </c>
      <c r="S282" s="804">
        <v>3.782368344486471E-3</v>
      </c>
      <c r="T282" s="816">
        <v>52.101999999999997</v>
      </c>
      <c r="U282" s="805">
        <v>0.19706895548443409</v>
      </c>
      <c r="V282" s="805">
        <v>226.94210066918828</v>
      </c>
      <c r="W282" s="806">
        <v>11.824137329066046</v>
      </c>
    </row>
    <row r="283" spans="1:23" x14ac:dyDescent="0.2">
      <c r="A283" s="849"/>
      <c r="B283" s="869"/>
      <c r="C283" s="741">
        <v>231.83</v>
      </c>
      <c r="D283" s="138" t="s">
        <v>26</v>
      </c>
      <c r="E283" s="800">
        <v>8</v>
      </c>
      <c r="F283" s="744" t="s">
        <v>886</v>
      </c>
      <c r="G283" s="801" t="s">
        <v>83</v>
      </c>
      <c r="H283" s="800">
        <v>36</v>
      </c>
      <c r="I283" s="800">
        <v>1992</v>
      </c>
      <c r="J283" s="802">
        <v>15.763</v>
      </c>
      <c r="K283" s="802">
        <v>3.98</v>
      </c>
      <c r="L283" s="802">
        <v>3.29</v>
      </c>
      <c r="M283" s="802">
        <v>0</v>
      </c>
      <c r="N283" s="802">
        <v>0</v>
      </c>
      <c r="O283" s="802">
        <v>8.49</v>
      </c>
      <c r="P283" s="802">
        <v>2100.42</v>
      </c>
      <c r="Q283" s="751">
        <v>8.49</v>
      </c>
      <c r="R283" s="802">
        <v>2100.42</v>
      </c>
      <c r="S283" s="804">
        <v>4.0420487331105205E-3</v>
      </c>
      <c r="T283" s="816">
        <v>52.101999999999997</v>
      </c>
      <c r="U283" s="805">
        <v>0.21059882309252434</v>
      </c>
      <c r="V283" s="805">
        <v>242.52292398663121</v>
      </c>
      <c r="W283" s="806">
        <v>12.635929385551458</v>
      </c>
    </row>
    <row r="284" spans="1:23" x14ac:dyDescent="0.2">
      <c r="A284" s="849"/>
      <c r="B284" s="869"/>
      <c r="C284" s="741">
        <v>223.95</v>
      </c>
      <c r="D284" s="138" t="s">
        <v>26</v>
      </c>
      <c r="E284" s="800">
        <v>9</v>
      </c>
      <c r="F284" s="744" t="s">
        <v>887</v>
      </c>
      <c r="G284" s="801" t="s">
        <v>83</v>
      </c>
      <c r="H284" s="800">
        <v>8</v>
      </c>
      <c r="I284" s="800">
        <v>1970</v>
      </c>
      <c r="J284" s="802">
        <v>2.2444000000000002</v>
      </c>
      <c r="K284" s="802">
        <v>0.66</v>
      </c>
      <c r="L284" s="802">
        <v>9.92E-3</v>
      </c>
      <c r="M284" s="802">
        <v>0</v>
      </c>
      <c r="N284" s="802">
        <v>0</v>
      </c>
      <c r="O284" s="802">
        <v>1.58</v>
      </c>
      <c r="P284" s="802">
        <v>389.07</v>
      </c>
      <c r="Q284" s="751">
        <v>1.58</v>
      </c>
      <c r="R284" s="802">
        <v>389.07</v>
      </c>
      <c r="S284" s="804">
        <v>4.060965893026962E-3</v>
      </c>
      <c r="T284" s="816">
        <v>52.101999999999997</v>
      </c>
      <c r="U284" s="805">
        <v>0.21158444495849077</v>
      </c>
      <c r="V284" s="805">
        <v>243.6579535816177</v>
      </c>
      <c r="W284" s="806">
        <v>12.695066697509445</v>
      </c>
    </row>
    <row r="285" spans="1:23" x14ac:dyDescent="0.2">
      <c r="A285" s="849"/>
      <c r="B285" s="869"/>
      <c r="C285" s="741">
        <v>232.61</v>
      </c>
      <c r="D285" s="138" t="s">
        <v>26</v>
      </c>
      <c r="E285" s="800" t="s">
        <v>120</v>
      </c>
      <c r="F285" s="744" t="s">
        <v>888</v>
      </c>
      <c r="G285" s="801" t="s">
        <v>83</v>
      </c>
      <c r="H285" s="800">
        <v>36</v>
      </c>
      <c r="I285" s="800">
        <v>1958</v>
      </c>
      <c r="J285" s="802">
        <v>7.3460000000000001</v>
      </c>
      <c r="K285" s="802">
        <v>2.2427000000000001</v>
      </c>
      <c r="L285" s="802">
        <v>0.63549999999999995</v>
      </c>
      <c r="M285" s="802">
        <v>0</v>
      </c>
      <c r="N285" s="802">
        <v>0</v>
      </c>
      <c r="O285" s="802">
        <v>4.4677480000000003</v>
      </c>
      <c r="P285" s="802">
        <v>1066.69</v>
      </c>
      <c r="Q285" s="751">
        <v>4.3600000000000003</v>
      </c>
      <c r="R285" s="802">
        <v>1042.1300000000001</v>
      </c>
      <c r="S285" s="804">
        <v>4.1837390728603919E-3</v>
      </c>
      <c r="T285" s="816">
        <v>52.101999999999997</v>
      </c>
      <c r="U285" s="805">
        <v>0.21798117317417212</v>
      </c>
      <c r="V285" s="805">
        <v>251.02434437162353</v>
      </c>
      <c r="W285" s="806">
        <v>13.078870390450328</v>
      </c>
    </row>
    <row r="286" spans="1:23" x14ac:dyDescent="0.2">
      <c r="A286" s="849"/>
      <c r="B286" s="869"/>
      <c r="C286" s="741">
        <v>234.74</v>
      </c>
      <c r="D286" s="756" t="s">
        <v>27</v>
      </c>
      <c r="E286" s="817">
        <v>1</v>
      </c>
      <c r="F286" s="745" t="s">
        <v>889</v>
      </c>
      <c r="G286" s="818" t="s">
        <v>93</v>
      </c>
      <c r="H286" s="817">
        <v>42</v>
      </c>
      <c r="I286" s="817">
        <v>1973</v>
      </c>
      <c r="J286" s="819">
        <v>16.699000000000002</v>
      </c>
      <c r="K286" s="819">
        <v>2.2400000000000002</v>
      </c>
      <c r="L286" s="819">
        <v>0</v>
      </c>
      <c r="M286" s="819">
        <v>0</v>
      </c>
      <c r="N286" s="819">
        <v>0</v>
      </c>
      <c r="O286" s="819">
        <v>14.46</v>
      </c>
      <c r="P286" s="819">
        <v>1180.26</v>
      </c>
      <c r="Q286" s="185">
        <v>14.46</v>
      </c>
      <c r="R286" s="819">
        <v>1180.26</v>
      </c>
      <c r="S286" s="807">
        <v>1.2251537796756648E-2</v>
      </c>
      <c r="T286" s="821">
        <v>52.101999999999997</v>
      </c>
      <c r="U286" s="808">
        <v>0.63832962228661483</v>
      </c>
      <c r="V286" s="808">
        <v>735.09226780539893</v>
      </c>
      <c r="W286" s="809">
        <v>38.299777337196893</v>
      </c>
    </row>
    <row r="287" spans="1:23" x14ac:dyDescent="0.2">
      <c r="A287" s="849"/>
      <c r="B287" s="869"/>
      <c r="C287" s="741">
        <v>287.08</v>
      </c>
      <c r="D287" s="756" t="s">
        <v>27</v>
      </c>
      <c r="E287" s="817">
        <v>2</v>
      </c>
      <c r="F287" s="745" t="s">
        <v>890</v>
      </c>
      <c r="G287" s="818" t="s">
        <v>93</v>
      </c>
      <c r="H287" s="817">
        <v>36</v>
      </c>
      <c r="I287" s="817">
        <v>1993</v>
      </c>
      <c r="J287" s="819">
        <v>36.081000000000003</v>
      </c>
      <c r="K287" s="819">
        <v>4.8099999999999996</v>
      </c>
      <c r="L287" s="819">
        <v>5.39</v>
      </c>
      <c r="M287" s="819">
        <v>0</v>
      </c>
      <c r="N287" s="819">
        <v>0</v>
      </c>
      <c r="O287" s="819">
        <v>25.88</v>
      </c>
      <c r="P287" s="819">
        <v>2099.36</v>
      </c>
      <c r="Q287" s="185">
        <v>25.88</v>
      </c>
      <c r="R287" s="819">
        <v>2099.36</v>
      </c>
      <c r="S287" s="807">
        <v>1.2327566496456062E-2</v>
      </c>
      <c r="T287" s="821">
        <v>52.101999999999997</v>
      </c>
      <c r="U287" s="808">
        <v>0.64229086959835369</v>
      </c>
      <c r="V287" s="808">
        <v>739.6539897873638</v>
      </c>
      <c r="W287" s="809">
        <v>38.53745217590123</v>
      </c>
    </row>
    <row r="288" spans="1:23" x14ac:dyDescent="0.2">
      <c r="A288" s="849"/>
      <c r="B288" s="869"/>
      <c r="C288" s="741">
        <v>234.87</v>
      </c>
      <c r="D288" s="756" t="s">
        <v>27</v>
      </c>
      <c r="E288" s="817">
        <v>3</v>
      </c>
      <c r="F288" s="745" t="s">
        <v>891</v>
      </c>
      <c r="G288" s="818" t="s">
        <v>93</v>
      </c>
      <c r="H288" s="817">
        <v>31</v>
      </c>
      <c r="I288" s="817">
        <v>1978</v>
      </c>
      <c r="J288" s="819">
        <v>18.645600000000002</v>
      </c>
      <c r="K288" s="819">
        <v>1.9890000000000001</v>
      </c>
      <c r="L288" s="819">
        <v>3.03</v>
      </c>
      <c r="M288" s="819">
        <v>0</v>
      </c>
      <c r="N288" s="819">
        <v>0</v>
      </c>
      <c r="O288" s="819">
        <v>13.63</v>
      </c>
      <c r="P288" s="819">
        <v>1095.47</v>
      </c>
      <c r="Q288" s="185">
        <v>13.63</v>
      </c>
      <c r="R288" s="819">
        <v>1095.47</v>
      </c>
      <c r="S288" s="807">
        <v>1.2442148119072179E-2</v>
      </c>
      <c r="T288" s="821">
        <v>52.101999999999997</v>
      </c>
      <c r="U288" s="808">
        <v>0.6482608012998986</v>
      </c>
      <c r="V288" s="808">
        <v>746.52888714433072</v>
      </c>
      <c r="W288" s="809">
        <v>38.895648077993918</v>
      </c>
    </row>
    <row r="289" spans="1:23" x14ac:dyDescent="0.2">
      <c r="A289" s="849"/>
      <c r="B289" s="869"/>
      <c r="C289" s="741">
        <v>262.77</v>
      </c>
      <c r="D289" s="756" t="s">
        <v>27</v>
      </c>
      <c r="E289" s="817">
        <v>4</v>
      </c>
      <c r="F289" s="745" t="s">
        <v>892</v>
      </c>
      <c r="G289" s="818" t="s">
        <v>93</v>
      </c>
      <c r="H289" s="817">
        <v>8</v>
      </c>
      <c r="I289" s="817">
        <v>1987</v>
      </c>
      <c r="J289" s="819">
        <v>8.69</v>
      </c>
      <c r="K289" s="819">
        <v>0.84</v>
      </c>
      <c r="L289" s="819">
        <v>2.0299999999999998</v>
      </c>
      <c r="M289" s="819">
        <v>0</v>
      </c>
      <c r="N289" s="819">
        <v>0</v>
      </c>
      <c r="O289" s="819">
        <v>5.82</v>
      </c>
      <c r="P289" s="819">
        <v>462.29</v>
      </c>
      <c r="Q289" s="185">
        <v>5.82</v>
      </c>
      <c r="R289" s="819">
        <v>462.29</v>
      </c>
      <c r="S289" s="807">
        <v>1.2589500097341496E-2</v>
      </c>
      <c r="T289" s="821">
        <v>52.101999999999997</v>
      </c>
      <c r="U289" s="808">
        <v>0.65593813407168655</v>
      </c>
      <c r="V289" s="808">
        <v>755.37000584048974</v>
      </c>
      <c r="W289" s="809">
        <v>39.356288044301195</v>
      </c>
    </row>
    <row r="290" spans="1:23" x14ac:dyDescent="0.2">
      <c r="A290" s="849"/>
      <c r="B290" s="869"/>
      <c r="C290" s="741">
        <v>232.7</v>
      </c>
      <c r="D290" s="756" t="s">
        <v>27</v>
      </c>
      <c r="E290" s="817">
        <v>5</v>
      </c>
      <c r="F290" s="745" t="s">
        <v>893</v>
      </c>
      <c r="G290" s="818" t="s">
        <v>93</v>
      </c>
      <c r="H290" s="817">
        <v>30</v>
      </c>
      <c r="I290" s="817">
        <v>1983</v>
      </c>
      <c r="J290" s="819">
        <v>23.254000000000001</v>
      </c>
      <c r="K290" s="819">
        <v>2.4500000000000002</v>
      </c>
      <c r="L290" s="819">
        <v>2.11</v>
      </c>
      <c r="M290" s="819">
        <v>0</v>
      </c>
      <c r="N290" s="819">
        <v>0</v>
      </c>
      <c r="O290" s="819">
        <v>18.690000000000001</v>
      </c>
      <c r="P290" s="819">
        <v>1443.4</v>
      </c>
      <c r="Q290" s="185">
        <v>18.690000000000001</v>
      </c>
      <c r="R290" s="819">
        <v>1443.4</v>
      </c>
      <c r="S290" s="807">
        <v>1.2948593598448108E-2</v>
      </c>
      <c r="T290" s="821">
        <v>52.101999999999997</v>
      </c>
      <c r="U290" s="808">
        <v>0.67464762366634334</v>
      </c>
      <c r="V290" s="808">
        <v>776.9156159068865</v>
      </c>
      <c r="W290" s="809">
        <v>40.478857419980592</v>
      </c>
    </row>
    <row r="291" spans="1:23" x14ac:dyDescent="0.2">
      <c r="A291" s="849"/>
      <c r="B291" s="869"/>
      <c r="C291" s="741">
        <v>234.65</v>
      </c>
      <c r="D291" s="756" t="s">
        <v>27</v>
      </c>
      <c r="E291" s="817">
        <v>6</v>
      </c>
      <c r="F291" s="745" t="s">
        <v>894</v>
      </c>
      <c r="G291" s="818" t="s">
        <v>93</v>
      </c>
      <c r="H291" s="817">
        <v>4</v>
      </c>
      <c r="I291" s="817">
        <v>1964</v>
      </c>
      <c r="J291" s="819">
        <v>3.085</v>
      </c>
      <c r="K291" s="819">
        <v>0</v>
      </c>
      <c r="L291" s="819">
        <v>0</v>
      </c>
      <c r="M291" s="819">
        <v>0</v>
      </c>
      <c r="N291" s="819">
        <v>0</v>
      </c>
      <c r="O291" s="819">
        <v>3.09</v>
      </c>
      <c r="P291" s="819">
        <v>235.62</v>
      </c>
      <c r="Q291" s="185">
        <v>3.09</v>
      </c>
      <c r="R291" s="819">
        <v>235.62</v>
      </c>
      <c r="S291" s="807">
        <v>1.3114336643748408E-2</v>
      </c>
      <c r="T291" s="821">
        <v>52.101999999999997</v>
      </c>
      <c r="U291" s="808">
        <v>0.68328316781257947</v>
      </c>
      <c r="V291" s="808">
        <v>786.86019862490446</v>
      </c>
      <c r="W291" s="809">
        <v>40.996990068754769</v>
      </c>
    </row>
    <row r="292" spans="1:23" x14ac:dyDescent="0.2">
      <c r="A292" s="849"/>
      <c r="B292" s="869"/>
      <c r="C292" s="741">
        <v>235.3</v>
      </c>
      <c r="D292" s="756" t="s">
        <v>27</v>
      </c>
      <c r="E292" s="817">
        <v>7</v>
      </c>
      <c r="F292" s="745" t="s">
        <v>895</v>
      </c>
      <c r="G292" s="818" t="s">
        <v>93</v>
      </c>
      <c r="H292" s="817">
        <v>10</v>
      </c>
      <c r="I292" s="817">
        <v>1973</v>
      </c>
      <c r="J292" s="819">
        <v>8.4570000000000007</v>
      </c>
      <c r="K292" s="819">
        <v>1.07</v>
      </c>
      <c r="L292" s="819">
        <v>0</v>
      </c>
      <c r="M292" s="819">
        <v>0</v>
      </c>
      <c r="N292" s="819">
        <v>0</v>
      </c>
      <c r="O292" s="819">
        <v>7.39</v>
      </c>
      <c r="P292" s="819">
        <v>559.41</v>
      </c>
      <c r="Q292" s="185">
        <v>7.39</v>
      </c>
      <c r="R292" s="819">
        <v>559.41</v>
      </c>
      <c r="S292" s="807">
        <v>1.3210346615183855E-2</v>
      </c>
      <c r="T292" s="821">
        <v>52.101999999999997</v>
      </c>
      <c r="U292" s="808">
        <v>0.68828547934430917</v>
      </c>
      <c r="V292" s="808">
        <v>792.62079691103122</v>
      </c>
      <c r="W292" s="809">
        <v>41.297128760658545</v>
      </c>
    </row>
    <row r="293" spans="1:23" x14ac:dyDescent="0.2">
      <c r="A293" s="849"/>
      <c r="B293" s="869"/>
      <c r="C293" s="741">
        <v>233.05</v>
      </c>
      <c r="D293" s="756" t="s">
        <v>27</v>
      </c>
      <c r="E293" s="817">
        <v>8</v>
      </c>
      <c r="F293" s="745" t="s">
        <v>896</v>
      </c>
      <c r="G293" s="818" t="s">
        <v>93</v>
      </c>
      <c r="H293" s="817">
        <v>7</v>
      </c>
      <c r="I293" s="817">
        <v>1962</v>
      </c>
      <c r="J293" s="819">
        <v>5.4367000000000001</v>
      </c>
      <c r="K293" s="819">
        <v>0.1</v>
      </c>
      <c r="L293" s="819">
        <v>2.02</v>
      </c>
      <c r="M293" s="819">
        <v>0</v>
      </c>
      <c r="N293" s="819">
        <v>0</v>
      </c>
      <c r="O293" s="819">
        <v>3.31</v>
      </c>
      <c r="P293" s="819">
        <v>246.96</v>
      </c>
      <c r="Q293" s="185">
        <v>3.31</v>
      </c>
      <c r="R293" s="819">
        <v>246.96</v>
      </c>
      <c r="S293" s="807">
        <v>1.3402980239714934E-2</v>
      </c>
      <c r="T293" s="821">
        <v>52.101999999999997</v>
      </c>
      <c r="U293" s="808">
        <v>0.6983220764496274</v>
      </c>
      <c r="V293" s="808">
        <v>804.17881438289612</v>
      </c>
      <c r="W293" s="809">
        <v>41.899324586977649</v>
      </c>
    </row>
    <row r="294" spans="1:23" x14ac:dyDescent="0.2">
      <c r="A294" s="849"/>
      <c r="B294" s="869"/>
      <c r="C294" s="741">
        <v>284.48</v>
      </c>
      <c r="D294" s="756" t="s">
        <v>27</v>
      </c>
      <c r="E294" s="817">
        <v>9</v>
      </c>
      <c r="F294" s="745" t="s">
        <v>897</v>
      </c>
      <c r="G294" s="818" t="s">
        <v>93</v>
      </c>
      <c r="H294" s="817">
        <v>28</v>
      </c>
      <c r="I294" s="817">
        <v>1982</v>
      </c>
      <c r="J294" s="819">
        <v>25.488</v>
      </c>
      <c r="K294" s="819">
        <v>2.09</v>
      </c>
      <c r="L294" s="819">
        <v>4.0999999999999996</v>
      </c>
      <c r="M294" s="819">
        <v>0</v>
      </c>
      <c r="N294" s="819">
        <v>0</v>
      </c>
      <c r="O294" s="819">
        <v>19.3</v>
      </c>
      <c r="P294" s="819">
        <v>1434.75</v>
      </c>
      <c r="Q294" s="185">
        <v>19.3</v>
      </c>
      <c r="R294" s="819">
        <v>1434.75</v>
      </c>
      <c r="S294" s="807">
        <v>1.3451820874716851E-2</v>
      </c>
      <c r="T294" s="821">
        <v>52.101999999999997</v>
      </c>
      <c r="U294" s="808">
        <v>0.70086677121449736</v>
      </c>
      <c r="V294" s="808">
        <v>807.10925248301101</v>
      </c>
      <c r="W294" s="809">
        <v>42.052006272869839</v>
      </c>
    </row>
    <row r="295" spans="1:23" x14ac:dyDescent="0.2">
      <c r="A295" s="849"/>
      <c r="B295" s="869"/>
      <c r="C295" s="741">
        <v>233.57</v>
      </c>
      <c r="D295" s="756" t="s">
        <v>27</v>
      </c>
      <c r="E295" s="817" t="s">
        <v>120</v>
      </c>
      <c r="F295" s="745" t="s">
        <v>898</v>
      </c>
      <c r="G295" s="818" t="s">
        <v>93</v>
      </c>
      <c r="H295" s="817">
        <v>7</v>
      </c>
      <c r="I295" s="817">
        <v>1985</v>
      </c>
      <c r="J295" s="819">
        <v>4.4329999999999998</v>
      </c>
      <c r="K295" s="819">
        <v>0.61</v>
      </c>
      <c r="L295" s="819">
        <v>0</v>
      </c>
      <c r="M295" s="819">
        <v>0</v>
      </c>
      <c r="N295" s="819">
        <v>0</v>
      </c>
      <c r="O295" s="819">
        <v>3.82</v>
      </c>
      <c r="P295" s="819">
        <v>273.14999999999998</v>
      </c>
      <c r="Q295" s="185">
        <v>3.82</v>
      </c>
      <c r="R295" s="819">
        <v>273.14999999999998</v>
      </c>
      <c r="S295" s="807">
        <v>1.3984989932271647E-2</v>
      </c>
      <c r="T295" s="821">
        <v>52.101999999999997</v>
      </c>
      <c r="U295" s="808">
        <v>0.7286459454512173</v>
      </c>
      <c r="V295" s="808">
        <v>839.09939593629883</v>
      </c>
      <c r="W295" s="809">
        <v>43.718756727073036</v>
      </c>
    </row>
    <row r="296" spans="1:23" x14ac:dyDescent="0.2">
      <c r="A296" s="849"/>
      <c r="B296" s="869"/>
      <c r="C296" s="741">
        <v>233.26</v>
      </c>
      <c r="D296" s="143" t="s">
        <v>28</v>
      </c>
      <c r="E296" s="793">
        <v>1</v>
      </c>
      <c r="F296" s="746" t="s">
        <v>899</v>
      </c>
      <c r="G296" s="794" t="s">
        <v>93</v>
      </c>
      <c r="H296" s="793">
        <v>49</v>
      </c>
      <c r="I296" s="793">
        <v>1968</v>
      </c>
      <c r="J296" s="795">
        <v>24.664000000000001</v>
      </c>
      <c r="K296" s="795">
        <v>5.38</v>
      </c>
      <c r="L296" s="795">
        <v>0</v>
      </c>
      <c r="M296" s="795">
        <v>0</v>
      </c>
      <c r="N296" s="795">
        <v>0</v>
      </c>
      <c r="O296" s="795">
        <v>19.29</v>
      </c>
      <c r="P296" s="795">
        <v>1363.68</v>
      </c>
      <c r="Q296" s="753">
        <v>19.29</v>
      </c>
      <c r="R296" s="795">
        <v>1363.68</v>
      </c>
      <c r="S296" s="797">
        <v>1.414554734248504E-2</v>
      </c>
      <c r="T296" s="822">
        <v>52.101999999999997</v>
      </c>
      <c r="U296" s="798">
        <v>0.73701130763815548</v>
      </c>
      <c r="V296" s="798">
        <v>848.73284054910232</v>
      </c>
      <c r="W296" s="799">
        <v>44.220678458289321</v>
      </c>
    </row>
    <row r="297" spans="1:23" x14ac:dyDescent="0.2">
      <c r="A297" s="849"/>
      <c r="B297" s="869"/>
      <c r="C297" s="741">
        <v>276.81</v>
      </c>
      <c r="D297" s="143" t="s">
        <v>28</v>
      </c>
      <c r="E297" s="793">
        <v>2</v>
      </c>
      <c r="F297" s="746" t="s">
        <v>900</v>
      </c>
      <c r="G297" s="794" t="s">
        <v>93</v>
      </c>
      <c r="H297" s="793">
        <v>50</v>
      </c>
      <c r="I297" s="793">
        <v>1986</v>
      </c>
      <c r="J297" s="795">
        <v>39.368000000000002</v>
      </c>
      <c r="K297" s="795">
        <v>3.42</v>
      </c>
      <c r="L297" s="795">
        <v>9.4700000000000006</v>
      </c>
      <c r="M297" s="795">
        <v>0</v>
      </c>
      <c r="N297" s="795">
        <v>0</v>
      </c>
      <c r="O297" s="795">
        <v>26.48</v>
      </c>
      <c r="P297" s="795">
        <v>1865.63</v>
      </c>
      <c r="Q297" s="753">
        <v>26.48</v>
      </c>
      <c r="R297" s="795">
        <v>1865.63</v>
      </c>
      <c r="S297" s="797">
        <v>1.4193596801080599E-2</v>
      </c>
      <c r="T297" s="822">
        <v>52.101999999999997</v>
      </c>
      <c r="U297" s="798">
        <v>0.73951478052990127</v>
      </c>
      <c r="V297" s="798">
        <v>851.61580806483596</v>
      </c>
      <c r="W297" s="799">
        <v>44.370886831794081</v>
      </c>
    </row>
    <row r="298" spans="1:23" x14ac:dyDescent="0.2">
      <c r="A298" s="849"/>
      <c r="B298" s="869"/>
      <c r="C298" s="741">
        <v>234.74</v>
      </c>
      <c r="D298" s="143" t="s">
        <v>28</v>
      </c>
      <c r="E298" s="793">
        <v>3</v>
      </c>
      <c r="F298" s="746" t="s">
        <v>901</v>
      </c>
      <c r="G298" s="794" t="s">
        <v>93</v>
      </c>
      <c r="H298" s="793">
        <v>12</v>
      </c>
      <c r="I298" s="793">
        <v>1983</v>
      </c>
      <c r="J298" s="795">
        <v>11.415800000000001</v>
      </c>
      <c r="K298" s="795">
        <v>0.77</v>
      </c>
      <c r="L298" s="795">
        <v>1.95</v>
      </c>
      <c r="M298" s="795">
        <v>0</v>
      </c>
      <c r="N298" s="795">
        <v>0</v>
      </c>
      <c r="O298" s="795">
        <v>8.7200000000000006</v>
      </c>
      <c r="P298" s="795">
        <v>609.04999999999995</v>
      </c>
      <c r="Q298" s="753">
        <v>8.7200000000000006</v>
      </c>
      <c r="R298" s="795">
        <v>609.04999999999995</v>
      </c>
      <c r="S298" s="797">
        <v>1.4317379525490521E-2</v>
      </c>
      <c r="T298" s="822">
        <v>52.101999999999997</v>
      </c>
      <c r="U298" s="798">
        <v>0.74596410803710711</v>
      </c>
      <c r="V298" s="798">
        <v>859.04277152943121</v>
      </c>
      <c r="W298" s="799">
        <v>44.757846482226419</v>
      </c>
    </row>
    <row r="299" spans="1:23" x14ac:dyDescent="0.2">
      <c r="A299" s="849"/>
      <c r="B299" s="869"/>
      <c r="C299" s="741">
        <v>234.95</v>
      </c>
      <c r="D299" s="143" t="s">
        <v>28</v>
      </c>
      <c r="E299" s="793">
        <v>4</v>
      </c>
      <c r="F299" s="746" t="s">
        <v>902</v>
      </c>
      <c r="G299" s="794" t="s">
        <v>93</v>
      </c>
      <c r="H299" s="793">
        <v>4</v>
      </c>
      <c r="I299" s="793"/>
      <c r="J299" s="795">
        <v>1.9933000000000001</v>
      </c>
      <c r="K299" s="795">
        <v>0.2</v>
      </c>
      <c r="L299" s="795">
        <v>0</v>
      </c>
      <c r="M299" s="795">
        <v>0</v>
      </c>
      <c r="N299" s="795">
        <v>0</v>
      </c>
      <c r="O299" s="795">
        <v>1.79</v>
      </c>
      <c r="P299" s="795">
        <v>121.68</v>
      </c>
      <c r="Q299" s="753">
        <v>1.79</v>
      </c>
      <c r="R299" s="795">
        <v>121.68</v>
      </c>
      <c r="S299" s="797">
        <v>1.4710716633793556E-2</v>
      </c>
      <c r="T299" s="822">
        <v>52.101999999999997</v>
      </c>
      <c r="U299" s="798">
        <v>0.76645775805391181</v>
      </c>
      <c r="V299" s="798">
        <v>882.64299802761332</v>
      </c>
      <c r="W299" s="799">
        <v>45.987465483234708</v>
      </c>
    </row>
    <row r="300" spans="1:23" x14ac:dyDescent="0.2">
      <c r="A300" s="849"/>
      <c r="B300" s="869"/>
      <c r="C300" s="741">
        <v>224.68</v>
      </c>
      <c r="D300" s="143" t="s">
        <v>28</v>
      </c>
      <c r="E300" s="793">
        <v>5</v>
      </c>
      <c r="F300" s="746" t="s">
        <v>903</v>
      </c>
      <c r="G300" s="794" t="s">
        <v>93</v>
      </c>
      <c r="H300" s="793">
        <v>5</v>
      </c>
      <c r="I300" s="793">
        <v>1964</v>
      </c>
      <c r="J300" s="795">
        <v>4.1208</v>
      </c>
      <c r="K300" s="795">
        <v>0</v>
      </c>
      <c r="L300" s="795">
        <v>0</v>
      </c>
      <c r="M300" s="795">
        <v>0</v>
      </c>
      <c r="N300" s="795">
        <v>0</v>
      </c>
      <c r="O300" s="795">
        <v>4.12</v>
      </c>
      <c r="P300" s="795">
        <v>277.10000000000002</v>
      </c>
      <c r="Q300" s="753">
        <v>4.12</v>
      </c>
      <c r="R300" s="795">
        <v>277.10000000000002</v>
      </c>
      <c r="S300" s="797">
        <v>1.4868278599783472E-2</v>
      </c>
      <c r="T300" s="822">
        <v>52.101999999999997</v>
      </c>
      <c r="U300" s="798">
        <v>0.77466705160591842</v>
      </c>
      <c r="V300" s="798">
        <v>892.09671598700834</v>
      </c>
      <c r="W300" s="799">
        <v>46.480023096355104</v>
      </c>
    </row>
    <row r="301" spans="1:23" x14ac:dyDescent="0.2">
      <c r="A301" s="849"/>
      <c r="B301" s="869"/>
      <c r="C301" s="741">
        <v>233.26</v>
      </c>
      <c r="D301" s="143" t="s">
        <v>28</v>
      </c>
      <c r="E301" s="793">
        <v>6</v>
      </c>
      <c r="F301" s="746" t="s">
        <v>904</v>
      </c>
      <c r="G301" s="794" t="s">
        <v>93</v>
      </c>
      <c r="H301" s="793">
        <v>10</v>
      </c>
      <c r="I301" s="793">
        <v>1958</v>
      </c>
      <c r="J301" s="795">
        <v>7.4432</v>
      </c>
      <c r="K301" s="795">
        <v>0.7</v>
      </c>
      <c r="L301" s="795">
        <v>0.1</v>
      </c>
      <c r="M301" s="795">
        <v>0</v>
      </c>
      <c r="N301" s="795">
        <v>0</v>
      </c>
      <c r="O301" s="795">
        <v>6.64</v>
      </c>
      <c r="P301" s="795">
        <v>439.06</v>
      </c>
      <c r="Q301" s="753">
        <v>6.64</v>
      </c>
      <c r="R301" s="795">
        <v>439.06</v>
      </c>
      <c r="S301" s="797">
        <v>1.5123217783446453E-2</v>
      </c>
      <c r="T301" s="822">
        <v>52.101999999999997</v>
      </c>
      <c r="U301" s="798">
        <v>0.78794989295312701</v>
      </c>
      <c r="V301" s="798">
        <v>907.39306700678719</v>
      </c>
      <c r="W301" s="799">
        <v>47.276993577187625</v>
      </c>
    </row>
    <row r="302" spans="1:23" x14ac:dyDescent="0.2">
      <c r="A302" s="849"/>
      <c r="B302" s="869"/>
      <c r="C302" s="741">
        <v>213.5</v>
      </c>
      <c r="D302" s="143" t="s">
        <v>28</v>
      </c>
      <c r="E302" s="793">
        <v>7</v>
      </c>
      <c r="F302" s="746" t="s">
        <v>905</v>
      </c>
      <c r="G302" s="794" t="s">
        <v>93</v>
      </c>
      <c r="H302" s="793">
        <v>12</v>
      </c>
      <c r="I302" s="793">
        <v>1940</v>
      </c>
      <c r="J302" s="795">
        <v>6.3789999999999996</v>
      </c>
      <c r="K302" s="795">
        <v>0</v>
      </c>
      <c r="L302" s="795">
        <v>0</v>
      </c>
      <c r="M302" s="795">
        <v>0</v>
      </c>
      <c r="N302" s="795">
        <v>0</v>
      </c>
      <c r="O302" s="795">
        <v>6.38</v>
      </c>
      <c r="P302" s="795">
        <v>414.47</v>
      </c>
      <c r="Q302" s="753">
        <v>6.38</v>
      </c>
      <c r="R302" s="795">
        <v>414.47</v>
      </c>
      <c r="S302" s="797">
        <v>1.5393152701039881E-2</v>
      </c>
      <c r="T302" s="822">
        <v>52.101999999999997</v>
      </c>
      <c r="U302" s="798">
        <v>0.80201404202957982</v>
      </c>
      <c r="V302" s="798">
        <v>923.5891620623928</v>
      </c>
      <c r="W302" s="799">
        <v>48.120842521774783</v>
      </c>
    </row>
    <row r="303" spans="1:23" x14ac:dyDescent="0.2">
      <c r="A303" s="849"/>
      <c r="B303" s="869"/>
      <c r="C303" s="741">
        <v>234.65</v>
      </c>
      <c r="D303" s="143" t="s">
        <v>28</v>
      </c>
      <c r="E303" s="793">
        <v>8</v>
      </c>
      <c r="F303" s="746" t="s">
        <v>906</v>
      </c>
      <c r="G303" s="794" t="s">
        <v>93</v>
      </c>
      <c r="H303" s="793">
        <v>17</v>
      </c>
      <c r="I303" s="793">
        <v>1976</v>
      </c>
      <c r="J303" s="795">
        <v>13.004</v>
      </c>
      <c r="K303" s="795">
        <v>1.7</v>
      </c>
      <c r="L303" s="795">
        <v>0.62</v>
      </c>
      <c r="M303" s="795">
        <v>0</v>
      </c>
      <c r="N303" s="795">
        <v>0</v>
      </c>
      <c r="O303" s="795">
        <v>10.7</v>
      </c>
      <c r="P303" s="795">
        <v>663.8</v>
      </c>
      <c r="Q303" s="753">
        <v>10.7</v>
      </c>
      <c r="R303" s="795">
        <v>663.8</v>
      </c>
      <c r="S303" s="797">
        <v>1.6119313046098222E-2</v>
      </c>
      <c r="T303" s="822">
        <v>52.101999999999997</v>
      </c>
      <c r="U303" s="798">
        <v>0.83984844832780947</v>
      </c>
      <c r="V303" s="798">
        <v>967.15878276589331</v>
      </c>
      <c r="W303" s="799">
        <v>50.390906899668565</v>
      </c>
    </row>
    <row r="304" spans="1:23" x14ac:dyDescent="0.2">
      <c r="A304" s="849"/>
      <c r="B304" s="869"/>
      <c r="C304" s="741">
        <v>234.78</v>
      </c>
      <c r="D304" s="143" t="s">
        <v>28</v>
      </c>
      <c r="E304" s="793">
        <v>9</v>
      </c>
      <c r="F304" s="746" t="s">
        <v>907</v>
      </c>
      <c r="G304" s="794" t="s">
        <v>93</v>
      </c>
      <c r="H304" s="793">
        <v>4</v>
      </c>
      <c r="I304" s="793">
        <v>1940</v>
      </c>
      <c r="J304" s="795">
        <v>3.4701</v>
      </c>
      <c r="K304" s="795">
        <v>0</v>
      </c>
      <c r="L304" s="795">
        <v>0</v>
      </c>
      <c r="M304" s="795">
        <v>0</v>
      </c>
      <c r="N304" s="795">
        <v>0</v>
      </c>
      <c r="O304" s="795">
        <v>3.47</v>
      </c>
      <c r="P304" s="794">
        <v>196.24</v>
      </c>
      <c r="Q304" s="748">
        <v>3.47</v>
      </c>
      <c r="R304" s="794">
        <v>196.24</v>
      </c>
      <c r="S304" s="797">
        <v>1.7682429677945373E-2</v>
      </c>
      <c r="T304" s="822">
        <v>52.101999999999997</v>
      </c>
      <c r="U304" s="798">
        <v>0.92128995108030975</v>
      </c>
      <c r="V304" s="870">
        <v>1060.9457806767225</v>
      </c>
      <c r="W304" s="799">
        <v>55.277397064818594</v>
      </c>
    </row>
    <row r="305" spans="1:23" ht="13.5" thickBot="1" x14ac:dyDescent="0.25">
      <c r="A305" s="873"/>
      <c r="B305" s="874"/>
      <c r="C305" s="742">
        <v>233.26</v>
      </c>
      <c r="D305" s="266" t="s">
        <v>28</v>
      </c>
      <c r="E305" s="810" t="s">
        <v>120</v>
      </c>
      <c r="F305" s="747" t="s">
        <v>908</v>
      </c>
      <c r="G305" s="811" t="s">
        <v>93</v>
      </c>
      <c r="H305" s="810">
        <v>4</v>
      </c>
      <c r="I305" s="810">
        <v>1964</v>
      </c>
      <c r="J305" s="825">
        <v>2.827</v>
      </c>
      <c r="K305" s="825">
        <v>0</v>
      </c>
      <c r="L305" s="825">
        <v>0</v>
      </c>
      <c r="M305" s="825">
        <v>0</v>
      </c>
      <c r="N305" s="825">
        <v>0</v>
      </c>
      <c r="O305" s="825">
        <v>2.83</v>
      </c>
      <c r="P305" s="811">
        <v>158.15</v>
      </c>
      <c r="Q305" s="752">
        <v>2.83</v>
      </c>
      <c r="R305" s="811">
        <v>158.15</v>
      </c>
      <c r="S305" s="813">
        <v>1.7894404046791022E-2</v>
      </c>
      <c r="T305" s="823">
        <v>52.101999999999997</v>
      </c>
      <c r="U305" s="812">
        <v>0.93233423964590578</v>
      </c>
      <c r="V305" s="878">
        <v>1073.6642428074613</v>
      </c>
      <c r="W305" s="814">
        <v>55.94005437875434</v>
      </c>
    </row>
    <row r="306" spans="1:23" ht="13.5" customHeight="1" x14ac:dyDescent="0.2">
      <c r="A306" s="848" t="s">
        <v>922</v>
      </c>
      <c r="B306" s="735">
        <v>6.7</v>
      </c>
      <c r="C306" s="847">
        <v>290</v>
      </c>
      <c r="D306" s="875" t="s">
        <v>26</v>
      </c>
      <c r="E306" s="826">
        <v>1</v>
      </c>
      <c r="F306" s="827" t="s">
        <v>910</v>
      </c>
      <c r="G306" s="827" t="s">
        <v>24</v>
      </c>
      <c r="H306" s="826">
        <v>45</v>
      </c>
      <c r="I306" s="826">
        <v>1983</v>
      </c>
      <c r="J306" s="828">
        <v>14.385999999999999</v>
      </c>
      <c r="K306" s="828">
        <v>2.997627</v>
      </c>
      <c r="L306" s="828">
        <v>8.4924900000000001</v>
      </c>
      <c r="M306" s="828"/>
      <c r="N306" s="828"/>
      <c r="O306" s="828">
        <v>2.8958829999999995</v>
      </c>
      <c r="P306" s="828">
        <v>2327.85</v>
      </c>
      <c r="Q306" s="828">
        <v>2.8</v>
      </c>
      <c r="R306" s="828">
        <v>2288.54</v>
      </c>
      <c r="S306" s="829">
        <v>1.223487463623096E-3</v>
      </c>
      <c r="T306" s="830">
        <v>66.7</v>
      </c>
      <c r="U306" s="831">
        <v>8.1606613823660509E-2</v>
      </c>
      <c r="V306" s="831">
        <v>73.409247817385747</v>
      </c>
      <c r="W306" s="832">
        <v>4.8963968294196292</v>
      </c>
    </row>
    <row r="307" spans="1:23" x14ac:dyDescent="0.2">
      <c r="A307" s="849"/>
      <c r="B307" s="869"/>
      <c r="C307" s="741">
        <v>290</v>
      </c>
      <c r="D307" s="138" t="s">
        <v>26</v>
      </c>
      <c r="E307" s="800">
        <v>2</v>
      </c>
      <c r="F307" s="801" t="s">
        <v>911</v>
      </c>
      <c r="G307" s="801" t="s">
        <v>24</v>
      </c>
      <c r="H307" s="800">
        <v>40</v>
      </c>
      <c r="I307" s="800">
        <v>1988</v>
      </c>
      <c r="J307" s="802">
        <v>15.175000000000001</v>
      </c>
      <c r="K307" s="802">
        <v>3.3118889999999999</v>
      </c>
      <c r="L307" s="802">
        <v>8.0053599999999996</v>
      </c>
      <c r="M307" s="802"/>
      <c r="N307" s="802"/>
      <c r="O307" s="802">
        <v>3.8577510000000004</v>
      </c>
      <c r="P307" s="802">
        <v>2295.0100000000002</v>
      </c>
      <c r="Q307" s="802">
        <v>3.86</v>
      </c>
      <c r="R307" s="802">
        <v>2295.0100000000002</v>
      </c>
      <c r="S307" s="804">
        <v>1.6819098827456087E-3</v>
      </c>
      <c r="T307" s="816">
        <v>66.7</v>
      </c>
      <c r="U307" s="805">
        <v>0.11218338917913211</v>
      </c>
      <c r="V307" s="805">
        <v>100.91459296473653</v>
      </c>
      <c r="W307" s="806">
        <v>6.731003350747927</v>
      </c>
    </row>
    <row r="308" spans="1:23" x14ac:dyDescent="0.2">
      <c r="A308" s="849"/>
      <c r="B308" s="869"/>
      <c r="C308" s="741">
        <v>143</v>
      </c>
      <c r="D308" s="138" t="s">
        <v>26</v>
      </c>
      <c r="E308" s="800">
        <v>3</v>
      </c>
      <c r="F308" s="801" t="s">
        <v>912</v>
      </c>
      <c r="G308" s="801" t="s">
        <v>24</v>
      </c>
      <c r="H308" s="800">
        <v>36</v>
      </c>
      <c r="I308" s="800">
        <v>1972</v>
      </c>
      <c r="J308" s="802">
        <v>12.913</v>
      </c>
      <c r="K308" s="802">
        <v>2.6911679999999998</v>
      </c>
      <c r="L308" s="802">
        <v>7.1589600000000004</v>
      </c>
      <c r="M308" s="802"/>
      <c r="N308" s="802"/>
      <c r="O308" s="802">
        <v>3.0628720000000005</v>
      </c>
      <c r="P308" s="802">
        <v>1516.82</v>
      </c>
      <c r="Q308" s="802">
        <v>3.06</v>
      </c>
      <c r="R308" s="802">
        <v>1516.82</v>
      </c>
      <c r="S308" s="804">
        <v>2.0173784628367245E-3</v>
      </c>
      <c r="T308" s="816">
        <v>66.7</v>
      </c>
      <c r="U308" s="805">
        <v>0.13455914347120954</v>
      </c>
      <c r="V308" s="805">
        <v>121.04270777020346</v>
      </c>
      <c r="W308" s="806">
        <v>8.0735486082725707</v>
      </c>
    </row>
    <row r="309" spans="1:23" x14ac:dyDescent="0.2">
      <c r="A309" s="849"/>
      <c r="B309" s="869"/>
      <c r="C309" s="741">
        <v>290</v>
      </c>
      <c r="D309" s="138" t="s">
        <v>26</v>
      </c>
      <c r="E309" s="800">
        <v>4</v>
      </c>
      <c r="F309" s="801" t="s">
        <v>913</v>
      </c>
      <c r="G309" s="801" t="s">
        <v>24</v>
      </c>
      <c r="H309" s="800">
        <v>31</v>
      </c>
      <c r="I309" s="800">
        <v>1985</v>
      </c>
      <c r="J309" s="802">
        <v>11.093</v>
      </c>
      <c r="K309" s="802">
        <v>2.138226</v>
      </c>
      <c r="L309" s="802">
        <v>5.7747120000000001</v>
      </c>
      <c r="M309" s="802"/>
      <c r="N309" s="802"/>
      <c r="O309" s="802">
        <v>3.1800620000000004</v>
      </c>
      <c r="P309" s="802">
        <v>1499.85</v>
      </c>
      <c r="Q309" s="802">
        <v>3.18</v>
      </c>
      <c r="R309" s="802">
        <v>1499.85</v>
      </c>
      <c r="S309" s="804">
        <v>2.1202120212021206E-3</v>
      </c>
      <c r="T309" s="816">
        <v>66.7</v>
      </c>
      <c r="U309" s="805">
        <v>0.14141814181418144</v>
      </c>
      <c r="V309" s="805">
        <v>127.21272127212724</v>
      </c>
      <c r="W309" s="806">
        <v>8.4850885088508878</v>
      </c>
    </row>
    <row r="310" spans="1:23" x14ac:dyDescent="0.2">
      <c r="A310" s="849"/>
      <c r="B310" s="869"/>
      <c r="C310" s="741">
        <v>290</v>
      </c>
      <c r="D310" s="138" t="s">
        <v>26</v>
      </c>
      <c r="E310" s="800">
        <v>5</v>
      </c>
      <c r="F310" s="801" t="s">
        <v>914</v>
      </c>
      <c r="G310" s="801" t="s">
        <v>24</v>
      </c>
      <c r="H310" s="800">
        <v>45</v>
      </c>
      <c r="I310" s="800">
        <v>1984</v>
      </c>
      <c r="J310" s="802">
        <v>17.486999999999998</v>
      </c>
      <c r="K310" s="802">
        <v>3.507933</v>
      </c>
      <c r="L310" s="802">
        <v>8.7400800000000007</v>
      </c>
      <c r="M310" s="802"/>
      <c r="N310" s="802"/>
      <c r="O310" s="802">
        <v>5.2389869999999981</v>
      </c>
      <c r="P310" s="802">
        <v>2326.17</v>
      </c>
      <c r="Q310" s="802">
        <v>4.54</v>
      </c>
      <c r="R310" s="802">
        <v>2124.16</v>
      </c>
      <c r="S310" s="804">
        <v>2.1373154564627902E-3</v>
      </c>
      <c r="T310" s="816">
        <v>66.7</v>
      </c>
      <c r="U310" s="805">
        <v>0.14255894094606811</v>
      </c>
      <c r="V310" s="805">
        <v>128.2389273877674</v>
      </c>
      <c r="W310" s="806">
        <v>8.5535364567640855</v>
      </c>
    </row>
    <row r="311" spans="1:23" x14ac:dyDescent="0.2">
      <c r="A311" s="849"/>
      <c r="B311" s="869"/>
      <c r="C311" s="741">
        <v>290</v>
      </c>
      <c r="D311" s="138" t="s">
        <v>26</v>
      </c>
      <c r="E311" s="800">
        <v>6</v>
      </c>
      <c r="F311" s="801" t="s">
        <v>915</v>
      </c>
      <c r="G311" s="801" t="s">
        <v>24</v>
      </c>
      <c r="H311" s="800">
        <v>49</v>
      </c>
      <c r="I311" s="800">
        <v>1976</v>
      </c>
      <c r="J311" s="802">
        <v>14.852</v>
      </c>
      <c r="K311" s="802">
        <v>3.1079400000000001</v>
      </c>
      <c r="L311" s="802">
        <v>6.8782079999999999</v>
      </c>
      <c r="M311" s="802"/>
      <c r="N311" s="802"/>
      <c r="O311" s="802">
        <v>4.8658520000000012</v>
      </c>
      <c r="P311" s="802">
        <v>2228.39</v>
      </c>
      <c r="Q311" s="802">
        <v>4.87</v>
      </c>
      <c r="R311" s="802">
        <v>2228.39</v>
      </c>
      <c r="S311" s="804">
        <v>2.1854343270253413E-3</v>
      </c>
      <c r="T311" s="816">
        <v>66.7</v>
      </c>
      <c r="U311" s="805">
        <v>0.14576846961259027</v>
      </c>
      <c r="V311" s="805">
        <v>131.12605962152045</v>
      </c>
      <c r="W311" s="806">
        <v>8.7461081767554152</v>
      </c>
    </row>
    <row r="312" spans="1:23" x14ac:dyDescent="0.2">
      <c r="A312" s="849"/>
      <c r="B312" s="869"/>
      <c r="C312" s="741">
        <v>290</v>
      </c>
      <c r="D312" s="756" t="s">
        <v>27</v>
      </c>
      <c r="E312" s="817">
        <v>1</v>
      </c>
      <c r="F312" s="818" t="s">
        <v>916</v>
      </c>
      <c r="G312" s="818" t="s">
        <v>122</v>
      </c>
      <c r="H312" s="817"/>
      <c r="I312" s="817">
        <v>1972</v>
      </c>
      <c r="J312" s="819">
        <v>34.425986000000002</v>
      </c>
      <c r="K312" s="819">
        <v>3.15</v>
      </c>
      <c r="L312" s="819">
        <v>10.3</v>
      </c>
      <c r="M312" s="819"/>
      <c r="N312" s="819"/>
      <c r="O312" s="819">
        <v>20.98</v>
      </c>
      <c r="P312" s="819">
        <v>1840.92</v>
      </c>
      <c r="Q312" s="185">
        <v>20.98</v>
      </c>
      <c r="R312" s="819">
        <v>1840.92</v>
      </c>
      <c r="S312" s="807">
        <v>1.1396475675205875E-2</v>
      </c>
      <c r="T312" s="821">
        <v>66.7</v>
      </c>
      <c r="U312" s="808">
        <v>0.76014492753623186</v>
      </c>
      <c r="V312" s="808">
        <v>683.78854051235248</v>
      </c>
      <c r="W312" s="809">
        <v>45.608695652173914</v>
      </c>
    </row>
    <row r="313" spans="1:23" x14ac:dyDescent="0.2">
      <c r="A313" s="849"/>
      <c r="B313" s="869"/>
      <c r="C313" s="741">
        <v>290</v>
      </c>
      <c r="D313" s="756" t="s">
        <v>27</v>
      </c>
      <c r="E313" s="817">
        <v>2</v>
      </c>
      <c r="F313" s="818" t="s">
        <v>917</v>
      </c>
      <c r="G313" s="818" t="s">
        <v>122</v>
      </c>
      <c r="H313" s="817"/>
      <c r="I313" s="817">
        <v>1968</v>
      </c>
      <c r="J313" s="819">
        <v>7.4090009999999999</v>
      </c>
      <c r="K313" s="819">
        <v>0.5</v>
      </c>
      <c r="L313" s="819">
        <v>2.13</v>
      </c>
      <c r="M313" s="819"/>
      <c r="N313" s="819"/>
      <c r="O313" s="819">
        <v>4.78</v>
      </c>
      <c r="P313" s="819">
        <v>412.22</v>
      </c>
      <c r="Q313" s="185">
        <v>4.78</v>
      </c>
      <c r="R313" s="819">
        <v>412.22</v>
      </c>
      <c r="S313" s="807">
        <v>1.159574984231721E-2</v>
      </c>
      <c r="T313" s="821">
        <v>66.7</v>
      </c>
      <c r="U313" s="808">
        <v>0.7734365144825579</v>
      </c>
      <c r="V313" s="808">
        <v>695.74499053903264</v>
      </c>
      <c r="W313" s="809">
        <v>46.406190868953473</v>
      </c>
    </row>
    <row r="314" spans="1:23" x14ac:dyDescent="0.2">
      <c r="A314" s="849"/>
      <c r="B314" s="869"/>
      <c r="C314" s="741">
        <v>290</v>
      </c>
      <c r="D314" s="756" t="s">
        <v>27</v>
      </c>
      <c r="E314" s="817">
        <v>3</v>
      </c>
      <c r="F314" s="818" t="s">
        <v>918</v>
      </c>
      <c r="G314" s="818" t="s">
        <v>122</v>
      </c>
      <c r="H314" s="817"/>
      <c r="I314" s="817">
        <v>1991</v>
      </c>
      <c r="J314" s="819">
        <v>18.581994000000002</v>
      </c>
      <c r="K314" s="819">
        <v>1.64</v>
      </c>
      <c r="L314" s="819">
        <v>4.46</v>
      </c>
      <c r="M314" s="819"/>
      <c r="N314" s="819"/>
      <c r="O314" s="819">
        <v>12.48</v>
      </c>
      <c r="P314" s="819">
        <v>1069.02</v>
      </c>
      <c r="Q314" s="185">
        <v>12.48</v>
      </c>
      <c r="R314" s="819">
        <v>1069.02</v>
      </c>
      <c r="S314" s="807">
        <v>1.1674243699837234E-2</v>
      </c>
      <c r="T314" s="821">
        <v>66.7</v>
      </c>
      <c r="U314" s="808">
        <v>0.77867205477914359</v>
      </c>
      <c r="V314" s="808">
        <v>700.45462199023405</v>
      </c>
      <c r="W314" s="809">
        <v>46.720323286748616</v>
      </c>
    </row>
    <row r="315" spans="1:23" x14ac:dyDescent="0.2">
      <c r="A315" s="849"/>
      <c r="B315" s="869"/>
      <c r="C315" s="741">
        <v>290</v>
      </c>
      <c r="D315" s="756" t="s">
        <v>27</v>
      </c>
      <c r="E315" s="817">
        <v>4</v>
      </c>
      <c r="F315" s="818" t="s">
        <v>919</v>
      </c>
      <c r="G315" s="818" t="s">
        <v>122</v>
      </c>
      <c r="H315" s="817"/>
      <c r="I315" s="817">
        <v>1963</v>
      </c>
      <c r="J315" s="819">
        <v>16.488</v>
      </c>
      <c r="K315" s="819">
        <v>1.37</v>
      </c>
      <c r="L315" s="819"/>
      <c r="M315" s="819"/>
      <c r="N315" s="819"/>
      <c r="O315" s="819">
        <v>8.67</v>
      </c>
      <c r="P315" s="819">
        <v>1398.89</v>
      </c>
      <c r="Q315" s="820">
        <v>8.67</v>
      </c>
      <c r="R315" s="819">
        <v>781.12</v>
      </c>
      <c r="S315" s="807">
        <v>1.1099446947972142E-2</v>
      </c>
      <c r="T315" s="821">
        <v>66.7</v>
      </c>
      <c r="U315" s="808">
        <v>0.7403331114297419</v>
      </c>
      <c r="V315" s="808">
        <v>665.96681687832859</v>
      </c>
      <c r="W315" s="809">
        <v>44.419986685784522</v>
      </c>
    </row>
    <row r="316" spans="1:23" x14ac:dyDescent="0.2">
      <c r="A316" s="849"/>
      <c r="B316" s="869"/>
      <c r="C316" s="741">
        <v>290</v>
      </c>
      <c r="D316" s="143" t="s">
        <v>28</v>
      </c>
      <c r="E316" s="793">
        <v>1</v>
      </c>
      <c r="F316" s="794" t="s">
        <v>920</v>
      </c>
      <c r="G316" s="794" t="s">
        <v>122</v>
      </c>
      <c r="H316" s="793">
        <v>24</v>
      </c>
      <c r="I316" s="793">
        <v>1968</v>
      </c>
      <c r="J316" s="795">
        <v>13.741002999999999</v>
      </c>
      <c r="K316" s="795"/>
      <c r="L316" s="795"/>
      <c r="M316" s="795"/>
      <c r="N316" s="795">
        <v>2.4700000000000002</v>
      </c>
      <c r="O316" s="795">
        <v>11.266999999999999</v>
      </c>
      <c r="P316" s="795">
        <v>1010.61</v>
      </c>
      <c r="Q316" s="795">
        <v>13.741002999999999</v>
      </c>
      <c r="R316" s="795">
        <v>1010.61</v>
      </c>
      <c r="S316" s="797">
        <v>1.3596741571921908E-2</v>
      </c>
      <c r="T316" s="822">
        <v>66.7</v>
      </c>
      <c r="U316" s="798">
        <v>0.90690266284719134</v>
      </c>
      <c r="V316" s="798">
        <v>815.8044943153144</v>
      </c>
      <c r="W316" s="799">
        <v>54.414159770831475</v>
      </c>
    </row>
    <row r="317" spans="1:23" ht="13.5" thickBot="1" x14ac:dyDescent="0.25">
      <c r="A317" s="873"/>
      <c r="B317" s="874"/>
      <c r="C317" s="742">
        <v>290</v>
      </c>
      <c r="D317" s="266" t="s">
        <v>28</v>
      </c>
      <c r="E317" s="810">
        <v>2</v>
      </c>
      <c r="F317" s="811" t="s">
        <v>921</v>
      </c>
      <c r="G317" s="811" t="s">
        <v>122</v>
      </c>
      <c r="H317" s="810">
        <v>53</v>
      </c>
      <c r="I317" s="810">
        <v>1981</v>
      </c>
      <c r="J317" s="825">
        <v>25.734998000000001</v>
      </c>
      <c r="K317" s="825">
        <v>1.1200000000000001</v>
      </c>
      <c r="L317" s="825">
        <v>0.3</v>
      </c>
      <c r="M317" s="825"/>
      <c r="N317" s="825">
        <v>4.3769999999999998</v>
      </c>
      <c r="O317" s="825">
        <v>19.940000000000001</v>
      </c>
      <c r="P317" s="825">
        <v>1597.96</v>
      </c>
      <c r="Q317" s="272">
        <v>23.6</v>
      </c>
      <c r="R317" s="825">
        <v>1530.43</v>
      </c>
      <c r="S317" s="813">
        <v>1.5420502734525591E-2</v>
      </c>
      <c r="T317" s="823">
        <v>66.7</v>
      </c>
      <c r="U317" s="812">
        <v>1.028547532392857</v>
      </c>
      <c r="V317" s="812">
        <v>925.23016407153546</v>
      </c>
      <c r="W317" s="814">
        <v>61.712851943571415</v>
      </c>
    </row>
    <row r="318" spans="1:23" ht="12.75" customHeight="1" x14ac:dyDescent="0.2">
      <c r="A318" s="848" t="s">
        <v>963</v>
      </c>
      <c r="B318" s="735">
        <v>8</v>
      </c>
      <c r="C318" s="834">
        <v>193.75</v>
      </c>
      <c r="D318" s="754" t="s">
        <v>25</v>
      </c>
      <c r="E318" s="778">
        <v>1</v>
      </c>
      <c r="F318" s="779" t="s">
        <v>923</v>
      </c>
      <c r="G318" s="779" t="s">
        <v>83</v>
      </c>
      <c r="H318" s="778">
        <v>26</v>
      </c>
      <c r="I318" s="778">
        <v>1978</v>
      </c>
      <c r="J318" s="757">
        <v>7.4210000000000003</v>
      </c>
      <c r="K318" s="757">
        <v>1.9090830000000001</v>
      </c>
      <c r="L318" s="757">
        <v>2.8970549999999999</v>
      </c>
      <c r="M318" s="757">
        <v>0</v>
      </c>
      <c r="N318" s="757">
        <v>0.47067599999999998</v>
      </c>
      <c r="O318" s="757">
        <v>2.6148620000000005</v>
      </c>
      <c r="P318" s="757">
        <v>1273.79</v>
      </c>
      <c r="Q318" s="757">
        <v>2.6148620000000005</v>
      </c>
      <c r="R318" s="757">
        <v>1273.79</v>
      </c>
      <c r="S318" s="872">
        <v>2.0528203236012221E-3</v>
      </c>
      <c r="T318" s="757">
        <v>71.94</v>
      </c>
      <c r="U318" s="762">
        <v>0.14767989407987192</v>
      </c>
      <c r="V318" s="762">
        <v>123.16921941607332</v>
      </c>
      <c r="W318" s="763">
        <v>8.8607936447923148</v>
      </c>
    </row>
    <row r="319" spans="1:23" x14ac:dyDescent="0.2">
      <c r="A319" s="849"/>
      <c r="B319" s="869"/>
      <c r="C319" s="835">
        <v>200.83333333333331</v>
      </c>
      <c r="D319" s="755" t="s">
        <v>25</v>
      </c>
      <c r="E319" s="786">
        <v>2</v>
      </c>
      <c r="F319" s="787" t="s">
        <v>924</v>
      </c>
      <c r="G319" s="787" t="s">
        <v>551</v>
      </c>
      <c r="H319" s="786">
        <v>23</v>
      </c>
      <c r="I319" s="786">
        <v>1985</v>
      </c>
      <c r="J319" s="758">
        <v>8.3610000000000007</v>
      </c>
      <c r="K319" s="758">
        <v>2.2358859999999998</v>
      </c>
      <c r="L319" s="758">
        <v>3.6602649999999999</v>
      </c>
      <c r="M319" s="758">
        <v>0</v>
      </c>
      <c r="N319" s="758">
        <v>0.44367299999999998</v>
      </c>
      <c r="O319" s="758">
        <v>2.464849000000001</v>
      </c>
      <c r="P319" s="758">
        <v>1197.77</v>
      </c>
      <c r="Q319" s="758">
        <v>2.464849000000001</v>
      </c>
      <c r="R319" s="758">
        <v>1197.77</v>
      </c>
      <c r="S319" s="871">
        <v>2.0578650325187649E-3</v>
      </c>
      <c r="T319" s="758">
        <v>71.94</v>
      </c>
      <c r="U319" s="764">
        <v>0.14804281043939993</v>
      </c>
      <c r="V319" s="764">
        <v>123.4719019511259</v>
      </c>
      <c r="W319" s="765">
        <v>8.8825686263639962</v>
      </c>
    </row>
    <row r="320" spans="1:23" x14ac:dyDescent="0.2">
      <c r="A320" s="849"/>
      <c r="B320" s="869"/>
      <c r="C320" s="835">
        <v>195.41666666666669</v>
      </c>
      <c r="D320" s="755" t="s">
        <v>25</v>
      </c>
      <c r="E320" s="786">
        <v>3</v>
      </c>
      <c r="F320" s="787" t="s">
        <v>925</v>
      </c>
      <c r="G320" s="787" t="s">
        <v>551</v>
      </c>
      <c r="H320" s="786">
        <v>33</v>
      </c>
      <c r="I320" s="786">
        <v>1962</v>
      </c>
      <c r="J320" s="758">
        <v>9.3360000000000003</v>
      </c>
      <c r="K320" s="758">
        <v>2.3388089999999999</v>
      </c>
      <c r="L320" s="758">
        <v>4.0131389999999998</v>
      </c>
      <c r="M320" s="758">
        <v>0</v>
      </c>
      <c r="N320" s="758">
        <v>0.53713100000000003</v>
      </c>
      <c r="O320" s="758">
        <v>2.984052000000001</v>
      </c>
      <c r="P320" s="758">
        <v>1378.95</v>
      </c>
      <c r="Q320" s="758">
        <v>2.7974500173610366</v>
      </c>
      <c r="R320" s="758">
        <v>1292.72</v>
      </c>
      <c r="S320" s="871">
        <v>2.1640030457957147E-3</v>
      </c>
      <c r="T320" s="758">
        <v>71.94</v>
      </c>
      <c r="U320" s="764">
        <v>0.15567837911454371</v>
      </c>
      <c r="V320" s="764">
        <v>129.84018274774289</v>
      </c>
      <c r="W320" s="765">
        <v>9.3407027468726227</v>
      </c>
    </row>
    <row r="321" spans="1:23" x14ac:dyDescent="0.2">
      <c r="A321" s="849"/>
      <c r="B321" s="869"/>
      <c r="C321" s="835">
        <v>213.33333333333331</v>
      </c>
      <c r="D321" s="755" t="s">
        <v>25</v>
      </c>
      <c r="E321" s="786">
        <v>4</v>
      </c>
      <c r="F321" s="787" t="s">
        <v>926</v>
      </c>
      <c r="G321" s="787" t="s">
        <v>83</v>
      </c>
      <c r="H321" s="786">
        <v>26</v>
      </c>
      <c r="I321" s="786">
        <v>1973</v>
      </c>
      <c r="J321" s="758">
        <v>7.8470000000000004</v>
      </c>
      <c r="K321" s="758">
        <v>2.6281319999999999</v>
      </c>
      <c r="L321" s="758">
        <v>2.36388</v>
      </c>
      <c r="M321" s="758">
        <v>0</v>
      </c>
      <c r="N321" s="758">
        <v>0.51389899999999999</v>
      </c>
      <c r="O321" s="758">
        <v>2.8549880000000005</v>
      </c>
      <c r="P321" s="758">
        <v>1306.82</v>
      </c>
      <c r="Q321" s="758">
        <v>2.8549880000000005</v>
      </c>
      <c r="R321" s="758">
        <v>1306.82</v>
      </c>
      <c r="S321" s="871">
        <v>2.1846834300056632E-3</v>
      </c>
      <c r="T321" s="758">
        <v>71.94</v>
      </c>
      <c r="U321" s="764">
        <v>0.15716612595460741</v>
      </c>
      <c r="V321" s="764">
        <v>131.0810058003398</v>
      </c>
      <c r="W321" s="765">
        <v>9.429967557276445</v>
      </c>
    </row>
    <row r="322" spans="1:23" x14ac:dyDescent="0.2">
      <c r="A322" s="849"/>
      <c r="B322" s="869"/>
      <c r="C322" s="836">
        <v>194.16666666666669</v>
      </c>
      <c r="D322" s="755" t="s">
        <v>25</v>
      </c>
      <c r="E322" s="786">
        <v>5</v>
      </c>
      <c r="F322" s="787" t="s">
        <v>927</v>
      </c>
      <c r="G322" s="787" t="s">
        <v>551</v>
      </c>
      <c r="H322" s="786">
        <v>39</v>
      </c>
      <c r="I322" s="786">
        <v>1983</v>
      </c>
      <c r="J322" s="758">
        <v>14.189</v>
      </c>
      <c r="K322" s="758">
        <v>4.4272030000000004</v>
      </c>
      <c r="L322" s="758">
        <v>5.010974</v>
      </c>
      <c r="M322" s="758">
        <v>0</v>
      </c>
      <c r="N322" s="758">
        <v>0.85514800000000002</v>
      </c>
      <c r="O322" s="758">
        <v>4.7508229999999996</v>
      </c>
      <c r="P322" s="758">
        <v>2085.7600000000002</v>
      </c>
      <c r="Q322" s="758">
        <v>4.7508229999999996</v>
      </c>
      <c r="R322" s="758">
        <v>2085.7600000000002</v>
      </c>
      <c r="S322" s="871">
        <v>2.2777419262043569E-3</v>
      </c>
      <c r="T322" s="758">
        <v>71.94</v>
      </c>
      <c r="U322" s="764">
        <v>0.16386075417114143</v>
      </c>
      <c r="V322" s="764">
        <v>136.66451557226142</v>
      </c>
      <c r="W322" s="765">
        <v>9.8316452502684868</v>
      </c>
    </row>
    <row r="323" spans="1:23" x14ac:dyDescent="0.2">
      <c r="A323" s="849"/>
      <c r="B323" s="869"/>
      <c r="C323" s="836">
        <v>203.75</v>
      </c>
      <c r="D323" s="755" t="s">
        <v>25</v>
      </c>
      <c r="E323" s="786">
        <v>6</v>
      </c>
      <c r="F323" s="787" t="s">
        <v>928</v>
      </c>
      <c r="G323" s="787" t="s">
        <v>551</v>
      </c>
      <c r="H323" s="786">
        <v>23</v>
      </c>
      <c r="I323" s="786">
        <v>1983</v>
      </c>
      <c r="J323" s="758">
        <v>7.5090000000000003</v>
      </c>
      <c r="K323" s="758">
        <v>1.288872</v>
      </c>
      <c r="L323" s="758">
        <v>3.3888950000000002</v>
      </c>
      <c r="M323" s="758">
        <v>0</v>
      </c>
      <c r="N323" s="758">
        <v>0.50962099999999999</v>
      </c>
      <c r="O323" s="758">
        <v>2.8312330000000006</v>
      </c>
      <c r="P323" s="758">
        <v>1172.44</v>
      </c>
      <c r="Q323" s="758">
        <v>2.831233000000001</v>
      </c>
      <c r="R323" s="758">
        <v>1172.44</v>
      </c>
      <c r="S323" s="871">
        <v>2.4148212275255029E-3</v>
      </c>
      <c r="T323" s="758">
        <v>71.94</v>
      </c>
      <c r="U323" s="764">
        <v>0.17372223910818468</v>
      </c>
      <c r="V323" s="764">
        <v>144.88927365153017</v>
      </c>
      <c r="W323" s="765">
        <v>10.423334346491082</v>
      </c>
    </row>
    <row r="324" spans="1:23" x14ac:dyDescent="0.2">
      <c r="A324" s="849"/>
      <c r="B324" s="869"/>
      <c r="C324" s="836">
        <v>185.83333333333331</v>
      </c>
      <c r="D324" s="755" t="s">
        <v>25</v>
      </c>
      <c r="E324" s="786">
        <v>7</v>
      </c>
      <c r="F324" s="787" t="s">
        <v>929</v>
      </c>
      <c r="G324" s="787" t="s">
        <v>551</v>
      </c>
      <c r="H324" s="786">
        <v>51</v>
      </c>
      <c r="I324" s="786">
        <v>1981</v>
      </c>
      <c r="J324" s="758">
        <v>13.433</v>
      </c>
      <c r="K324" s="758">
        <v>2.921586</v>
      </c>
      <c r="L324" s="758">
        <v>5.6048349999999996</v>
      </c>
      <c r="M324" s="758">
        <v>0</v>
      </c>
      <c r="N324" s="758">
        <v>0.88318700000000006</v>
      </c>
      <c r="O324" s="758">
        <v>4.9065790000000007</v>
      </c>
      <c r="P324" s="758">
        <v>1852.1999999999998</v>
      </c>
      <c r="Q324" s="758">
        <v>4.818286008924523</v>
      </c>
      <c r="R324" s="758">
        <v>1818.87</v>
      </c>
      <c r="S324" s="871">
        <v>2.6490546377281078E-3</v>
      </c>
      <c r="T324" s="758">
        <v>71.94</v>
      </c>
      <c r="U324" s="764">
        <v>0.19057299063816008</v>
      </c>
      <c r="V324" s="764">
        <v>158.94327826368649</v>
      </c>
      <c r="W324" s="765">
        <v>11.434379438289607</v>
      </c>
    </row>
    <row r="325" spans="1:23" x14ac:dyDescent="0.2">
      <c r="A325" s="849"/>
      <c r="B325" s="869"/>
      <c r="C325" s="836">
        <v>202.5</v>
      </c>
      <c r="D325" s="755" t="s">
        <v>25</v>
      </c>
      <c r="E325" s="786">
        <v>8</v>
      </c>
      <c r="F325" s="787" t="s">
        <v>930</v>
      </c>
      <c r="G325" s="787" t="s">
        <v>83</v>
      </c>
      <c r="H325" s="786">
        <v>52</v>
      </c>
      <c r="I325" s="786">
        <v>2008</v>
      </c>
      <c r="J325" s="758">
        <v>15.875</v>
      </c>
      <c r="K325" s="758">
        <v>5.6058690000000002</v>
      </c>
      <c r="L325" s="758">
        <v>0</v>
      </c>
      <c r="M325" s="758">
        <v>0</v>
      </c>
      <c r="N325" s="758">
        <v>0</v>
      </c>
      <c r="O325" s="758">
        <v>10.269131</v>
      </c>
      <c r="P325" s="758">
        <v>3793.62</v>
      </c>
      <c r="Q325" s="758">
        <v>6.7679648222067579</v>
      </c>
      <c r="R325" s="758">
        <v>2500.2199999999998</v>
      </c>
      <c r="S325" s="871">
        <v>2.7069477174835647E-3</v>
      </c>
      <c r="T325" s="758">
        <v>71.94</v>
      </c>
      <c r="U325" s="764">
        <v>0.19473781879576763</v>
      </c>
      <c r="V325" s="764">
        <v>162.41686304901387</v>
      </c>
      <c r="W325" s="765">
        <v>11.684269127746058</v>
      </c>
    </row>
    <row r="326" spans="1:23" x14ac:dyDescent="0.2">
      <c r="A326" s="849"/>
      <c r="B326" s="869"/>
      <c r="C326" s="836">
        <v>206.25</v>
      </c>
      <c r="D326" s="755" t="s">
        <v>25</v>
      </c>
      <c r="E326" s="786">
        <v>9</v>
      </c>
      <c r="F326" s="787" t="s">
        <v>931</v>
      </c>
      <c r="G326" s="787" t="s">
        <v>551</v>
      </c>
      <c r="H326" s="786">
        <v>56</v>
      </c>
      <c r="I326" s="786">
        <v>1993</v>
      </c>
      <c r="J326" s="758">
        <v>22.22</v>
      </c>
      <c r="K326" s="758">
        <v>7.8540000000000001</v>
      </c>
      <c r="L326" s="758">
        <v>4.587008</v>
      </c>
      <c r="M326" s="758">
        <v>0</v>
      </c>
      <c r="N326" s="758">
        <v>0</v>
      </c>
      <c r="O326" s="758">
        <v>9.7789919999999988</v>
      </c>
      <c r="P326" s="758">
        <v>3524.86</v>
      </c>
      <c r="Q326" s="758">
        <v>9.7789919999999988</v>
      </c>
      <c r="R326" s="758">
        <v>3524.86</v>
      </c>
      <c r="S326" s="871">
        <v>2.7742923123187865E-3</v>
      </c>
      <c r="T326" s="758">
        <v>71.94</v>
      </c>
      <c r="U326" s="764">
        <v>0.19958258894821349</v>
      </c>
      <c r="V326" s="764">
        <v>166.45753873912719</v>
      </c>
      <c r="W326" s="765">
        <v>11.97495533689281</v>
      </c>
    </row>
    <row r="327" spans="1:23" x14ac:dyDescent="0.2">
      <c r="A327" s="849"/>
      <c r="B327" s="869"/>
      <c r="C327" s="836">
        <v>201.25</v>
      </c>
      <c r="D327" s="755" t="s">
        <v>25</v>
      </c>
      <c r="E327" s="786">
        <v>10</v>
      </c>
      <c r="F327" s="787" t="s">
        <v>932</v>
      </c>
      <c r="G327" s="787" t="s">
        <v>83</v>
      </c>
      <c r="H327" s="786">
        <v>10</v>
      </c>
      <c r="I327" s="786">
        <v>2006</v>
      </c>
      <c r="J327" s="758">
        <v>5.2629999999999999</v>
      </c>
      <c r="K327" s="758">
        <v>0.61199999999999999</v>
      </c>
      <c r="L327" s="758">
        <v>2.091361</v>
      </c>
      <c r="M327" s="758">
        <v>0</v>
      </c>
      <c r="N327" s="758">
        <v>0</v>
      </c>
      <c r="O327" s="758">
        <v>2.5596389999999998</v>
      </c>
      <c r="P327" s="758">
        <v>887.8</v>
      </c>
      <c r="Q327" s="758">
        <v>1.6163379321694074</v>
      </c>
      <c r="R327" s="758">
        <v>560.62</v>
      </c>
      <c r="S327" s="871">
        <v>2.8831257039873843E-3</v>
      </c>
      <c r="T327" s="758">
        <v>71.94</v>
      </c>
      <c r="U327" s="764">
        <v>0.20741206314485242</v>
      </c>
      <c r="V327" s="764">
        <v>172.98754223924306</v>
      </c>
      <c r="W327" s="765">
        <v>12.444723788691144</v>
      </c>
    </row>
    <row r="328" spans="1:23" x14ac:dyDescent="0.2">
      <c r="A328" s="849"/>
      <c r="B328" s="869"/>
      <c r="C328" s="836">
        <v>206.25</v>
      </c>
      <c r="D328" s="138" t="s">
        <v>26</v>
      </c>
      <c r="E328" s="800">
        <v>1</v>
      </c>
      <c r="F328" s="801" t="s">
        <v>933</v>
      </c>
      <c r="G328" s="801" t="s">
        <v>551</v>
      </c>
      <c r="H328" s="800">
        <v>33</v>
      </c>
      <c r="I328" s="800">
        <v>1962</v>
      </c>
      <c r="J328" s="759">
        <v>9.9359999999999999</v>
      </c>
      <c r="K328" s="759">
        <v>3.0502590000000001</v>
      </c>
      <c r="L328" s="759">
        <v>2.8844310000000002</v>
      </c>
      <c r="M328" s="759">
        <v>0</v>
      </c>
      <c r="N328" s="759">
        <v>0.72023899999999996</v>
      </c>
      <c r="O328" s="759">
        <v>4.0013099999999993</v>
      </c>
      <c r="P328" s="759">
        <v>1376.68</v>
      </c>
      <c r="Q328" s="759">
        <v>4.0013099999999993</v>
      </c>
      <c r="R328" s="759">
        <v>1376.68</v>
      </c>
      <c r="S328" s="770">
        <v>2.9064924310660423E-3</v>
      </c>
      <c r="T328" s="759">
        <v>71.94</v>
      </c>
      <c r="U328" s="771">
        <v>0.20909306549089107</v>
      </c>
      <c r="V328" s="771">
        <v>174.38954586396255</v>
      </c>
      <c r="W328" s="766">
        <v>12.545583929453466</v>
      </c>
    </row>
    <row r="329" spans="1:23" x14ac:dyDescent="0.2">
      <c r="A329" s="849"/>
      <c r="B329" s="869"/>
      <c r="C329" s="836">
        <v>224.58333333333331</v>
      </c>
      <c r="D329" s="138" t="s">
        <v>26</v>
      </c>
      <c r="E329" s="800">
        <v>2</v>
      </c>
      <c r="F329" s="801" t="s">
        <v>934</v>
      </c>
      <c r="G329" s="801" t="s">
        <v>551</v>
      </c>
      <c r="H329" s="800">
        <v>33</v>
      </c>
      <c r="I329" s="800">
        <v>1962</v>
      </c>
      <c r="J329" s="759">
        <v>9.8460000000000001</v>
      </c>
      <c r="K329" s="759">
        <v>2.3618610000000002</v>
      </c>
      <c r="L329" s="759">
        <v>3.2993540000000001</v>
      </c>
      <c r="M329" s="759">
        <v>0</v>
      </c>
      <c r="N329" s="759">
        <v>0.75326199999999999</v>
      </c>
      <c r="O329" s="759">
        <v>4.1847849999999998</v>
      </c>
      <c r="P329" s="759">
        <v>1380.5</v>
      </c>
      <c r="Q329" s="759">
        <v>4.1847849999999998</v>
      </c>
      <c r="R329" s="759">
        <v>1380.5</v>
      </c>
      <c r="S329" s="770">
        <v>3.0313545816733067E-3</v>
      </c>
      <c r="T329" s="759">
        <v>71.94</v>
      </c>
      <c r="U329" s="771">
        <v>0.21807564860557768</v>
      </c>
      <c r="V329" s="771">
        <v>181.88127490039841</v>
      </c>
      <c r="W329" s="766">
        <v>13.084538916334662</v>
      </c>
    </row>
    <row r="330" spans="1:23" x14ac:dyDescent="0.2">
      <c r="A330" s="849"/>
      <c r="B330" s="869"/>
      <c r="C330" s="836">
        <v>213.33333333333331</v>
      </c>
      <c r="D330" s="138" t="s">
        <v>26</v>
      </c>
      <c r="E330" s="800">
        <v>3</v>
      </c>
      <c r="F330" s="801" t="s">
        <v>935</v>
      </c>
      <c r="G330" s="801" t="s">
        <v>551</v>
      </c>
      <c r="H330" s="800">
        <v>35</v>
      </c>
      <c r="I330" s="800">
        <v>1971</v>
      </c>
      <c r="J330" s="759">
        <v>14.869</v>
      </c>
      <c r="K330" s="759">
        <v>3.271344</v>
      </c>
      <c r="L330" s="759">
        <v>3.9211520000000002</v>
      </c>
      <c r="M330" s="759">
        <v>0</v>
      </c>
      <c r="N330" s="759">
        <v>1.381767</v>
      </c>
      <c r="O330" s="759">
        <v>7.6765040000000004</v>
      </c>
      <c r="P330" s="759">
        <v>2443.73</v>
      </c>
      <c r="Q330" s="759">
        <v>5.8839804898249808</v>
      </c>
      <c r="R330" s="759">
        <v>1873.1</v>
      </c>
      <c r="S330" s="770">
        <v>3.1413061181063376E-3</v>
      </c>
      <c r="T330" s="759">
        <v>71.94</v>
      </c>
      <c r="U330" s="771">
        <v>0.22598556213656992</v>
      </c>
      <c r="V330" s="771">
        <v>188.47836708638025</v>
      </c>
      <c r="W330" s="766">
        <v>13.559133728194194</v>
      </c>
    </row>
    <row r="331" spans="1:23" x14ac:dyDescent="0.2">
      <c r="A331" s="849"/>
      <c r="B331" s="869"/>
      <c r="C331" s="836">
        <v>194.16666666666669</v>
      </c>
      <c r="D331" s="138" t="s">
        <v>26</v>
      </c>
      <c r="E331" s="800">
        <v>4</v>
      </c>
      <c r="F331" s="801" t="s">
        <v>936</v>
      </c>
      <c r="G331" s="801" t="s">
        <v>551</v>
      </c>
      <c r="H331" s="800">
        <v>33</v>
      </c>
      <c r="I331" s="800">
        <v>1963</v>
      </c>
      <c r="J331" s="759">
        <v>7.4359999999999999</v>
      </c>
      <c r="K331" s="759">
        <v>3.0007380000000001</v>
      </c>
      <c r="L331" s="759">
        <v>6.2337999999999998E-2</v>
      </c>
      <c r="M331" s="759">
        <v>0</v>
      </c>
      <c r="N331" s="759">
        <v>0.78712700000000002</v>
      </c>
      <c r="O331" s="759">
        <v>4.3729240000000003</v>
      </c>
      <c r="P331" s="759">
        <v>1382.59</v>
      </c>
      <c r="Q331" s="759">
        <v>4.1102177259491253</v>
      </c>
      <c r="R331" s="759">
        <v>1299.53</v>
      </c>
      <c r="S331" s="770">
        <v>3.1628494347565083E-3</v>
      </c>
      <c r="T331" s="759">
        <v>71.94</v>
      </c>
      <c r="U331" s="771">
        <v>0.2275353883363832</v>
      </c>
      <c r="V331" s="771">
        <v>189.77096608539048</v>
      </c>
      <c r="W331" s="766">
        <v>13.652123300182991</v>
      </c>
    </row>
    <row r="332" spans="1:23" x14ac:dyDescent="0.2">
      <c r="A332" s="849"/>
      <c r="B332" s="869"/>
      <c r="C332" s="836">
        <v>186.25</v>
      </c>
      <c r="D332" s="138" t="s">
        <v>26</v>
      </c>
      <c r="E332" s="800">
        <v>5</v>
      </c>
      <c r="F332" s="801" t="s">
        <v>937</v>
      </c>
      <c r="G332" s="801" t="s">
        <v>551</v>
      </c>
      <c r="H332" s="800">
        <v>40</v>
      </c>
      <c r="I332" s="800">
        <v>2014</v>
      </c>
      <c r="J332" s="759">
        <v>9.641</v>
      </c>
      <c r="K332" s="759">
        <v>4.1844989999999997</v>
      </c>
      <c r="L332" s="759">
        <v>0</v>
      </c>
      <c r="M332" s="759">
        <v>0</v>
      </c>
      <c r="N332" s="759">
        <v>0</v>
      </c>
      <c r="O332" s="759">
        <v>5.4565010000000003</v>
      </c>
      <c r="P332" s="759">
        <v>1651.56</v>
      </c>
      <c r="Q332" s="759">
        <v>5.4565010000000003</v>
      </c>
      <c r="R332" s="759">
        <v>1651.56</v>
      </c>
      <c r="S332" s="770">
        <v>3.3038466661822765E-3</v>
      </c>
      <c r="T332" s="759">
        <v>71.94</v>
      </c>
      <c r="U332" s="771">
        <v>0.23767872916515295</v>
      </c>
      <c r="V332" s="771">
        <v>198.2307999709366</v>
      </c>
      <c r="W332" s="766">
        <v>14.260723749909179</v>
      </c>
    </row>
    <row r="333" spans="1:23" x14ac:dyDescent="0.2">
      <c r="A333" s="849"/>
      <c r="B333" s="869"/>
      <c r="C333" s="836">
        <v>202.5</v>
      </c>
      <c r="D333" s="138" t="s">
        <v>26</v>
      </c>
      <c r="E333" s="800">
        <v>6</v>
      </c>
      <c r="F333" s="801" t="s">
        <v>938</v>
      </c>
      <c r="G333" s="801" t="s">
        <v>551</v>
      </c>
      <c r="H333" s="800">
        <v>23</v>
      </c>
      <c r="I333" s="800">
        <v>2006</v>
      </c>
      <c r="J333" s="759">
        <v>9.9130000000000003</v>
      </c>
      <c r="K333" s="759">
        <v>2.4731939999999999</v>
      </c>
      <c r="L333" s="759">
        <v>2.4917419999999999</v>
      </c>
      <c r="M333" s="759">
        <v>0</v>
      </c>
      <c r="N333" s="759">
        <v>0</v>
      </c>
      <c r="O333" s="759">
        <v>4.9480640000000005</v>
      </c>
      <c r="P333" s="759">
        <v>1278.73</v>
      </c>
      <c r="Q333" s="759">
        <v>4.4500575116873771</v>
      </c>
      <c r="R333" s="759">
        <v>1150.03</v>
      </c>
      <c r="S333" s="770">
        <v>3.8695142837033617E-3</v>
      </c>
      <c r="T333" s="759">
        <v>71.94</v>
      </c>
      <c r="U333" s="771">
        <v>0.27837285756961982</v>
      </c>
      <c r="V333" s="771">
        <v>232.17085702220169</v>
      </c>
      <c r="W333" s="766">
        <v>16.702371454177189</v>
      </c>
    </row>
    <row r="334" spans="1:23" x14ac:dyDescent="0.2">
      <c r="A334" s="849"/>
      <c r="B334" s="869"/>
      <c r="C334" s="836">
        <v>206.25</v>
      </c>
      <c r="D334" s="138" t="s">
        <v>26</v>
      </c>
      <c r="E334" s="800">
        <v>7</v>
      </c>
      <c r="F334" s="801" t="s">
        <v>939</v>
      </c>
      <c r="G334" s="801" t="s">
        <v>551</v>
      </c>
      <c r="H334" s="800">
        <v>56</v>
      </c>
      <c r="I334" s="800">
        <v>1990</v>
      </c>
      <c r="J334" s="759">
        <v>31.337</v>
      </c>
      <c r="K334" s="759">
        <v>6.4806720000000002</v>
      </c>
      <c r="L334" s="759">
        <v>11.173386000000001</v>
      </c>
      <c r="M334" s="759">
        <v>0</v>
      </c>
      <c r="N334" s="759">
        <v>0</v>
      </c>
      <c r="O334" s="759">
        <v>13.682941999999997</v>
      </c>
      <c r="P334" s="759">
        <v>3527.11</v>
      </c>
      <c r="Q334" s="759">
        <v>13.682941999999997</v>
      </c>
      <c r="R334" s="759">
        <v>3527.11</v>
      </c>
      <c r="S334" s="770">
        <v>3.8793635582672491E-3</v>
      </c>
      <c r="T334" s="759">
        <v>71.94</v>
      </c>
      <c r="U334" s="771">
        <v>0.27908141438174588</v>
      </c>
      <c r="V334" s="771">
        <v>232.76181349603496</v>
      </c>
      <c r="W334" s="766">
        <v>16.744884862904755</v>
      </c>
    </row>
    <row r="335" spans="1:23" x14ac:dyDescent="0.2">
      <c r="A335" s="849"/>
      <c r="B335" s="869"/>
      <c r="C335" s="836">
        <v>225.41666666666669</v>
      </c>
      <c r="D335" s="138" t="s">
        <v>26</v>
      </c>
      <c r="E335" s="800">
        <v>8</v>
      </c>
      <c r="F335" s="801" t="s">
        <v>940</v>
      </c>
      <c r="G335" s="801" t="s">
        <v>93</v>
      </c>
      <c r="H335" s="800">
        <v>61</v>
      </c>
      <c r="I335" s="800">
        <v>1973</v>
      </c>
      <c r="J335" s="759">
        <v>23.693999999999999</v>
      </c>
      <c r="K335" s="759">
        <v>5.611326</v>
      </c>
      <c r="L335" s="759">
        <v>7.2313739999999997</v>
      </c>
      <c r="M335" s="759">
        <v>0</v>
      </c>
      <c r="N335" s="759">
        <v>0</v>
      </c>
      <c r="O335" s="759">
        <v>10.851299999999998</v>
      </c>
      <c r="P335" s="759">
        <v>2661.58</v>
      </c>
      <c r="Q335" s="759">
        <v>10.851299999999997</v>
      </c>
      <c r="R335" s="759">
        <v>2661.58</v>
      </c>
      <c r="S335" s="770">
        <v>4.0770144049774937E-3</v>
      </c>
      <c r="T335" s="759">
        <v>71.94</v>
      </c>
      <c r="U335" s="771">
        <v>0.29330041629408088</v>
      </c>
      <c r="V335" s="771">
        <v>244.62086429864962</v>
      </c>
      <c r="W335" s="766">
        <v>17.598024977644855</v>
      </c>
    </row>
    <row r="336" spans="1:23" x14ac:dyDescent="0.2">
      <c r="A336" s="849"/>
      <c r="B336" s="869"/>
      <c r="C336" s="836">
        <v>202.5</v>
      </c>
      <c r="D336" s="138" t="s">
        <v>26</v>
      </c>
      <c r="E336" s="800">
        <v>9</v>
      </c>
      <c r="F336" s="801" t="s">
        <v>941</v>
      </c>
      <c r="G336" s="801" t="s">
        <v>93</v>
      </c>
      <c r="H336" s="800">
        <v>22</v>
      </c>
      <c r="I336" s="800">
        <v>1994</v>
      </c>
      <c r="J336" s="759">
        <v>10.007999999999999</v>
      </c>
      <c r="K336" s="759">
        <v>1.920609</v>
      </c>
      <c r="L336" s="759">
        <v>3.1795589999999998</v>
      </c>
      <c r="M336" s="759">
        <v>0</v>
      </c>
      <c r="N336" s="759">
        <v>0</v>
      </c>
      <c r="O336" s="759">
        <v>4.9078319999999991</v>
      </c>
      <c r="P336" s="759">
        <v>1162.77</v>
      </c>
      <c r="Q336" s="759">
        <v>4.6997882430403255</v>
      </c>
      <c r="R336" s="759">
        <v>1113.48</v>
      </c>
      <c r="S336" s="770">
        <v>4.2208106504295767E-3</v>
      </c>
      <c r="T336" s="759">
        <v>71.94</v>
      </c>
      <c r="U336" s="771">
        <v>0.30364511819190376</v>
      </c>
      <c r="V336" s="771">
        <v>253.24863902577459</v>
      </c>
      <c r="W336" s="766">
        <v>18.218707091514226</v>
      </c>
    </row>
    <row r="337" spans="1:23" x14ac:dyDescent="0.2">
      <c r="A337" s="849"/>
      <c r="B337" s="869"/>
      <c r="C337" s="836">
        <v>215.41666666666669</v>
      </c>
      <c r="D337" s="138" t="s">
        <v>26</v>
      </c>
      <c r="E337" s="800">
        <v>10</v>
      </c>
      <c r="F337" s="801" t="s">
        <v>942</v>
      </c>
      <c r="G337" s="801" t="s">
        <v>93</v>
      </c>
      <c r="H337" s="800">
        <v>102</v>
      </c>
      <c r="I337" s="800">
        <v>1968</v>
      </c>
      <c r="J337" s="759">
        <v>40.362000000000002</v>
      </c>
      <c r="K337" s="759">
        <v>8.0977800000000002</v>
      </c>
      <c r="L337" s="759">
        <v>12.449540000000001</v>
      </c>
      <c r="M337" s="759">
        <v>0</v>
      </c>
      <c r="N337" s="759">
        <v>0</v>
      </c>
      <c r="O337" s="759">
        <v>19.814680000000003</v>
      </c>
      <c r="P337" s="759">
        <v>4482.08</v>
      </c>
      <c r="Q337" s="759">
        <v>19.814680000000006</v>
      </c>
      <c r="R337" s="759">
        <v>4482.08</v>
      </c>
      <c r="S337" s="770">
        <v>4.4208670974190565E-3</v>
      </c>
      <c r="T337" s="759">
        <v>71.94</v>
      </c>
      <c r="U337" s="771">
        <v>0.3180371789883269</v>
      </c>
      <c r="V337" s="771">
        <v>265.25202584514341</v>
      </c>
      <c r="W337" s="766">
        <v>19.082230739299614</v>
      </c>
    </row>
    <row r="338" spans="1:23" x14ac:dyDescent="0.2">
      <c r="A338" s="849"/>
      <c r="B338" s="869"/>
      <c r="C338" s="836">
        <v>225</v>
      </c>
      <c r="D338" s="756" t="s">
        <v>27</v>
      </c>
      <c r="E338" s="817">
        <v>1</v>
      </c>
      <c r="F338" s="818" t="s">
        <v>943</v>
      </c>
      <c r="G338" s="818" t="s">
        <v>93</v>
      </c>
      <c r="H338" s="817">
        <v>23</v>
      </c>
      <c r="I338" s="817">
        <v>1986</v>
      </c>
      <c r="J338" s="145">
        <v>16.812000000000001</v>
      </c>
      <c r="K338" s="145">
        <v>2.5255200000000002</v>
      </c>
      <c r="L338" s="145">
        <v>3.752529</v>
      </c>
      <c r="M338" s="145">
        <v>0</v>
      </c>
      <c r="N338" s="145">
        <v>0</v>
      </c>
      <c r="O338" s="145">
        <v>10.533951000000002</v>
      </c>
      <c r="P338" s="145">
        <v>1202.8499999999999</v>
      </c>
      <c r="Q338" s="145">
        <v>10.533951000000002</v>
      </c>
      <c r="R338" s="145">
        <v>1202.8499999999999</v>
      </c>
      <c r="S338" s="772">
        <v>8.7574934530490114E-3</v>
      </c>
      <c r="T338" s="145">
        <v>71.94</v>
      </c>
      <c r="U338" s="773">
        <v>0.63001407901234585</v>
      </c>
      <c r="V338" s="773">
        <v>525.44960718294067</v>
      </c>
      <c r="W338" s="767">
        <v>37.80084474074075</v>
      </c>
    </row>
    <row r="339" spans="1:23" x14ac:dyDescent="0.2">
      <c r="A339" s="849"/>
      <c r="B339" s="869"/>
      <c r="C339" s="836">
        <v>213.33333333333331</v>
      </c>
      <c r="D339" s="756" t="s">
        <v>27</v>
      </c>
      <c r="E339" s="817">
        <v>2</v>
      </c>
      <c r="F339" s="818" t="s">
        <v>944</v>
      </c>
      <c r="G339" s="818" t="s">
        <v>93</v>
      </c>
      <c r="H339" s="817">
        <v>57</v>
      </c>
      <c r="I339" s="817">
        <v>1967</v>
      </c>
      <c r="J339" s="145">
        <v>37.064999999999998</v>
      </c>
      <c r="K339" s="145">
        <v>5.0222769999999999</v>
      </c>
      <c r="L339" s="145">
        <v>9.191929</v>
      </c>
      <c r="M339" s="145">
        <v>0</v>
      </c>
      <c r="N339" s="145">
        <v>0</v>
      </c>
      <c r="O339" s="145">
        <v>22.850793999999993</v>
      </c>
      <c r="P339" s="145">
        <v>2554.4</v>
      </c>
      <c r="Q339" s="145">
        <v>22.850793999999993</v>
      </c>
      <c r="R339" s="145">
        <v>2554.4</v>
      </c>
      <c r="S339" s="772">
        <v>8.9456600375822076E-3</v>
      </c>
      <c r="T339" s="145">
        <v>71.94</v>
      </c>
      <c r="U339" s="773">
        <v>0.64355078310366398</v>
      </c>
      <c r="V339" s="773">
        <v>536.73960225493249</v>
      </c>
      <c r="W339" s="767">
        <v>38.613046986219842</v>
      </c>
    </row>
    <row r="340" spans="1:23" x14ac:dyDescent="0.2">
      <c r="A340" s="849"/>
      <c r="B340" s="869"/>
      <c r="C340" s="836">
        <v>210.41666666666669</v>
      </c>
      <c r="D340" s="756" t="s">
        <v>27</v>
      </c>
      <c r="E340" s="817">
        <v>3</v>
      </c>
      <c r="F340" s="818" t="s">
        <v>945</v>
      </c>
      <c r="G340" s="818" t="s">
        <v>93</v>
      </c>
      <c r="H340" s="817">
        <v>25</v>
      </c>
      <c r="I340" s="817">
        <v>1992</v>
      </c>
      <c r="J340" s="145">
        <v>16.405999999999999</v>
      </c>
      <c r="K340" s="145">
        <v>2.3762430000000001</v>
      </c>
      <c r="L340" s="145">
        <v>2.7775259999999999</v>
      </c>
      <c r="M340" s="145">
        <v>0</v>
      </c>
      <c r="N340" s="145">
        <v>0</v>
      </c>
      <c r="O340" s="145">
        <v>11.252230999999998</v>
      </c>
      <c r="P340" s="145">
        <v>1257</v>
      </c>
      <c r="Q340" s="145">
        <v>11.252230999999998</v>
      </c>
      <c r="R340" s="145">
        <v>1257</v>
      </c>
      <c r="S340" s="772">
        <v>8.9516555290373896E-3</v>
      </c>
      <c r="T340" s="145">
        <v>71.94</v>
      </c>
      <c r="U340" s="773">
        <v>0.64398209875894974</v>
      </c>
      <c r="V340" s="773">
        <v>537.09933174224329</v>
      </c>
      <c r="W340" s="767">
        <v>38.638925925536981</v>
      </c>
    </row>
    <row r="341" spans="1:23" x14ac:dyDescent="0.2">
      <c r="A341" s="849"/>
      <c r="B341" s="869"/>
      <c r="C341" s="836">
        <v>201.66666666666669</v>
      </c>
      <c r="D341" s="756" t="s">
        <v>27</v>
      </c>
      <c r="E341" s="817">
        <v>4</v>
      </c>
      <c r="F341" s="818" t="s">
        <v>946</v>
      </c>
      <c r="G341" s="818" t="s">
        <v>93</v>
      </c>
      <c r="H341" s="817">
        <v>9</v>
      </c>
      <c r="I341" s="817">
        <v>1968</v>
      </c>
      <c r="J341" s="145">
        <v>5.173</v>
      </c>
      <c r="K341" s="145">
        <v>1.2749999999999999</v>
      </c>
      <c r="L341" s="145">
        <v>0.35875800000000002</v>
      </c>
      <c r="M341" s="145">
        <v>0</v>
      </c>
      <c r="N341" s="145">
        <v>0</v>
      </c>
      <c r="O341" s="145">
        <v>3.5392420000000002</v>
      </c>
      <c r="P341" s="145">
        <v>394.35</v>
      </c>
      <c r="Q341" s="145">
        <v>3.5392420000000002</v>
      </c>
      <c r="R341" s="145">
        <v>394.35</v>
      </c>
      <c r="S341" s="772">
        <v>8.9748751109420561E-3</v>
      </c>
      <c r="T341" s="145">
        <v>71.94</v>
      </c>
      <c r="U341" s="773">
        <v>0.64565251548117153</v>
      </c>
      <c r="V341" s="773">
        <v>538.49250665652335</v>
      </c>
      <c r="W341" s="767">
        <v>38.739150928870288</v>
      </c>
    </row>
    <row r="342" spans="1:23" x14ac:dyDescent="0.2">
      <c r="A342" s="849"/>
      <c r="B342" s="869"/>
      <c r="C342" s="836">
        <v>193.75</v>
      </c>
      <c r="D342" s="756" t="s">
        <v>27</v>
      </c>
      <c r="E342" s="817">
        <v>5</v>
      </c>
      <c r="F342" s="818" t="s">
        <v>947</v>
      </c>
      <c r="G342" s="818" t="s">
        <v>93</v>
      </c>
      <c r="H342" s="817">
        <v>17</v>
      </c>
      <c r="I342" s="817">
        <v>1960</v>
      </c>
      <c r="J342" s="145">
        <v>8.0030000000000001</v>
      </c>
      <c r="K342" s="145">
        <v>0.93814500000000001</v>
      </c>
      <c r="L342" s="145">
        <v>1.5761529999999999</v>
      </c>
      <c r="M342" s="145">
        <v>0</v>
      </c>
      <c r="N342" s="145">
        <v>0</v>
      </c>
      <c r="O342" s="145">
        <v>5.488702</v>
      </c>
      <c r="P342" s="145">
        <v>608.30000000000007</v>
      </c>
      <c r="Q342" s="145">
        <v>5.1405037258260728</v>
      </c>
      <c r="R342" s="145">
        <v>569.71</v>
      </c>
      <c r="S342" s="772">
        <v>9.0230182475752093E-3</v>
      </c>
      <c r="T342" s="145">
        <v>71.94</v>
      </c>
      <c r="U342" s="773">
        <v>0.64911593273056056</v>
      </c>
      <c r="V342" s="773">
        <v>541.38109485451253</v>
      </c>
      <c r="W342" s="767">
        <v>38.946955963833631</v>
      </c>
    </row>
    <row r="343" spans="1:23" x14ac:dyDescent="0.2">
      <c r="A343" s="849"/>
      <c r="B343" s="869"/>
      <c r="C343" s="836">
        <v>183.75</v>
      </c>
      <c r="D343" s="756" t="s">
        <v>27</v>
      </c>
      <c r="E343" s="817">
        <v>6</v>
      </c>
      <c r="F343" s="818" t="s">
        <v>948</v>
      </c>
      <c r="G343" s="818" t="s">
        <v>93</v>
      </c>
      <c r="H343" s="817">
        <v>6</v>
      </c>
      <c r="I343" s="817">
        <v>1890</v>
      </c>
      <c r="J343" s="145">
        <v>4.45</v>
      </c>
      <c r="K343" s="145">
        <v>0.181254</v>
      </c>
      <c r="L343" s="145">
        <v>1.206691</v>
      </c>
      <c r="M343" s="145">
        <v>0</v>
      </c>
      <c r="N343" s="145">
        <v>0</v>
      </c>
      <c r="O343" s="145">
        <v>3.062055</v>
      </c>
      <c r="P343" s="145">
        <v>336.82000000000005</v>
      </c>
      <c r="Q343" s="145">
        <v>1.6433931546523364</v>
      </c>
      <c r="R343" s="145">
        <v>180.77</v>
      </c>
      <c r="S343" s="772">
        <v>9.0910723828751244E-3</v>
      </c>
      <c r="T343" s="145">
        <v>71.94</v>
      </c>
      <c r="U343" s="773">
        <v>0.65401174722403643</v>
      </c>
      <c r="V343" s="773">
        <v>545.46434297250744</v>
      </c>
      <c r="W343" s="767">
        <v>39.240704833442187</v>
      </c>
    </row>
    <row r="344" spans="1:23" x14ac:dyDescent="0.2">
      <c r="A344" s="849"/>
      <c r="B344" s="869"/>
      <c r="C344" s="836">
        <v>183.33333333333331</v>
      </c>
      <c r="D344" s="756" t="s">
        <v>27</v>
      </c>
      <c r="E344" s="817">
        <v>7</v>
      </c>
      <c r="F344" s="818" t="s">
        <v>949</v>
      </c>
      <c r="G344" s="818" t="s">
        <v>93</v>
      </c>
      <c r="H344" s="817">
        <v>10</v>
      </c>
      <c r="I344" s="817">
        <v>1960</v>
      </c>
      <c r="J344" s="145">
        <v>5.7969999999999997</v>
      </c>
      <c r="K344" s="145">
        <v>1.113478</v>
      </c>
      <c r="L344" s="145">
        <v>1.4103520000000001</v>
      </c>
      <c r="M344" s="145">
        <v>0</v>
      </c>
      <c r="N344" s="145">
        <v>0.589171</v>
      </c>
      <c r="O344" s="145">
        <v>3.2731699999999999</v>
      </c>
      <c r="P344" s="145">
        <v>357.9</v>
      </c>
      <c r="Q344" s="145">
        <v>3.2731699999999995</v>
      </c>
      <c r="R344" s="145">
        <v>357.9</v>
      </c>
      <c r="S344" s="772">
        <v>9.1454875663593178E-3</v>
      </c>
      <c r="T344" s="145">
        <v>71.94</v>
      </c>
      <c r="U344" s="773">
        <v>0.65792637552388933</v>
      </c>
      <c r="V344" s="773">
        <v>548.72925398155905</v>
      </c>
      <c r="W344" s="767">
        <v>39.475582531433353</v>
      </c>
    </row>
    <row r="345" spans="1:23" x14ac:dyDescent="0.2">
      <c r="A345" s="849"/>
      <c r="B345" s="869"/>
      <c r="C345" s="836">
        <v>225.41666666666669</v>
      </c>
      <c r="D345" s="756" t="s">
        <v>27</v>
      </c>
      <c r="E345" s="817">
        <v>8</v>
      </c>
      <c r="F345" s="818" t="s">
        <v>950</v>
      </c>
      <c r="G345" s="818" t="s">
        <v>93</v>
      </c>
      <c r="H345" s="817">
        <v>41</v>
      </c>
      <c r="I345" s="817">
        <v>1988</v>
      </c>
      <c r="J345" s="145">
        <v>32.036000000000001</v>
      </c>
      <c r="K345" s="145">
        <v>4.4625000000000004</v>
      </c>
      <c r="L345" s="145">
        <v>6.7266380000000003</v>
      </c>
      <c r="M345" s="145">
        <v>0</v>
      </c>
      <c r="N345" s="145">
        <v>0</v>
      </c>
      <c r="O345" s="145">
        <v>20.846862000000002</v>
      </c>
      <c r="P345" s="145">
        <v>2274.9</v>
      </c>
      <c r="Q345" s="145">
        <v>20.846862000000002</v>
      </c>
      <c r="R345" s="145">
        <v>2274.9</v>
      </c>
      <c r="S345" s="772">
        <v>9.1638586311486216E-3</v>
      </c>
      <c r="T345" s="145">
        <v>71.94</v>
      </c>
      <c r="U345" s="773">
        <v>0.6592479899248318</v>
      </c>
      <c r="V345" s="773">
        <v>549.83151786891722</v>
      </c>
      <c r="W345" s="767">
        <v>39.554879395489898</v>
      </c>
    </row>
    <row r="346" spans="1:23" x14ac:dyDescent="0.2">
      <c r="A346" s="849"/>
      <c r="B346" s="869"/>
      <c r="C346" s="836">
        <v>215.41666666666669</v>
      </c>
      <c r="D346" s="756" t="s">
        <v>27</v>
      </c>
      <c r="E346" s="817">
        <v>9</v>
      </c>
      <c r="F346" s="818" t="s">
        <v>951</v>
      </c>
      <c r="G346" s="818" t="s">
        <v>93</v>
      </c>
      <c r="H346" s="817">
        <v>9</v>
      </c>
      <c r="I346" s="817">
        <v>1976</v>
      </c>
      <c r="J346" s="145">
        <v>6.1989999999999998</v>
      </c>
      <c r="K346" s="145">
        <v>1.1220000000000001</v>
      </c>
      <c r="L346" s="145">
        <v>0.96665900000000005</v>
      </c>
      <c r="M346" s="145">
        <v>0</v>
      </c>
      <c r="N346" s="145">
        <v>0</v>
      </c>
      <c r="O346" s="145">
        <v>4.110341</v>
      </c>
      <c r="P346" s="145">
        <v>432.82</v>
      </c>
      <c r="Q346" s="145">
        <v>4.110341</v>
      </c>
      <c r="R346" s="145">
        <v>432.82</v>
      </c>
      <c r="S346" s="772">
        <v>9.4966521879765262E-3</v>
      </c>
      <c r="T346" s="145">
        <v>71.94</v>
      </c>
      <c r="U346" s="773">
        <v>0.68318915840303129</v>
      </c>
      <c r="V346" s="773">
        <v>569.79913127859163</v>
      </c>
      <c r="W346" s="767">
        <v>40.991349504181883</v>
      </c>
    </row>
    <row r="347" spans="1:23" x14ac:dyDescent="0.2">
      <c r="A347" s="849"/>
      <c r="B347" s="869"/>
      <c r="C347" s="836">
        <v>211.66666666666669</v>
      </c>
      <c r="D347" s="756" t="s">
        <v>27</v>
      </c>
      <c r="E347" s="817">
        <v>10</v>
      </c>
      <c r="F347" s="818" t="s">
        <v>952</v>
      </c>
      <c r="G347" s="818" t="s">
        <v>93</v>
      </c>
      <c r="H347" s="817">
        <v>9</v>
      </c>
      <c r="I347" s="817">
        <v>1965</v>
      </c>
      <c r="J347" s="145">
        <v>4.8259999999999996</v>
      </c>
      <c r="K347" s="145">
        <v>0.92850600000000005</v>
      </c>
      <c r="L347" s="145">
        <v>8.0635999999999999E-2</v>
      </c>
      <c r="M347" s="145">
        <v>0</v>
      </c>
      <c r="N347" s="145">
        <v>0</v>
      </c>
      <c r="O347" s="145">
        <v>3.8168579999999994</v>
      </c>
      <c r="P347" s="145">
        <v>399.34</v>
      </c>
      <c r="Q347" s="145">
        <v>3.816857999999999</v>
      </c>
      <c r="R347" s="145">
        <v>399.34</v>
      </c>
      <c r="S347" s="772">
        <v>9.5579155606751124E-3</v>
      </c>
      <c r="T347" s="145">
        <v>71.94</v>
      </c>
      <c r="U347" s="773">
        <v>0.68759644543496756</v>
      </c>
      <c r="V347" s="773">
        <v>573.47493364050672</v>
      </c>
      <c r="W347" s="767">
        <v>41.255786726098052</v>
      </c>
    </row>
    <row r="348" spans="1:23" x14ac:dyDescent="0.2">
      <c r="A348" s="849"/>
      <c r="B348" s="869"/>
      <c r="C348" s="836">
        <v>200.41666666666669</v>
      </c>
      <c r="D348" s="143" t="s">
        <v>28</v>
      </c>
      <c r="E348" s="793">
        <v>1</v>
      </c>
      <c r="F348" s="794" t="s">
        <v>953</v>
      </c>
      <c r="G348" s="794" t="s">
        <v>93</v>
      </c>
      <c r="H348" s="793">
        <v>8</v>
      </c>
      <c r="I348" s="793">
        <v>1956</v>
      </c>
      <c r="J348" s="760">
        <v>4.5030000000000001</v>
      </c>
      <c r="K348" s="760">
        <v>0</v>
      </c>
      <c r="L348" s="760">
        <v>0</v>
      </c>
      <c r="M348" s="760">
        <v>0</v>
      </c>
      <c r="N348" s="760">
        <v>0</v>
      </c>
      <c r="O348" s="760">
        <v>4.5030000000000001</v>
      </c>
      <c r="P348" s="760">
        <v>469.85</v>
      </c>
      <c r="Q348" s="760">
        <v>4.5030000000000001</v>
      </c>
      <c r="R348" s="760">
        <v>469.85</v>
      </c>
      <c r="S348" s="774">
        <v>9.5839097584335432E-3</v>
      </c>
      <c r="T348" s="760">
        <v>71.94</v>
      </c>
      <c r="U348" s="775">
        <v>0.68946646802170908</v>
      </c>
      <c r="V348" s="775">
        <v>575.0345855060126</v>
      </c>
      <c r="W348" s="768">
        <v>41.367988081302542</v>
      </c>
    </row>
    <row r="349" spans="1:23" x14ac:dyDescent="0.2">
      <c r="A349" s="849"/>
      <c r="B349" s="869"/>
      <c r="C349" s="836">
        <v>225</v>
      </c>
      <c r="D349" s="143" t="s">
        <v>28</v>
      </c>
      <c r="E349" s="793">
        <v>2</v>
      </c>
      <c r="F349" s="794" t="s">
        <v>954</v>
      </c>
      <c r="G349" s="794" t="s">
        <v>93</v>
      </c>
      <c r="H349" s="793">
        <v>23</v>
      </c>
      <c r="I349" s="793">
        <v>1979</v>
      </c>
      <c r="J349" s="760">
        <v>16.95</v>
      </c>
      <c r="K349" s="760">
        <v>1.806573</v>
      </c>
      <c r="L349" s="760">
        <v>4.1766360000000002</v>
      </c>
      <c r="M349" s="760">
        <v>0</v>
      </c>
      <c r="N349" s="760">
        <v>0</v>
      </c>
      <c r="O349" s="760">
        <v>10.966790999999999</v>
      </c>
      <c r="P349" s="760">
        <v>1135.9100000000001</v>
      </c>
      <c r="Q349" s="760">
        <v>10.966790999999999</v>
      </c>
      <c r="R349" s="760">
        <v>1135.9100000000001</v>
      </c>
      <c r="S349" s="774">
        <v>9.6546302083791828E-3</v>
      </c>
      <c r="T349" s="760">
        <v>71.94</v>
      </c>
      <c r="U349" s="775">
        <v>0.69455409719079841</v>
      </c>
      <c r="V349" s="775">
        <v>579.27781250275098</v>
      </c>
      <c r="W349" s="768">
        <v>41.6732458314479</v>
      </c>
    </row>
    <row r="350" spans="1:23" x14ac:dyDescent="0.2">
      <c r="A350" s="849"/>
      <c r="B350" s="869"/>
      <c r="C350" s="836">
        <v>214.58333333333331</v>
      </c>
      <c r="D350" s="143" t="s">
        <v>28</v>
      </c>
      <c r="E350" s="793">
        <v>3</v>
      </c>
      <c r="F350" s="794" t="s">
        <v>955</v>
      </c>
      <c r="G350" s="794" t="s">
        <v>93</v>
      </c>
      <c r="H350" s="793">
        <v>12</v>
      </c>
      <c r="I350" s="793">
        <v>1971</v>
      </c>
      <c r="J350" s="760">
        <v>5.3231000000000002</v>
      </c>
      <c r="K350" s="760">
        <v>0</v>
      </c>
      <c r="L350" s="760">
        <v>0</v>
      </c>
      <c r="M350" s="760">
        <v>0</v>
      </c>
      <c r="N350" s="760">
        <v>0</v>
      </c>
      <c r="O350" s="760">
        <v>5.3231000000000002</v>
      </c>
      <c r="P350" s="760">
        <v>534.78</v>
      </c>
      <c r="Q350" s="760">
        <v>5.3231000000000002</v>
      </c>
      <c r="R350" s="760">
        <v>534.78</v>
      </c>
      <c r="S350" s="774">
        <v>9.9538127828265842E-3</v>
      </c>
      <c r="T350" s="760">
        <v>71.94</v>
      </c>
      <c r="U350" s="775">
        <v>0.71607729159654443</v>
      </c>
      <c r="V350" s="775">
        <v>597.22876696959509</v>
      </c>
      <c r="W350" s="768">
        <v>42.964637495792665</v>
      </c>
    </row>
    <row r="351" spans="1:23" x14ac:dyDescent="0.2">
      <c r="A351" s="849"/>
      <c r="B351" s="869"/>
      <c r="C351" s="836">
        <v>181.66666666666669</v>
      </c>
      <c r="D351" s="143" t="s">
        <v>28</v>
      </c>
      <c r="E351" s="793">
        <v>4</v>
      </c>
      <c r="F351" s="794" t="s">
        <v>956</v>
      </c>
      <c r="G351" s="794" t="s">
        <v>93</v>
      </c>
      <c r="H351" s="793">
        <v>5</v>
      </c>
      <c r="I351" s="793">
        <v>1850</v>
      </c>
      <c r="J351" s="760">
        <v>2.8969999999999998</v>
      </c>
      <c r="K351" s="760">
        <v>0.153</v>
      </c>
      <c r="L351" s="760">
        <v>0.78652</v>
      </c>
      <c r="M351" s="760">
        <v>0</v>
      </c>
      <c r="N351" s="760">
        <v>0</v>
      </c>
      <c r="O351" s="760">
        <v>1.9574799999999999</v>
      </c>
      <c r="P351" s="760">
        <v>190.95000000000002</v>
      </c>
      <c r="Q351" s="760">
        <v>1.5882292558261324</v>
      </c>
      <c r="R351" s="760">
        <v>154.93</v>
      </c>
      <c r="S351" s="774">
        <v>1.0251269965959674E-2</v>
      </c>
      <c r="T351" s="760">
        <v>71.94</v>
      </c>
      <c r="U351" s="775">
        <v>0.73747636135113892</v>
      </c>
      <c r="V351" s="775">
        <v>615.07619795758035</v>
      </c>
      <c r="W351" s="768">
        <v>44.24858168106833</v>
      </c>
    </row>
    <row r="352" spans="1:23" x14ac:dyDescent="0.2">
      <c r="A352" s="849"/>
      <c r="B352" s="869"/>
      <c r="C352" s="836">
        <v>216.25</v>
      </c>
      <c r="D352" s="143" t="s">
        <v>28</v>
      </c>
      <c r="E352" s="793">
        <v>5</v>
      </c>
      <c r="F352" s="794" t="s">
        <v>957</v>
      </c>
      <c r="G352" s="794" t="s">
        <v>93</v>
      </c>
      <c r="H352" s="793">
        <v>32</v>
      </c>
      <c r="I352" s="793">
        <v>1964</v>
      </c>
      <c r="J352" s="760">
        <v>18.574000000000002</v>
      </c>
      <c r="K352" s="760">
        <v>1.9670190000000001</v>
      </c>
      <c r="L352" s="760">
        <v>2.3591739999999999</v>
      </c>
      <c r="M352" s="760">
        <v>0</v>
      </c>
      <c r="N352" s="760">
        <v>0</v>
      </c>
      <c r="O352" s="760">
        <v>14.247807000000002</v>
      </c>
      <c r="P352" s="760">
        <v>1384.22</v>
      </c>
      <c r="Q352" s="760">
        <v>13.823631560785136</v>
      </c>
      <c r="R352" s="760">
        <v>1343.01</v>
      </c>
      <c r="S352" s="774">
        <v>1.029302206296687E-2</v>
      </c>
      <c r="T352" s="760">
        <v>71.94</v>
      </c>
      <c r="U352" s="775">
        <v>0.74048000720983664</v>
      </c>
      <c r="V352" s="775">
        <v>617.58132377801223</v>
      </c>
      <c r="W352" s="768">
        <v>44.428800432590201</v>
      </c>
    </row>
    <row r="353" spans="1:23" x14ac:dyDescent="0.2">
      <c r="A353" s="849"/>
      <c r="B353" s="869"/>
      <c r="C353" s="836">
        <v>172.91666666666669</v>
      </c>
      <c r="D353" s="143" t="s">
        <v>28</v>
      </c>
      <c r="E353" s="793">
        <v>6</v>
      </c>
      <c r="F353" s="794" t="s">
        <v>958</v>
      </c>
      <c r="G353" s="794" t="s">
        <v>93</v>
      </c>
      <c r="H353" s="793">
        <v>6</v>
      </c>
      <c r="I353" s="793">
        <v>1938</v>
      </c>
      <c r="J353" s="760">
        <v>1.82</v>
      </c>
      <c r="K353" s="760">
        <v>0.13402800000000001</v>
      </c>
      <c r="L353" s="760">
        <v>9.2593999999999996E-2</v>
      </c>
      <c r="M353" s="760">
        <v>0</v>
      </c>
      <c r="N353" s="760">
        <v>0</v>
      </c>
      <c r="O353" s="760">
        <v>1.593378</v>
      </c>
      <c r="P353" s="760">
        <v>152.85</v>
      </c>
      <c r="Q353" s="760">
        <v>1.593378</v>
      </c>
      <c r="R353" s="760">
        <v>152.85</v>
      </c>
      <c r="S353" s="774">
        <v>1.0424455348380766E-2</v>
      </c>
      <c r="T353" s="760">
        <v>71.94</v>
      </c>
      <c r="U353" s="775">
        <v>0.74993531776251232</v>
      </c>
      <c r="V353" s="775">
        <v>625.46732090284593</v>
      </c>
      <c r="W353" s="768">
        <v>44.996119065750733</v>
      </c>
    </row>
    <row r="354" spans="1:23" x14ac:dyDescent="0.2">
      <c r="A354" s="849"/>
      <c r="B354" s="869"/>
      <c r="C354" s="836">
        <v>213.75</v>
      </c>
      <c r="D354" s="143" t="s">
        <v>28</v>
      </c>
      <c r="E354" s="793">
        <v>7</v>
      </c>
      <c r="F354" s="794" t="s">
        <v>959</v>
      </c>
      <c r="G354" s="794" t="s">
        <v>93</v>
      </c>
      <c r="H354" s="793">
        <v>15</v>
      </c>
      <c r="I354" s="793">
        <v>1908</v>
      </c>
      <c r="J354" s="760">
        <v>7.2679999999999998</v>
      </c>
      <c r="K354" s="760">
        <v>0.40799999999999997</v>
      </c>
      <c r="L354" s="760">
        <v>1.74996</v>
      </c>
      <c r="M354" s="760">
        <v>0</v>
      </c>
      <c r="N354" s="760">
        <v>0.91980799999999996</v>
      </c>
      <c r="O354" s="760">
        <v>5.1100399999999997</v>
      </c>
      <c r="P354" s="760">
        <v>489.27</v>
      </c>
      <c r="Q354" s="760">
        <v>2.0764139481268011</v>
      </c>
      <c r="R354" s="760">
        <v>198.81</v>
      </c>
      <c r="S354" s="774">
        <v>1.0444212806834672E-2</v>
      </c>
      <c r="T354" s="760">
        <v>71.94</v>
      </c>
      <c r="U354" s="775">
        <v>0.75135666932368628</v>
      </c>
      <c r="V354" s="775">
        <v>626.65276841008028</v>
      </c>
      <c r="W354" s="768">
        <v>45.081400159421172</v>
      </c>
    </row>
    <row r="355" spans="1:23" x14ac:dyDescent="0.2">
      <c r="A355" s="849"/>
      <c r="B355" s="869"/>
      <c r="C355" s="836">
        <v>202.5</v>
      </c>
      <c r="D355" s="143" t="s">
        <v>28</v>
      </c>
      <c r="E355" s="793">
        <v>8</v>
      </c>
      <c r="F355" s="794" t="s">
        <v>960</v>
      </c>
      <c r="G355" s="794" t="s">
        <v>93</v>
      </c>
      <c r="H355" s="793">
        <v>7</v>
      </c>
      <c r="I355" s="793">
        <v>1959</v>
      </c>
      <c r="J355" s="760">
        <v>5.4809999999999999</v>
      </c>
      <c r="K355" s="760">
        <v>0.53090999999999999</v>
      </c>
      <c r="L355" s="760">
        <v>1.564052</v>
      </c>
      <c r="M355" s="760">
        <v>0</v>
      </c>
      <c r="N355" s="760">
        <v>0</v>
      </c>
      <c r="O355" s="760">
        <v>3.3860379999999992</v>
      </c>
      <c r="P355" s="760">
        <v>317.83</v>
      </c>
      <c r="Q355" s="760">
        <v>3.3860379999999992</v>
      </c>
      <c r="R355" s="760">
        <v>317.83</v>
      </c>
      <c r="S355" s="774">
        <v>1.0653613567001225E-2</v>
      </c>
      <c r="T355" s="760">
        <v>71.94</v>
      </c>
      <c r="U355" s="775">
        <v>0.7664209600100681</v>
      </c>
      <c r="V355" s="775">
        <v>639.21681402007346</v>
      </c>
      <c r="W355" s="768">
        <v>45.985257600604086</v>
      </c>
    </row>
    <row r="356" spans="1:23" x14ac:dyDescent="0.2">
      <c r="A356" s="849"/>
      <c r="B356" s="869"/>
      <c r="C356" s="836">
        <v>183.33333333333331</v>
      </c>
      <c r="D356" s="143" t="s">
        <v>28</v>
      </c>
      <c r="E356" s="793">
        <v>9</v>
      </c>
      <c r="F356" s="794" t="s">
        <v>961</v>
      </c>
      <c r="G356" s="794" t="s">
        <v>93</v>
      </c>
      <c r="H356" s="793">
        <v>5</v>
      </c>
      <c r="I356" s="793">
        <v>1870</v>
      </c>
      <c r="J356" s="760">
        <v>3.4020000000000001</v>
      </c>
      <c r="K356" s="760">
        <v>0.31982100000000002</v>
      </c>
      <c r="L356" s="760">
        <v>1.0165900000000001</v>
      </c>
      <c r="M356" s="760">
        <v>0</v>
      </c>
      <c r="N356" s="760">
        <v>0</v>
      </c>
      <c r="O356" s="760">
        <v>2.0655890000000001</v>
      </c>
      <c r="P356" s="760">
        <v>160.97</v>
      </c>
      <c r="Q356" s="760">
        <v>2.0655890000000001</v>
      </c>
      <c r="R356" s="760">
        <v>160.97</v>
      </c>
      <c r="S356" s="774">
        <v>1.2832136422935951E-2</v>
      </c>
      <c r="T356" s="793">
        <v>71.94</v>
      </c>
      <c r="U356" s="775">
        <v>0.92314389426601229</v>
      </c>
      <c r="V356" s="775">
        <v>769.92818537615699</v>
      </c>
      <c r="W356" s="768">
        <v>55.388633655960732</v>
      </c>
    </row>
    <row r="357" spans="1:23" ht="13.5" thickBot="1" x14ac:dyDescent="0.25">
      <c r="A357" s="873"/>
      <c r="B357" s="874"/>
      <c r="C357" s="837">
        <v>202.5</v>
      </c>
      <c r="D357" s="266" t="s">
        <v>28</v>
      </c>
      <c r="E357" s="810">
        <v>10</v>
      </c>
      <c r="F357" s="811" t="s">
        <v>962</v>
      </c>
      <c r="G357" s="811" t="s">
        <v>93</v>
      </c>
      <c r="H357" s="810">
        <v>8</v>
      </c>
      <c r="I357" s="810">
        <v>1959</v>
      </c>
      <c r="J357" s="761">
        <v>6.056</v>
      </c>
      <c r="K357" s="761">
        <v>0.459561</v>
      </c>
      <c r="L357" s="761">
        <v>1.5736330000000001</v>
      </c>
      <c r="M357" s="761">
        <v>0</v>
      </c>
      <c r="N357" s="761">
        <v>0.72410399999999997</v>
      </c>
      <c r="O357" s="761">
        <v>4.0228060000000001</v>
      </c>
      <c r="P357" s="761">
        <v>313.25</v>
      </c>
      <c r="Q357" s="761">
        <v>4.0228060000000001</v>
      </c>
      <c r="R357" s="761">
        <v>313.25</v>
      </c>
      <c r="S357" s="776">
        <v>1.28421580207502E-2</v>
      </c>
      <c r="T357" s="810">
        <v>71.94</v>
      </c>
      <c r="U357" s="777">
        <v>0.92386484801276936</v>
      </c>
      <c r="V357" s="777">
        <v>770.52948124501199</v>
      </c>
      <c r="W357" s="769">
        <v>55.431890880766161</v>
      </c>
    </row>
    <row r="358" spans="1:23" x14ac:dyDescent="0.2">
      <c r="A358" s="848" t="s">
        <v>1004</v>
      </c>
      <c r="B358" s="735">
        <v>8.1</v>
      </c>
      <c r="C358" s="902">
        <v>222.75</v>
      </c>
      <c r="D358" s="754" t="s">
        <v>25</v>
      </c>
      <c r="E358" s="778">
        <v>1</v>
      </c>
      <c r="F358" s="779" t="s">
        <v>964</v>
      </c>
      <c r="G358" s="779" t="s">
        <v>24</v>
      </c>
      <c r="H358" s="778">
        <v>40</v>
      </c>
      <c r="I358" s="778">
        <v>1984</v>
      </c>
      <c r="J358" s="780">
        <v>15.987</v>
      </c>
      <c r="K358" s="780">
        <v>3.1619999999999999</v>
      </c>
      <c r="L358" s="780">
        <v>8.4090000000000007</v>
      </c>
      <c r="M358" s="780">
        <v>5.0999999999999997E-2</v>
      </c>
      <c r="N358" s="780">
        <v>0.78600000000000003</v>
      </c>
      <c r="O358" s="780">
        <v>3.5790000000000002</v>
      </c>
      <c r="P358" s="780">
        <v>2296.0100000000002</v>
      </c>
      <c r="Q358" s="781">
        <v>4.3650000000000002</v>
      </c>
      <c r="R358" s="780">
        <v>2231.42</v>
      </c>
      <c r="S358" s="782">
        <v>1.89E-3</v>
      </c>
      <c r="T358" s="783">
        <v>72.921000000000006</v>
      </c>
      <c r="U358" s="784">
        <v>0.13782069000000002</v>
      </c>
      <c r="V358" s="784">
        <v>113.4</v>
      </c>
      <c r="W358" s="785">
        <v>8.2692414000000003</v>
      </c>
    </row>
    <row r="359" spans="1:23" x14ac:dyDescent="0.2">
      <c r="A359" s="849"/>
      <c r="B359" s="869"/>
      <c r="C359" s="740">
        <v>262.35000000000002</v>
      </c>
      <c r="D359" s="755" t="s">
        <v>25</v>
      </c>
      <c r="E359" s="786">
        <v>2</v>
      </c>
      <c r="F359" s="787" t="s">
        <v>965</v>
      </c>
      <c r="G359" s="787" t="s">
        <v>24</v>
      </c>
      <c r="H359" s="786">
        <v>35</v>
      </c>
      <c r="I359" s="786">
        <v>1970</v>
      </c>
      <c r="J359" s="788">
        <v>10.676</v>
      </c>
      <c r="K359" s="788">
        <v>2.1850000000000001</v>
      </c>
      <c r="L359" s="788">
        <v>4.8949999999999996</v>
      </c>
      <c r="M359" s="788">
        <v>0</v>
      </c>
      <c r="N359" s="788">
        <v>0.64800000000000002</v>
      </c>
      <c r="O359" s="788">
        <v>2.948</v>
      </c>
      <c r="P359" s="788">
        <v>1553.75</v>
      </c>
      <c r="Q359" s="789">
        <v>3.5960000000000001</v>
      </c>
      <c r="R359" s="788">
        <v>1553.75</v>
      </c>
      <c r="S359" s="790">
        <v>2.31E-3</v>
      </c>
      <c r="T359" s="815">
        <v>72.921000000000006</v>
      </c>
      <c r="U359" s="791">
        <v>0.16844751000000002</v>
      </c>
      <c r="V359" s="791">
        <v>138.6</v>
      </c>
      <c r="W359" s="792">
        <v>10.1068506</v>
      </c>
    </row>
    <row r="360" spans="1:23" x14ac:dyDescent="0.2">
      <c r="A360" s="849"/>
      <c r="B360" s="869"/>
      <c r="C360" s="740">
        <v>222.75</v>
      </c>
      <c r="D360" s="755" t="s">
        <v>25</v>
      </c>
      <c r="E360" s="786">
        <v>3</v>
      </c>
      <c r="F360" s="787" t="s">
        <v>966</v>
      </c>
      <c r="G360" s="787" t="s">
        <v>24</v>
      </c>
      <c r="H360" s="786">
        <v>56</v>
      </c>
      <c r="I360" s="786">
        <v>1987</v>
      </c>
      <c r="J360" s="788">
        <v>16.771000000000001</v>
      </c>
      <c r="K360" s="788">
        <v>4.5890000000000004</v>
      </c>
      <c r="L360" s="788">
        <v>5.9320000000000004</v>
      </c>
      <c r="M360" s="788">
        <v>0.10299999999999999</v>
      </c>
      <c r="N360" s="788">
        <v>1.107</v>
      </c>
      <c r="O360" s="788">
        <v>5.04</v>
      </c>
      <c r="P360" s="788">
        <v>2514.7199999999998</v>
      </c>
      <c r="Q360" s="789">
        <v>6.1470000000000002</v>
      </c>
      <c r="R360" s="788">
        <v>2313.71</v>
      </c>
      <c r="S360" s="790">
        <v>2.3600000000000001E-3</v>
      </c>
      <c r="T360" s="815">
        <v>72.921000000000006</v>
      </c>
      <c r="U360" s="791">
        <v>0.17209356000000003</v>
      </c>
      <c r="V360" s="791">
        <v>141.6</v>
      </c>
      <c r="W360" s="792">
        <v>10.325613600000001</v>
      </c>
    </row>
    <row r="361" spans="1:23" x14ac:dyDescent="0.2">
      <c r="A361" s="849"/>
      <c r="B361" s="869"/>
      <c r="C361" s="740">
        <v>222.75</v>
      </c>
      <c r="D361" s="755" t="s">
        <v>25</v>
      </c>
      <c r="E361" s="786">
        <v>4</v>
      </c>
      <c r="F361" s="787" t="s">
        <v>967</v>
      </c>
      <c r="G361" s="787" t="s">
        <v>24</v>
      </c>
      <c r="H361" s="786">
        <v>30</v>
      </c>
      <c r="I361" s="786">
        <v>1974</v>
      </c>
      <c r="J361" s="788">
        <v>10.706</v>
      </c>
      <c r="K361" s="788">
        <v>2.411</v>
      </c>
      <c r="L361" s="788">
        <v>4.1790000000000003</v>
      </c>
      <c r="M361" s="788">
        <v>-1.2999999999999999E-2</v>
      </c>
      <c r="N361" s="788">
        <v>0.74299999999999999</v>
      </c>
      <c r="O361" s="788">
        <v>3.3860000000000001</v>
      </c>
      <c r="P361" s="788">
        <v>1748.56</v>
      </c>
      <c r="Q361" s="789">
        <v>4.1290000000000004</v>
      </c>
      <c r="R361" s="788">
        <v>1748.56</v>
      </c>
      <c r="S361" s="790">
        <v>2.3600000000000001E-3</v>
      </c>
      <c r="T361" s="815">
        <v>72.921000000000006</v>
      </c>
      <c r="U361" s="791">
        <v>0.17209356000000003</v>
      </c>
      <c r="V361" s="791">
        <v>141.6</v>
      </c>
      <c r="W361" s="792">
        <v>10.325613600000001</v>
      </c>
    </row>
    <row r="362" spans="1:23" x14ac:dyDescent="0.2">
      <c r="A362" s="849"/>
      <c r="B362" s="869"/>
      <c r="C362" s="741">
        <v>222.75</v>
      </c>
      <c r="D362" s="755" t="s">
        <v>25</v>
      </c>
      <c r="E362" s="786">
        <v>5</v>
      </c>
      <c r="F362" s="787" t="s">
        <v>968</v>
      </c>
      <c r="G362" s="787" t="s">
        <v>24</v>
      </c>
      <c r="H362" s="786">
        <v>24</v>
      </c>
      <c r="I362" s="786">
        <v>1963</v>
      </c>
      <c r="J362" s="788">
        <v>3.5720000000000001</v>
      </c>
      <c r="K362" s="788">
        <v>0</v>
      </c>
      <c r="L362" s="788">
        <v>0</v>
      </c>
      <c r="M362" s="788">
        <v>0</v>
      </c>
      <c r="N362" s="788">
        <v>0.46</v>
      </c>
      <c r="O362" s="788">
        <v>3.1120000000000001</v>
      </c>
      <c r="P362" s="788">
        <v>1108.72</v>
      </c>
      <c r="Q362" s="789">
        <v>3.5720000000000001</v>
      </c>
      <c r="R362" s="788">
        <v>1013.87</v>
      </c>
      <c r="S362" s="790">
        <v>2.3900000000000002E-3</v>
      </c>
      <c r="T362" s="815">
        <v>72.921000000000006</v>
      </c>
      <c r="U362" s="791">
        <v>0.17428119000000003</v>
      </c>
      <c r="V362" s="791">
        <v>143.4</v>
      </c>
      <c r="W362" s="792">
        <v>10.456871400000002</v>
      </c>
    </row>
    <row r="363" spans="1:23" x14ac:dyDescent="0.2">
      <c r="A363" s="849"/>
      <c r="B363" s="869"/>
      <c r="C363" s="741">
        <v>262.35000000000002</v>
      </c>
      <c r="D363" s="755" t="s">
        <v>25</v>
      </c>
      <c r="E363" s="786">
        <v>6</v>
      </c>
      <c r="F363" s="787" t="s">
        <v>969</v>
      </c>
      <c r="G363" s="787" t="s">
        <v>24</v>
      </c>
      <c r="H363" s="786">
        <v>20</v>
      </c>
      <c r="I363" s="786">
        <v>1987</v>
      </c>
      <c r="J363" s="788">
        <v>7.9889999999999999</v>
      </c>
      <c r="K363" s="788">
        <v>1.7769999999999999</v>
      </c>
      <c r="L363" s="788">
        <v>3.625</v>
      </c>
      <c r="M363" s="788">
        <v>0</v>
      </c>
      <c r="N363" s="788">
        <v>0.46600000000000003</v>
      </c>
      <c r="O363" s="788">
        <v>2.121</v>
      </c>
      <c r="P363" s="788">
        <v>1074.52</v>
      </c>
      <c r="Q363" s="789">
        <v>2.5870000000000002</v>
      </c>
      <c r="R363" s="788">
        <v>1074.52</v>
      </c>
      <c r="S363" s="790">
        <v>2.4099999999999998E-3</v>
      </c>
      <c r="T363" s="815">
        <v>72.921000000000006</v>
      </c>
      <c r="U363" s="791">
        <v>0.17573960999999999</v>
      </c>
      <c r="V363" s="791">
        <v>144.59999999999997</v>
      </c>
      <c r="W363" s="792">
        <v>10.544376599999998</v>
      </c>
    </row>
    <row r="364" spans="1:23" x14ac:dyDescent="0.2">
      <c r="A364" s="849"/>
      <c r="B364" s="869"/>
      <c r="C364" s="741">
        <v>222.75</v>
      </c>
      <c r="D364" s="755" t="s">
        <v>25</v>
      </c>
      <c r="E364" s="786">
        <v>7</v>
      </c>
      <c r="F364" s="787" t="s">
        <v>970</v>
      </c>
      <c r="G364" s="787" t="s">
        <v>24</v>
      </c>
      <c r="H364" s="786">
        <v>20</v>
      </c>
      <c r="I364" s="786">
        <v>1985</v>
      </c>
      <c r="J364" s="788">
        <v>7.8470000000000004</v>
      </c>
      <c r="K364" s="788">
        <v>1.3759999999999999</v>
      </c>
      <c r="L364" s="788">
        <v>3.89</v>
      </c>
      <c r="M364" s="788">
        <v>1E-3</v>
      </c>
      <c r="N364" s="788">
        <v>0.46400000000000002</v>
      </c>
      <c r="O364" s="788">
        <v>2.1160000000000001</v>
      </c>
      <c r="P364" s="788">
        <v>1066.27</v>
      </c>
      <c r="Q364" s="789">
        <v>2.58</v>
      </c>
      <c r="R364" s="788">
        <v>1066.27</v>
      </c>
      <c r="S364" s="790">
        <v>2.4199999999999998E-3</v>
      </c>
      <c r="T364" s="815">
        <v>72.921000000000006</v>
      </c>
      <c r="U364" s="791">
        <v>0.17646882</v>
      </c>
      <c r="V364" s="791">
        <v>145.19999999999999</v>
      </c>
      <c r="W364" s="792">
        <v>10.588129199999999</v>
      </c>
    </row>
    <row r="365" spans="1:23" x14ac:dyDescent="0.2">
      <c r="A365" s="849"/>
      <c r="B365" s="869"/>
      <c r="C365" s="741">
        <v>262.35000000000002</v>
      </c>
      <c r="D365" s="755" t="s">
        <v>25</v>
      </c>
      <c r="E365" s="786">
        <v>8</v>
      </c>
      <c r="F365" s="787" t="s">
        <v>971</v>
      </c>
      <c r="G365" s="787" t="s">
        <v>24</v>
      </c>
      <c r="H365" s="786">
        <v>35</v>
      </c>
      <c r="I365" s="786">
        <v>1972</v>
      </c>
      <c r="J365" s="788">
        <v>10.039999999999999</v>
      </c>
      <c r="K365" s="788">
        <v>2.4260000000000002</v>
      </c>
      <c r="L365" s="788">
        <v>3.387</v>
      </c>
      <c r="M365" s="788">
        <v>0</v>
      </c>
      <c r="N365" s="788">
        <v>0.76100000000000001</v>
      </c>
      <c r="O365" s="788">
        <v>3.4660000000000002</v>
      </c>
      <c r="P365" s="788">
        <v>1482.2</v>
      </c>
      <c r="Q365" s="789">
        <v>4.2270000000000003</v>
      </c>
      <c r="R365" s="788">
        <v>1457.75</v>
      </c>
      <c r="S365" s="790">
        <v>2.8700000000000002E-3</v>
      </c>
      <c r="T365" s="815">
        <v>72.921000000000006</v>
      </c>
      <c r="U365" s="791">
        <v>0.20928327000000002</v>
      </c>
      <c r="V365" s="791">
        <v>172.20000000000002</v>
      </c>
      <c r="W365" s="792">
        <v>12.556996200000004</v>
      </c>
    </row>
    <row r="366" spans="1:23" x14ac:dyDescent="0.2">
      <c r="A366" s="849"/>
      <c r="B366" s="869"/>
      <c r="C366" s="741">
        <v>232.65</v>
      </c>
      <c r="D366" s="755" t="s">
        <v>25</v>
      </c>
      <c r="E366" s="786">
        <v>9</v>
      </c>
      <c r="F366" s="787" t="s">
        <v>972</v>
      </c>
      <c r="G366" s="787" t="s">
        <v>24</v>
      </c>
      <c r="H366" s="786">
        <v>45</v>
      </c>
      <c r="I366" s="786">
        <v>1977</v>
      </c>
      <c r="J366" s="788">
        <v>21.635000000000002</v>
      </c>
      <c r="K366" s="788">
        <v>3.4980000000000002</v>
      </c>
      <c r="L366" s="788">
        <v>11.752000000000001</v>
      </c>
      <c r="M366" s="788">
        <v>7.1999999999999995E-2</v>
      </c>
      <c r="N366" s="788">
        <v>1.1359999999999999</v>
      </c>
      <c r="O366" s="788">
        <v>5.1769999999999996</v>
      </c>
      <c r="P366" s="788">
        <v>2173.84</v>
      </c>
      <c r="Q366" s="789">
        <v>6.3129999999999997</v>
      </c>
      <c r="R366" s="788">
        <v>2173.84</v>
      </c>
      <c r="S366" s="790">
        <v>2.8999999999999998E-3</v>
      </c>
      <c r="T366" s="815">
        <v>72.921000000000006</v>
      </c>
      <c r="U366" s="791">
        <v>0.21147090000000002</v>
      </c>
      <c r="V366" s="791">
        <v>174</v>
      </c>
      <c r="W366" s="792">
        <v>12.688254000000001</v>
      </c>
    </row>
    <row r="367" spans="1:23" x14ac:dyDescent="0.2">
      <c r="A367" s="849"/>
      <c r="B367" s="869"/>
      <c r="C367" s="741">
        <v>252.45</v>
      </c>
      <c r="D367" s="755" t="s">
        <v>25</v>
      </c>
      <c r="E367" s="786" t="s">
        <v>111</v>
      </c>
      <c r="F367" s="787" t="s">
        <v>973</v>
      </c>
      <c r="G367" s="787" t="s">
        <v>24</v>
      </c>
      <c r="H367" s="786">
        <v>18</v>
      </c>
      <c r="I367" s="786">
        <v>1989</v>
      </c>
      <c r="J367" s="788">
        <v>5.5460000000000003</v>
      </c>
      <c r="K367" s="788">
        <v>0.78900000000000003</v>
      </c>
      <c r="L367" s="788">
        <v>1.9570000000000001</v>
      </c>
      <c r="M367" s="788">
        <v>0</v>
      </c>
      <c r="N367" s="788">
        <v>0.504</v>
      </c>
      <c r="O367" s="788">
        <v>2.2959999999999998</v>
      </c>
      <c r="P367" s="788">
        <v>937.87</v>
      </c>
      <c r="Q367" s="789">
        <v>2.8</v>
      </c>
      <c r="R367" s="788">
        <v>937.87</v>
      </c>
      <c r="S367" s="790">
        <v>2.99E-3</v>
      </c>
      <c r="T367" s="815">
        <v>72.921000000000006</v>
      </c>
      <c r="U367" s="791">
        <v>0.21803379000000003</v>
      </c>
      <c r="V367" s="791">
        <v>179.4</v>
      </c>
      <c r="W367" s="792">
        <v>13.082027400000001</v>
      </c>
    </row>
    <row r="368" spans="1:23" x14ac:dyDescent="0.2">
      <c r="A368" s="849"/>
      <c r="B368" s="869"/>
      <c r="C368" s="741">
        <v>252.45</v>
      </c>
      <c r="D368" s="138" t="s">
        <v>26</v>
      </c>
      <c r="E368" s="800">
        <v>1</v>
      </c>
      <c r="F368" s="801" t="s">
        <v>974</v>
      </c>
      <c r="G368" s="801" t="s">
        <v>24</v>
      </c>
      <c r="H368" s="800">
        <v>36</v>
      </c>
      <c r="I368" s="800">
        <v>1967</v>
      </c>
      <c r="J368" s="802">
        <v>12.403</v>
      </c>
      <c r="K368" s="802">
        <v>2.1080000000000001</v>
      </c>
      <c r="L368" s="802">
        <v>5.5279999999999996</v>
      </c>
      <c r="M368" s="802">
        <v>3.4000000000000002E-2</v>
      </c>
      <c r="N368" s="802">
        <v>0.85199999999999998</v>
      </c>
      <c r="O368" s="802">
        <v>3.8809999999999998</v>
      </c>
      <c r="P368" s="802">
        <v>1508.84</v>
      </c>
      <c r="Q368" s="803">
        <v>4.7329999999999997</v>
      </c>
      <c r="R368" s="802">
        <v>1508.84</v>
      </c>
      <c r="S368" s="804">
        <v>3.14E-3</v>
      </c>
      <c r="T368" s="816">
        <v>72.921000000000006</v>
      </c>
      <c r="U368" s="805">
        <v>0.22897194000000001</v>
      </c>
      <c r="V368" s="805">
        <v>188.4</v>
      </c>
      <c r="W368" s="806">
        <v>13.738316400000002</v>
      </c>
    </row>
    <row r="369" spans="1:23" x14ac:dyDescent="0.2">
      <c r="A369" s="849"/>
      <c r="B369" s="869"/>
      <c r="C369" s="741">
        <v>262.35000000000002</v>
      </c>
      <c r="D369" s="138" t="s">
        <v>26</v>
      </c>
      <c r="E369" s="800">
        <v>2</v>
      </c>
      <c r="F369" s="801" t="s">
        <v>975</v>
      </c>
      <c r="G369" s="801" t="s">
        <v>24</v>
      </c>
      <c r="H369" s="800">
        <v>18</v>
      </c>
      <c r="I369" s="800">
        <v>1973</v>
      </c>
      <c r="J369" s="802">
        <v>2.7410000000000001</v>
      </c>
      <c r="K369" s="802">
        <v>0</v>
      </c>
      <c r="L369" s="802">
        <v>0</v>
      </c>
      <c r="M369" s="802">
        <v>0</v>
      </c>
      <c r="N369" s="802">
        <v>0.49399999999999999</v>
      </c>
      <c r="O369" s="802">
        <v>2.2469999999999999</v>
      </c>
      <c r="P369" s="802">
        <v>865.47</v>
      </c>
      <c r="Q369" s="803">
        <v>2.7409999999999997</v>
      </c>
      <c r="R369" s="802">
        <v>798.53</v>
      </c>
      <c r="S369" s="804">
        <v>3.2499999999999999E-3</v>
      </c>
      <c r="T369" s="816">
        <v>72.921000000000006</v>
      </c>
      <c r="U369" s="805">
        <v>0.23699325000000002</v>
      </c>
      <c r="V369" s="805">
        <v>194.99999999999997</v>
      </c>
      <c r="W369" s="806">
        <v>14.219595</v>
      </c>
    </row>
    <row r="370" spans="1:23" x14ac:dyDescent="0.2">
      <c r="A370" s="849"/>
      <c r="B370" s="869"/>
      <c r="C370" s="741">
        <v>222.75</v>
      </c>
      <c r="D370" s="138" t="s">
        <v>26</v>
      </c>
      <c r="E370" s="800">
        <v>3</v>
      </c>
      <c r="F370" s="801" t="s">
        <v>976</v>
      </c>
      <c r="G370" s="801" t="s">
        <v>24</v>
      </c>
      <c r="H370" s="800">
        <v>24</v>
      </c>
      <c r="I370" s="800">
        <v>1969</v>
      </c>
      <c r="J370" s="802">
        <v>8.0419999999999998</v>
      </c>
      <c r="K370" s="802">
        <v>1.2609999999999999</v>
      </c>
      <c r="L370" s="802">
        <v>3.44</v>
      </c>
      <c r="M370" s="802">
        <v>-3.6999999999999998E-2</v>
      </c>
      <c r="N370" s="802">
        <v>0.60799999999999998</v>
      </c>
      <c r="O370" s="802">
        <v>2.77</v>
      </c>
      <c r="P370" s="802">
        <v>1020.69</v>
      </c>
      <c r="Q370" s="803">
        <v>3.3780000000000001</v>
      </c>
      <c r="R370" s="802">
        <v>1020.69</v>
      </c>
      <c r="S370" s="804">
        <v>3.31E-3</v>
      </c>
      <c r="T370" s="816">
        <v>72.921000000000006</v>
      </c>
      <c r="U370" s="805">
        <v>0.24136851000000001</v>
      </c>
      <c r="V370" s="805">
        <v>198.6</v>
      </c>
      <c r="W370" s="806">
        <v>14.4821106</v>
      </c>
    </row>
    <row r="371" spans="1:23" x14ac:dyDescent="0.2">
      <c r="A371" s="849"/>
      <c r="B371" s="869"/>
      <c r="C371" s="741">
        <v>222.75</v>
      </c>
      <c r="D371" s="138" t="s">
        <v>26</v>
      </c>
      <c r="E371" s="800">
        <v>4</v>
      </c>
      <c r="F371" s="801" t="s">
        <v>977</v>
      </c>
      <c r="G371" s="801" t="s">
        <v>24</v>
      </c>
      <c r="H371" s="800">
        <v>40</v>
      </c>
      <c r="I371" s="800">
        <v>1985</v>
      </c>
      <c r="J371" s="802">
        <v>19.872</v>
      </c>
      <c r="K371" s="802">
        <v>4.141</v>
      </c>
      <c r="L371" s="802">
        <v>7.8769999999999998</v>
      </c>
      <c r="M371" s="802">
        <v>9.1999999999999998E-2</v>
      </c>
      <c r="N371" s="802">
        <v>1.397</v>
      </c>
      <c r="O371" s="802">
        <v>6.3650000000000002</v>
      </c>
      <c r="P371" s="802">
        <v>2285.41</v>
      </c>
      <c r="Q371" s="803">
        <v>7.7620000000000005</v>
      </c>
      <c r="R371" s="802">
        <v>2285.41</v>
      </c>
      <c r="S371" s="804">
        <v>3.3999999999999998E-3</v>
      </c>
      <c r="T371" s="816">
        <v>72.921000000000006</v>
      </c>
      <c r="U371" s="805">
        <v>0.2479314</v>
      </c>
      <c r="V371" s="805">
        <v>204</v>
      </c>
      <c r="W371" s="806">
        <v>14.875884000000001</v>
      </c>
    </row>
    <row r="372" spans="1:23" x14ac:dyDescent="0.2">
      <c r="A372" s="849"/>
      <c r="B372" s="869"/>
      <c r="C372" s="741">
        <v>262.35000000000002</v>
      </c>
      <c r="D372" s="138" t="s">
        <v>26</v>
      </c>
      <c r="E372" s="800">
        <v>5</v>
      </c>
      <c r="F372" s="801" t="s">
        <v>978</v>
      </c>
      <c r="G372" s="801" t="s">
        <v>24</v>
      </c>
      <c r="H372" s="800">
        <v>80</v>
      </c>
      <c r="I372" s="800">
        <v>1984</v>
      </c>
      <c r="J372" s="802">
        <v>31.832000000000001</v>
      </c>
      <c r="K372" s="802">
        <v>7.1959999999999997</v>
      </c>
      <c r="L372" s="802">
        <v>10.568</v>
      </c>
      <c r="M372" s="802">
        <v>0</v>
      </c>
      <c r="N372" s="802">
        <v>2.532</v>
      </c>
      <c r="O372" s="802">
        <v>11.536</v>
      </c>
      <c r="P372" s="802">
        <v>4104.55</v>
      </c>
      <c r="Q372" s="803">
        <v>14.068</v>
      </c>
      <c r="R372" s="802">
        <v>4104.55</v>
      </c>
      <c r="S372" s="804">
        <v>3.4299999999999999E-3</v>
      </c>
      <c r="T372" s="816">
        <v>72.921000000000006</v>
      </c>
      <c r="U372" s="805">
        <v>0.25011903000000002</v>
      </c>
      <c r="V372" s="805">
        <v>205.79999999999998</v>
      </c>
      <c r="W372" s="806">
        <v>15.007141799999999</v>
      </c>
    </row>
    <row r="373" spans="1:23" x14ac:dyDescent="0.2">
      <c r="A373" s="849"/>
      <c r="B373" s="869"/>
      <c r="C373" s="741">
        <v>222.75</v>
      </c>
      <c r="D373" s="138" t="s">
        <v>26</v>
      </c>
      <c r="E373" s="800">
        <v>6</v>
      </c>
      <c r="F373" s="801" t="s">
        <v>979</v>
      </c>
      <c r="G373" s="801" t="s">
        <v>24</v>
      </c>
      <c r="H373" s="800">
        <v>30</v>
      </c>
      <c r="I373" s="800">
        <v>1974</v>
      </c>
      <c r="J373" s="802">
        <v>14.907999999999999</v>
      </c>
      <c r="K373" s="802">
        <v>1.9590000000000001</v>
      </c>
      <c r="L373" s="802">
        <v>6.867</v>
      </c>
      <c r="M373" s="802">
        <v>0.03</v>
      </c>
      <c r="N373" s="802">
        <v>1.089</v>
      </c>
      <c r="O373" s="802">
        <v>4.9630000000000001</v>
      </c>
      <c r="P373" s="802">
        <v>1743.53</v>
      </c>
      <c r="Q373" s="803">
        <v>6.0519999999999996</v>
      </c>
      <c r="R373" s="802">
        <v>1743.53</v>
      </c>
      <c r="S373" s="804">
        <v>3.47E-3</v>
      </c>
      <c r="T373" s="816">
        <v>72.921000000000006</v>
      </c>
      <c r="U373" s="805">
        <v>0.25303587</v>
      </c>
      <c r="V373" s="805">
        <v>208.2</v>
      </c>
      <c r="W373" s="806">
        <v>15.182152200000001</v>
      </c>
    </row>
    <row r="374" spans="1:23" x14ac:dyDescent="0.2">
      <c r="A374" s="849"/>
      <c r="B374" s="869"/>
      <c r="C374" s="741">
        <v>262.35000000000002</v>
      </c>
      <c r="D374" s="138" t="s">
        <v>26</v>
      </c>
      <c r="E374" s="800">
        <v>7</v>
      </c>
      <c r="F374" s="801" t="s">
        <v>980</v>
      </c>
      <c r="G374" s="801" t="s">
        <v>24</v>
      </c>
      <c r="H374" s="800">
        <v>40</v>
      </c>
      <c r="I374" s="800">
        <v>1984</v>
      </c>
      <c r="J374" s="802">
        <v>16.364000000000001</v>
      </c>
      <c r="K374" s="802">
        <v>2.589</v>
      </c>
      <c r="L374" s="802">
        <v>6.0590000000000002</v>
      </c>
      <c r="M374" s="802">
        <v>0</v>
      </c>
      <c r="N374" s="802">
        <v>1.389</v>
      </c>
      <c r="O374" s="802">
        <v>6.327</v>
      </c>
      <c r="P374" s="802">
        <v>2211.0500000000002</v>
      </c>
      <c r="Q374" s="803">
        <v>7.7160000000000002</v>
      </c>
      <c r="R374" s="802">
        <v>2211.0500000000002</v>
      </c>
      <c r="S374" s="804">
        <v>3.49E-3</v>
      </c>
      <c r="T374" s="816">
        <v>72.921000000000006</v>
      </c>
      <c r="U374" s="805">
        <v>0.25449429000000001</v>
      </c>
      <c r="V374" s="805">
        <v>209.4</v>
      </c>
      <c r="W374" s="806">
        <v>15.269657400000002</v>
      </c>
    </row>
    <row r="375" spans="1:23" x14ac:dyDescent="0.2">
      <c r="A375" s="849"/>
      <c r="B375" s="869"/>
      <c r="C375" s="741">
        <v>252.45</v>
      </c>
      <c r="D375" s="138" t="s">
        <v>26</v>
      </c>
      <c r="E375" s="800">
        <v>8</v>
      </c>
      <c r="F375" s="801" t="s">
        <v>981</v>
      </c>
      <c r="G375" s="801" t="s">
        <v>306</v>
      </c>
      <c r="H375" s="800">
        <v>50</v>
      </c>
      <c r="I375" s="800">
        <v>1975</v>
      </c>
      <c r="J375" s="802">
        <v>19.867000000000001</v>
      </c>
      <c r="K375" s="802">
        <v>3.7519999999999998</v>
      </c>
      <c r="L375" s="802">
        <v>7.0419999999999998</v>
      </c>
      <c r="M375" s="802">
        <v>0</v>
      </c>
      <c r="N375" s="802">
        <v>0</v>
      </c>
      <c r="O375" s="802">
        <v>9.0730000000000004</v>
      </c>
      <c r="P375" s="802">
        <v>2548.54</v>
      </c>
      <c r="Q375" s="803">
        <v>9.0730000000000004</v>
      </c>
      <c r="R375" s="802">
        <v>2548.54</v>
      </c>
      <c r="S375" s="804">
        <v>3.5599999999999998E-3</v>
      </c>
      <c r="T375" s="816">
        <v>72.921000000000006</v>
      </c>
      <c r="U375" s="805">
        <v>0.25959875999999998</v>
      </c>
      <c r="V375" s="805">
        <v>213.6</v>
      </c>
      <c r="W375" s="806">
        <v>15.5759256</v>
      </c>
    </row>
    <row r="376" spans="1:23" x14ac:dyDescent="0.2">
      <c r="A376" s="849"/>
      <c r="B376" s="869"/>
      <c r="C376" s="741">
        <v>262.35000000000002</v>
      </c>
      <c r="D376" s="138" t="s">
        <v>26</v>
      </c>
      <c r="E376" s="800">
        <v>9</v>
      </c>
      <c r="F376" s="801" t="s">
        <v>982</v>
      </c>
      <c r="G376" s="801" t="s">
        <v>24</v>
      </c>
      <c r="H376" s="800">
        <v>50</v>
      </c>
      <c r="I376" s="800">
        <v>1973</v>
      </c>
      <c r="J376" s="802">
        <v>25.571000000000002</v>
      </c>
      <c r="K376" s="802">
        <v>3.5939999999999999</v>
      </c>
      <c r="L376" s="802">
        <v>11.314</v>
      </c>
      <c r="M376" s="802">
        <v>-7.4999999999999997E-2</v>
      </c>
      <c r="N376" s="802">
        <v>1.9330000000000001</v>
      </c>
      <c r="O376" s="802">
        <v>8.8049999999999997</v>
      </c>
      <c r="P376" s="802">
        <v>2653.29</v>
      </c>
      <c r="Q376" s="803">
        <v>10.738</v>
      </c>
      <c r="R376" s="802">
        <v>2653.29</v>
      </c>
      <c r="S376" s="804">
        <v>4.0499999999999998E-3</v>
      </c>
      <c r="T376" s="816">
        <v>72.921000000000006</v>
      </c>
      <c r="U376" s="805">
        <v>0.29533005000000001</v>
      </c>
      <c r="V376" s="805">
        <v>243</v>
      </c>
      <c r="W376" s="806">
        <v>17.719802999999999</v>
      </c>
    </row>
    <row r="377" spans="1:23" x14ac:dyDescent="0.2">
      <c r="A377" s="849"/>
      <c r="B377" s="869"/>
      <c r="C377" s="741">
        <v>212.85</v>
      </c>
      <c r="D377" s="138" t="s">
        <v>26</v>
      </c>
      <c r="E377" s="800" t="s">
        <v>120</v>
      </c>
      <c r="F377" s="801" t="s">
        <v>983</v>
      </c>
      <c r="G377" s="801" t="s">
        <v>24</v>
      </c>
      <c r="H377" s="800">
        <v>24</v>
      </c>
      <c r="I377" s="800">
        <v>1963</v>
      </c>
      <c r="J377" s="802">
        <v>10.738</v>
      </c>
      <c r="K377" s="802">
        <v>1.119</v>
      </c>
      <c r="L377" s="802">
        <v>4.4189999999999996</v>
      </c>
      <c r="M377" s="802">
        <v>2.8000000000000001E-2</v>
      </c>
      <c r="N377" s="802">
        <v>0.93100000000000005</v>
      </c>
      <c r="O377" s="802">
        <v>4.2409999999999997</v>
      </c>
      <c r="P377" s="802">
        <v>1192.04</v>
      </c>
      <c r="Q377" s="803">
        <v>5.1719999999999997</v>
      </c>
      <c r="R377" s="802">
        <v>894.94</v>
      </c>
      <c r="S377" s="804">
        <v>4.3800000000000002E-3</v>
      </c>
      <c r="T377" s="816">
        <v>72.921000000000006</v>
      </c>
      <c r="U377" s="805">
        <v>0.31939398000000002</v>
      </c>
      <c r="V377" s="805">
        <v>262.8</v>
      </c>
      <c r="W377" s="806">
        <v>19.163638800000005</v>
      </c>
    </row>
    <row r="378" spans="1:23" x14ac:dyDescent="0.2">
      <c r="A378" s="849"/>
      <c r="B378" s="869"/>
      <c r="C378" s="741">
        <v>262.35000000000002</v>
      </c>
      <c r="D378" s="756" t="s">
        <v>27</v>
      </c>
      <c r="E378" s="817">
        <v>1</v>
      </c>
      <c r="F378" s="818" t="s">
        <v>984</v>
      </c>
      <c r="G378" s="818" t="s">
        <v>122</v>
      </c>
      <c r="H378" s="817">
        <v>55</v>
      </c>
      <c r="I378" s="817">
        <v>1977</v>
      </c>
      <c r="J378" s="819">
        <v>40.814</v>
      </c>
      <c r="K378" s="819">
        <v>4.4870000000000001</v>
      </c>
      <c r="L378" s="819">
        <v>12.164999999999999</v>
      </c>
      <c r="M378" s="819">
        <v>5.1999999999999998E-2</v>
      </c>
      <c r="N378" s="819">
        <v>0</v>
      </c>
      <c r="O378" s="819">
        <v>24.11</v>
      </c>
      <c r="P378" s="819">
        <v>2729.6</v>
      </c>
      <c r="Q378" s="820">
        <v>24.11</v>
      </c>
      <c r="R378" s="819">
        <v>2729.6</v>
      </c>
      <c r="S378" s="807">
        <v>8.8299999999999993E-3</v>
      </c>
      <c r="T378" s="821">
        <v>72.921000000000006</v>
      </c>
      <c r="U378" s="808">
        <v>0.64389242999999996</v>
      </c>
      <c r="V378" s="808">
        <v>529.79999999999995</v>
      </c>
      <c r="W378" s="809">
        <v>38.6335458</v>
      </c>
    </row>
    <row r="379" spans="1:23" x14ac:dyDescent="0.2">
      <c r="A379" s="849"/>
      <c r="B379" s="869"/>
      <c r="C379" s="741">
        <v>262.35000000000002</v>
      </c>
      <c r="D379" s="756" t="s">
        <v>27</v>
      </c>
      <c r="E379" s="817">
        <v>2</v>
      </c>
      <c r="F379" s="818" t="s">
        <v>985</v>
      </c>
      <c r="G379" s="818" t="s">
        <v>122</v>
      </c>
      <c r="H379" s="817">
        <v>18</v>
      </c>
      <c r="I379" s="817">
        <v>1987</v>
      </c>
      <c r="J379" s="819">
        <v>15.782999999999999</v>
      </c>
      <c r="K379" s="819">
        <v>1.1339999999999999</v>
      </c>
      <c r="L379" s="819">
        <v>4.3929999999999998</v>
      </c>
      <c r="M379" s="819">
        <v>0</v>
      </c>
      <c r="N379" s="819">
        <v>0</v>
      </c>
      <c r="O379" s="819">
        <v>10.256</v>
      </c>
      <c r="P379" s="819">
        <v>1157.8699999999999</v>
      </c>
      <c r="Q379" s="820">
        <v>10.256</v>
      </c>
      <c r="R379" s="819">
        <v>1157.8699999999999</v>
      </c>
      <c r="S379" s="807">
        <v>8.8599999999999998E-3</v>
      </c>
      <c r="T379" s="821">
        <v>72.921000000000006</v>
      </c>
      <c r="U379" s="808">
        <v>0.64608006000000007</v>
      </c>
      <c r="V379" s="808">
        <v>531.59999999999991</v>
      </c>
      <c r="W379" s="809">
        <v>38.7648036</v>
      </c>
    </row>
    <row r="380" spans="1:23" x14ac:dyDescent="0.2">
      <c r="A380" s="849"/>
      <c r="B380" s="869"/>
      <c r="C380" s="741">
        <v>262.35000000000002</v>
      </c>
      <c r="D380" s="756" t="s">
        <v>27</v>
      </c>
      <c r="E380" s="817">
        <v>3</v>
      </c>
      <c r="F380" s="818" t="s">
        <v>986</v>
      </c>
      <c r="G380" s="818" t="s">
        <v>122</v>
      </c>
      <c r="H380" s="817">
        <v>50</v>
      </c>
      <c r="I380" s="817">
        <v>1973</v>
      </c>
      <c r="J380" s="819">
        <v>36.017000000000003</v>
      </c>
      <c r="K380" s="819">
        <v>3.3210000000000002</v>
      </c>
      <c r="L380" s="819">
        <v>8.8840000000000003</v>
      </c>
      <c r="M380" s="819">
        <v>0</v>
      </c>
      <c r="N380" s="819">
        <v>0</v>
      </c>
      <c r="O380" s="819">
        <v>23.812000000000001</v>
      </c>
      <c r="P380" s="819">
        <v>2557.84</v>
      </c>
      <c r="Q380" s="820">
        <v>23.812000000000001</v>
      </c>
      <c r="R380" s="819">
        <v>2557.84</v>
      </c>
      <c r="S380" s="807">
        <v>9.3100000000000006E-3</v>
      </c>
      <c r="T380" s="821">
        <v>72.921000000000006</v>
      </c>
      <c r="U380" s="808">
        <v>0.67889451000000012</v>
      </c>
      <c r="V380" s="808">
        <v>558.6</v>
      </c>
      <c r="W380" s="809">
        <v>40.733670600000004</v>
      </c>
    </row>
    <row r="381" spans="1:23" x14ac:dyDescent="0.2">
      <c r="A381" s="849"/>
      <c r="B381" s="869"/>
      <c r="C381" s="741">
        <v>252.45</v>
      </c>
      <c r="D381" s="756" t="s">
        <v>27</v>
      </c>
      <c r="E381" s="817">
        <v>4</v>
      </c>
      <c r="F381" s="818" t="s">
        <v>987</v>
      </c>
      <c r="G381" s="818" t="s">
        <v>122</v>
      </c>
      <c r="H381" s="817">
        <v>60</v>
      </c>
      <c r="I381" s="817">
        <v>1978</v>
      </c>
      <c r="J381" s="819">
        <v>21.288</v>
      </c>
      <c r="K381" s="819">
        <v>3.778</v>
      </c>
      <c r="L381" s="819">
        <v>0</v>
      </c>
      <c r="M381" s="819">
        <v>-4.0000000000000001E-3</v>
      </c>
      <c r="N381" s="819">
        <v>3.153</v>
      </c>
      <c r="O381" s="819">
        <v>14.361000000000001</v>
      </c>
      <c r="P381" s="819">
        <v>1872.58</v>
      </c>
      <c r="Q381" s="820">
        <v>17.513999999999999</v>
      </c>
      <c r="R381" s="819">
        <v>1763.83</v>
      </c>
      <c r="S381" s="807">
        <v>9.5099999999999994E-3</v>
      </c>
      <c r="T381" s="821">
        <v>72.921000000000006</v>
      </c>
      <c r="U381" s="808">
        <v>0.69347871000000005</v>
      </c>
      <c r="V381" s="808">
        <v>570.6</v>
      </c>
      <c r="W381" s="809">
        <v>41.608722600000007</v>
      </c>
    </row>
    <row r="382" spans="1:23" x14ac:dyDescent="0.2">
      <c r="A382" s="849"/>
      <c r="B382" s="869"/>
      <c r="C382" s="741">
        <v>262.35000000000002</v>
      </c>
      <c r="D382" s="756" t="s">
        <v>27</v>
      </c>
      <c r="E382" s="817">
        <v>5</v>
      </c>
      <c r="F382" s="818" t="s">
        <v>988</v>
      </c>
      <c r="G382" s="818" t="s">
        <v>122</v>
      </c>
      <c r="H382" s="817">
        <v>60</v>
      </c>
      <c r="I382" s="817">
        <v>1978</v>
      </c>
      <c r="J382" s="819">
        <v>51.677999999999997</v>
      </c>
      <c r="K382" s="819">
        <v>4.7759999999999998</v>
      </c>
      <c r="L382" s="819">
        <v>12.057</v>
      </c>
      <c r="M382" s="819">
        <v>0</v>
      </c>
      <c r="N382" s="819">
        <v>0</v>
      </c>
      <c r="O382" s="819">
        <v>34.844999999999999</v>
      </c>
      <c r="P382" s="819">
        <v>3648.89</v>
      </c>
      <c r="Q382" s="820">
        <v>34.844999999999999</v>
      </c>
      <c r="R382" s="819">
        <v>3572.03</v>
      </c>
      <c r="S382" s="807">
        <v>9.5499999999999995E-3</v>
      </c>
      <c r="T382" s="821">
        <v>72.921000000000006</v>
      </c>
      <c r="U382" s="808">
        <v>0.69639554999999997</v>
      </c>
      <c r="V382" s="808">
        <v>573</v>
      </c>
      <c r="W382" s="809">
        <v>41.783732999999998</v>
      </c>
    </row>
    <row r="383" spans="1:23" x14ac:dyDescent="0.2">
      <c r="A383" s="849"/>
      <c r="B383" s="869"/>
      <c r="C383" s="741">
        <v>262.35000000000002</v>
      </c>
      <c r="D383" s="756" t="s">
        <v>27</v>
      </c>
      <c r="E383" s="817">
        <v>6</v>
      </c>
      <c r="F383" s="818" t="s">
        <v>989</v>
      </c>
      <c r="G383" s="818" t="s">
        <v>122</v>
      </c>
      <c r="H383" s="817">
        <v>66</v>
      </c>
      <c r="I383" s="817">
        <v>1992</v>
      </c>
      <c r="J383" s="819">
        <v>53.972000000000001</v>
      </c>
      <c r="K383" s="819">
        <v>4.8769999999999998</v>
      </c>
      <c r="L383" s="819">
        <v>13.978</v>
      </c>
      <c r="M383" s="819">
        <v>0</v>
      </c>
      <c r="N383" s="819">
        <v>0</v>
      </c>
      <c r="O383" s="819">
        <v>35.116999999999997</v>
      </c>
      <c r="P383" s="819">
        <v>3578.68</v>
      </c>
      <c r="Q383" s="820">
        <v>35.116999999999997</v>
      </c>
      <c r="R383" s="819">
        <v>3528.41</v>
      </c>
      <c r="S383" s="807">
        <v>9.8099999999999993E-3</v>
      </c>
      <c r="T383" s="821">
        <v>72.921000000000006</v>
      </c>
      <c r="U383" s="808">
        <v>0.71535501000000001</v>
      </c>
      <c r="V383" s="808">
        <v>588.6</v>
      </c>
      <c r="W383" s="809">
        <v>42.921300600000002</v>
      </c>
    </row>
    <row r="384" spans="1:23" x14ac:dyDescent="0.2">
      <c r="A384" s="849"/>
      <c r="B384" s="869"/>
      <c r="C384" s="741">
        <v>252.45</v>
      </c>
      <c r="D384" s="756" t="s">
        <v>27</v>
      </c>
      <c r="E384" s="817">
        <v>7</v>
      </c>
      <c r="F384" s="818" t="s">
        <v>990</v>
      </c>
      <c r="G384" s="818" t="s">
        <v>122</v>
      </c>
      <c r="H384" s="817">
        <v>18</v>
      </c>
      <c r="I384" s="817">
        <v>1987</v>
      </c>
      <c r="J384" s="819">
        <v>18.353000000000002</v>
      </c>
      <c r="K384" s="819">
        <v>2.008</v>
      </c>
      <c r="L384" s="819">
        <v>4.6619999999999999</v>
      </c>
      <c r="M384" s="819">
        <v>-6.4000000000000001E-2</v>
      </c>
      <c r="N384" s="819">
        <v>0</v>
      </c>
      <c r="O384" s="819">
        <v>11.747</v>
      </c>
      <c r="P384" s="819">
        <v>1174.6099999999999</v>
      </c>
      <c r="Q384" s="820">
        <v>11.747</v>
      </c>
      <c r="R384" s="819">
        <v>1106.99</v>
      </c>
      <c r="S384" s="807">
        <v>0.01</v>
      </c>
      <c r="T384" s="821">
        <v>72.921000000000006</v>
      </c>
      <c r="U384" s="808">
        <v>0.72921000000000002</v>
      </c>
      <c r="V384" s="808">
        <v>600</v>
      </c>
      <c r="W384" s="809">
        <v>43.752600000000008</v>
      </c>
    </row>
    <row r="385" spans="1:23" x14ac:dyDescent="0.2">
      <c r="A385" s="849"/>
      <c r="B385" s="869"/>
      <c r="C385" s="741">
        <v>262.35000000000002</v>
      </c>
      <c r="D385" s="756" t="s">
        <v>27</v>
      </c>
      <c r="E385" s="817">
        <v>8</v>
      </c>
      <c r="F385" s="818" t="s">
        <v>991</v>
      </c>
      <c r="G385" s="818" t="s">
        <v>122</v>
      </c>
      <c r="H385" s="817">
        <v>6</v>
      </c>
      <c r="I385" s="817">
        <v>1975</v>
      </c>
      <c r="J385" s="819">
        <v>5.4779999999999998</v>
      </c>
      <c r="K385" s="819">
        <v>0.19</v>
      </c>
      <c r="L385" s="819">
        <v>1.6120000000000001</v>
      </c>
      <c r="M385" s="819">
        <v>4.0000000000000001E-3</v>
      </c>
      <c r="N385" s="819">
        <v>0.66100000000000003</v>
      </c>
      <c r="O385" s="819">
        <v>3.012</v>
      </c>
      <c r="P385" s="819">
        <v>331.17</v>
      </c>
      <c r="Q385" s="820">
        <v>3.673</v>
      </c>
      <c r="R385" s="819">
        <v>153.18</v>
      </c>
      <c r="S385" s="807">
        <v>1.005E-2</v>
      </c>
      <c r="T385" s="821">
        <v>72.921000000000006</v>
      </c>
      <c r="U385" s="808">
        <v>0.73285605000000009</v>
      </c>
      <c r="V385" s="808">
        <v>603</v>
      </c>
      <c r="W385" s="809">
        <v>43.971363000000004</v>
      </c>
    </row>
    <row r="386" spans="1:23" x14ac:dyDescent="0.2">
      <c r="A386" s="849"/>
      <c r="B386" s="869"/>
      <c r="C386" s="741">
        <v>222.75</v>
      </c>
      <c r="D386" s="756" t="s">
        <v>27</v>
      </c>
      <c r="E386" s="817">
        <v>9</v>
      </c>
      <c r="F386" s="818" t="s">
        <v>992</v>
      </c>
      <c r="G386" s="818" t="s">
        <v>122</v>
      </c>
      <c r="H386" s="817">
        <v>12</v>
      </c>
      <c r="I386" s="817">
        <v>1961</v>
      </c>
      <c r="J386" s="819">
        <v>8.6129999999999995</v>
      </c>
      <c r="K386" s="819">
        <v>0.56999999999999995</v>
      </c>
      <c r="L386" s="819">
        <v>2.6040000000000001</v>
      </c>
      <c r="M386" s="819">
        <v>1.0999999999999999E-2</v>
      </c>
      <c r="N386" s="819">
        <v>0</v>
      </c>
      <c r="O386" s="819">
        <v>5.4279999999999999</v>
      </c>
      <c r="P386" s="819">
        <v>535.82000000000005</v>
      </c>
      <c r="Q386" s="820">
        <v>5.4279999999999999</v>
      </c>
      <c r="R386" s="819">
        <v>409.14</v>
      </c>
      <c r="S386" s="807">
        <v>1.013E-2</v>
      </c>
      <c r="T386" s="821">
        <v>72.921000000000006</v>
      </c>
      <c r="U386" s="808">
        <v>0.73868973000000004</v>
      </c>
      <c r="V386" s="808">
        <v>607.79999999999995</v>
      </c>
      <c r="W386" s="809">
        <v>44.321383800000007</v>
      </c>
    </row>
    <row r="387" spans="1:23" x14ac:dyDescent="0.2">
      <c r="A387" s="849"/>
      <c r="B387" s="869"/>
      <c r="C387" s="741">
        <v>262.35000000000002</v>
      </c>
      <c r="D387" s="756" t="s">
        <v>27</v>
      </c>
      <c r="E387" s="817" t="s">
        <v>120</v>
      </c>
      <c r="F387" s="818" t="s">
        <v>993</v>
      </c>
      <c r="G387" s="818" t="s">
        <v>122</v>
      </c>
      <c r="H387" s="817">
        <v>8</v>
      </c>
      <c r="I387" s="817">
        <v>1976</v>
      </c>
      <c r="J387" s="819">
        <v>6.5590000000000002</v>
      </c>
      <c r="K387" s="819">
        <v>0.66300000000000003</v>
      </c>
      <c r="L387" s="819">
        <v>0.89900000000000002</v>
      </c>
      <c r="M387" s="819">
        <v>0</v>
      </c>
      <c r="N387" s="819">
        <v>0</v>
      </c>
      <c r="O387" s="819">
        <v>4.9969999999999999</v>
      </c>
      <c r="P387" s="819">
        <v>486.54</v>
      </c>
      <c r="Q387" s="820">
        <v>4.9969999999999999</v>
      </c>
      <c r="R387" s="819">
        <v>486.54</v>
      </c>
      <c r="S387" s="807">
        <v>1.027E-2</v>
      </c>
      <c r="T387" s="821">
        <v>72.921000000000006</v>
      </c>
      <c r="U387" s="808">
        <v>0.74889866999999999</v>
      </c>
      <c r="V387" s="808">
        <v>616.19999999999993</v>
      </c>
      <c r="W387" s="809">
        <v>44.933920200000003</v>
      </c>
    </row>
    <row r="388" spans="1:23" x14ac:dyDescent="0.2">
      <c r="A388" s="849"/>
      <c r="B388" s="869"/>
      <c r="C388" s="741">
        <v>252.45</v>
      </c>
      <c r="D388" s="143" t="s">
        <v>28</v>
      </c>
      <c r="E388" s="793">
        <v>1</v>
      </c>
      <c r="F388" s="794" t="s">
        <v>994</v>
      </c>
      <c r="G388" s="794" t="s">
        <v>122</v>
      </c>
      <c r="H388" s="793">
        <v>10</v>
      </c>
      <c r="I388" s="793">
        <v>1973</v>
      </c>
      <c r="J388" s="795">
        <v>10.430999999999999</v>
      </c>
      <c r="K388" s="795">
        <v>1.091</v>
      </c>
      <c r="L388" s="795">
        <v>2.1930000000000001</v>
      </c>
      <c r="M388" s="795">
        <v>2.1000000000000001E-2</v>
      </c>
      <c r="N388" s="795">
        <v>0</v>
      </c>
      <c r="O388" s="795">
        <v>7.1260000000000003</v>
      </c>
      <c r="P388" s="795">
        <v>691.48</v>
      </c>
      <c r="Q388" s="796">
        <v>7.1260000000000003</v>
      </c>
      <c r="R388" s="795">
        <v>691.48</v>
      </c>
      <c r="S388" s="797">
        <v>1.031E-2</v>
      </c>
      <c r="T388" s="822">
        <v>72.921000000000006</v>
      </c>
      <c r="U388" s="798">
        <v>0.75181551000000002</v>
      </c>
      <c r="V388" s="798">
        <v>618.6</v>
      </c>
      <c r="W388" s="799">
        <v>45.108930600000008</v>
      </c>
    </row>
    <row r="389" spans="1:23" x14ac:dyDescent="0.2">
      <c r="A389" s="849"/>
      <c r="B389" s="869"/>
      <c r="C389" s="741">
        <v>262.35000000000002</v>
      </c>
      <c r="D389" s="143" t="s">
        <v>28</v>
      </c>
      <c r="E389" s="793">
        <v>2</v>
      </c>
      <c r="F389" s="794" t="s">
        <v>995</v>
      </c>
      <c r="G389" s="794" t="s">
        <v>122</v>
      </c>
      <c r="H389" s="793">
        <v>24</v>
      </c>
      <c r="I389" s="793">
        <v>1988</v>
      </c>
      <c r="J389" s="795">
        <v>19.815000000000001</v>
      </c>
      <c r="K389" s="795">
        <v>1.1850000000000001</v>
      </c>
      <c r="L389" s="795">
        <v>5.859</v>
      </c>
      <c r="M389" s="795">
        <v>0</v>
      </c>
      <c r="N389" s="795">
        <v>0</v>
      </c>
      <c r="O389" s="795">
        <v>12.771000000000001</v>
      </c>
      <c r="P389" s="795">
        <v>1210.9000000000001</v>
      </c>
      <c r="Q389" s="796">
        <v>12.771000000000001</v>
      </c>
      <c r="R389" s="795">
        <v>1210.9000000000001</v>
      </c>
      <c r="S389" s="797">
        <v>1.055E-2</v>
      </c>
      <c r="T389" s="822">
        <v>72.921000000000006</v>
      </c>
      <c r="U389" s="798">
        <v>0.7693165500000001</v>
      </c>
      <c r="V389" s="798">
        <v>633</v>
      </c>
      <c r="W389" s="799">
        <v>46.158993000000002</v>
      </c>
    </row>
    <row r="390" spans="1:23" x14ac:dyDescent="0.2">
      <c r="A390" s="849"/>
      <c r="B390" s="869"/>
      <c r="C390" s="741">
        <v>262.35000000000002</v>
      </c>
      <c r="D390" s="143" t="s">
        <v>28</v>
      </c>
      <c r="E390" s="793">
        <v>3</v>
      </c>
      <c r="F390" s="794" t="s">
        <v>996</v>
      </c>
      <c r="G390" s="794" t="s">
        <v>122</v>
      </c>
      <c r="H390" s="793">
        <v>24</v>
      </c>
      <c r="I390" s="793">
        <v>1962</v>
      </c>
      <c r="J390" s="795">
        <v>13.513999999999999</v>
      </c>
      <c r="K390" s="795">
        <v>1.423</v>
      </c>
      <c r="L390" s="795">
        <v>0</v>
      </c>
      <c r="M390" s="795">
        <v>0</v>
      </c>
      <c r="N390" s="795">
        <v>0</v>
      </c>
      <c r="O390" s="795">
        <v>12.090999999999999</v>
      </c>
      <c r="P390" s="795">
        <v>1107.58</v>
      </c>
      <c r="Q390" s="796">
        <v>12.090999999999999</v>
      </c>
      <c r="R390" s="795">
        <v>1107.58</v>
      </c>
      <c r="S390" s="797">
        <v>1.0919999999999999E-2</v>
      </c>
      <c r="T390" s="822">
        <v>72.921000000000006</v>
      </c>
      <c r="U390" s="798">
        <v>0.79629731999999998</v>
      </c>
      <c r="V390" s="798">
        <v>655.20000000000005</v>
      </c>
      <c r="W390" s="799">
        <v>47.77783920000001</v>
      </c>
    </row>
    <row r="391" spans="1:23" x14ac:dyDescent="0.2">
      <c r="A391" s="849"/>
      <c r="B391" s="869"/>
      <c r="C391" s="741">
        <v>262.35000000000002</v>
      </c>
      <c r="D391" s="143" t="s">
        <v>28</v>
      </c>
      <c r="E391" s="793">
        <v>4</v>
      </c>
      <c r="F391" s="794" t="s">
        <v>997</v>
      </c>
      <c r="G391" s="794" t="s">
        <v>122</v>
      </c>
      <c r="H391" s="793">
        <v>18</v>
      </c>
      <c r="I391" s="793">
        <v>1983</v>
      </c>
      <c r="J391" s="795">
        <v>18.286000000000001</v>
      </c>
      <c r="K391" s="795">
        <v>1.381</v>
      </c>
      <c r="L391" s="795">
        <v>4.0259999999999998</v>
      </c>
      <c r="M391" s="795">
        <v>0</v>
      </c>
      <c r="N391" s="795">
        <v>0</v>
      </c>
      <c r="O391" s="795">
        <v>12.879</v>
      </c>
      <c r="P391" s="795">
        <v>1154.04</v>
      </c>
      <c r="Q391" s="796">
        <v>12.879</v>
      </c>
      <c r="R391" s="795">
        <v>1154.04</v>
      </c>
      <c r="S391" s="797">
        <v>1.116E-2</v>
      </c>
      <c r="T391" s="822">
        <v>72.921000000000006</v>
      </c>
      <c r="U391" s="798">
        <v>0.81379836000000005</v>
      </c>
      <c r="V391" s="798">
        <v>669.6</v>
      </c>
      <c r="W391" s="799">
        <v>48.827901600000004</v>
      </c>
    </row>
    <row r="392" spans="1:23" x14ac:dyDescent="0.2">
      <c r="A392" s="849"/>
      <c r="B392" s="869"/>
      <c r="C392" s="741">
        <v>262.35000000000002</v>
      </c>
      <c r="D392" s="143" t="s">
        <v>28</v>
      </c>
      <c r="E392" s="793">
        <v>5</v>
      </c>
      <c r="F392" s="794" t="s">
        <v>998</v>
      </c>
      <c r="G392" s="794" t="s">
        <v>122</v>
      </c>
      <c r="H392" s="793">
        <v>50</v>
      </c>
      <c r="I392" s="793">
        <v>1986</v>
      </c>
      <c r="J392" s="795">
        <v>33.878999999999998</v>
      </c>
      <c r="K392" s="795">
        <v>2.1709999999999998</v>
      </c>
      <c r="L392" s="795">
        <v>9.6359999999999992</v>
      </c>
      <c r="M392" s="795">
        <v>0</v>
      </c>
      <c r="N392" s="795">
        <v>0</v>
      </c>
      <c r="O392" s="795">
        <v>22.071999999999999</v>
      </c>
      <c r="P392" s="795">
        <v>1916.66</v>
      </c>
      <c r="Q392" s="796">
        <v>22.071999999999999</v>
      </c>
      <c r="R392" s="795">
        <v>1916.66</v>
      </c>
      <c r="S392" s="797">
        <v>1.1520000000000001E-2</v>
      </c>
      <c r="T392" s="822">
        <v>72.921000000000006</v>
      </c>
      <c r="U392" s="798">
        <v>0.84004992000000012</v>
      </c>
      <c r="V392" s="798">
        <v>691.2</v>
      </c>
      <c r="W392" s="799">
        <v>50.402995200000007</v>
      </c>
    </row>
    <row r="393" spans="1:23" x14ac:dyDescent="0.2">
      <c r="A393" s="849"/>
      <c r="B393" s="869"/>
      <c r="C393" s="741">
        <v>262.35000000000002</v>
      </c>
      <c r="D393" s="143" t="s">
        <v>28</v>
      </c>
      <c r="E393" s="793">
        <v>6</v>
      </c>
      <c r="F393" s="794" t="s">
        <v>999</v>
      </c>
      <c r="G393" s="794" t="s">
        <v>122</v>
      </c>
      <c r="H393" s="793">
        <v>8</v>
      </c>
      <c r="I393" s="793">
        <v>1972</v>
      </c>
      <c r="J393" s="795">
        <v>6.6680000000000001</v>
      </c>
      <c r="K393" s="795">
        <v>0.41799999999999998</v>
      </c>
      <c r="L393" s="795">
        <v>0.73099999999999998</v>
      </c>
      <c r="M393" s="795">
        <v>0</v>
      </c>
      <c r="N393" s="795">
        <v>0</v>
      </c>
      <c r="O393" s="795">
        <v>5.5190000000000001</v>
      </c>
      <c r="P393" s="795">
        <v>443.18</v>
      </c>
      <c r="Q393" s="796">
        <v>5.5190000000000001</v>
      </c>
      <c r="R393" s="795">
        <v>443.18</v>
      </c>
      <c r="S393" s="797">
        <v>1.2449999999999999E-2</v>
      </c>
      <c r="T393" s="822">
        <v>72.921000000000006</v>
      </c>
      <c r="U393" s="798">
        <v>0.90786644999999999</v>
      </c>
      <c r="V393" s="798">
        <v>747</v>
      </c>
      <c r="W393" s="799">
        <v>54.471987000000006</v>
      </c>
    </row>
    <row r="394" spans="1:23" x14ac:dyDescent="0.2">
      <c r="A394" s="849"/>
      <c r="B394" s="869"/>
      <c r="C394" s="741">
        <v>252.45</v>
      </c>
      <c r="D394" s="143" t="s">
        <v>28</v>
      </c>
      <c r="E394" s="793">
        <v>7</v>
      </c>
      <c r="F394" s="794" t="s">
        <v>1000</v>
      </c>
      <c r="G394" s="794" t="s">
        <v>122</v>
      </c>
      <c r="H394" s="793">
        <v>30</v>
      </c>
      <c r="I394" s="793">
        <v>1930</v>
      </c>
      <c r="J394" s="795">
        <v>20.478000000000002</v>
      </c>
      <c r="K394" s="795">
        <v>0.89800000000000002</v>
      </c>
      <c r="L394" s="795">
        <v>0</v>
      </c>
      <c r="M394" s="795">
        <v>-2.5999999999999999E-2</v>
      </c>
      <c r="N394" s="795">
        <v>0</v>
      </c>
      <c r="O394" s="795">
        <v>19.606000000000002</v>
      </c>
      <c r="P394" s="795">
        <v>1529.63</v>
      </c>
      <c r="Q394" s="796">
        <v>19.606000000000002</v>
      </c>
      <c r="R394" s="795">
        <v>1347.55</v>
      </c>
      <c r="S394" s="797">
        <v>1.282E-2</v>
      </c>
      <c r="T394" s="822">
        <v>72.921000000000006</v>
      </c>
      <c r="U394" s="798">
        <v>0.93484722000000009</v>
      </c>
      <c r="V394" s="798">
        <v>769.2</v>
      </c>
      <c r="W394" s="799">
        <v>56.090833200000006</v>
      </c>
    </row>
    <row r="395" spans="1:23" x14ac:dyDescent="0.2">
      <c r="A395" s="849"/>
      <c r="B395" s="869"/>
      <c r="C395" s="741">
        <v>262.35000000000002</v>
      </c>
      <c r="D395" s="143" t="s">
        <v>28</v>
      </c>
      <c r="E395" s="793">
        <v>8</v>
      </c>
      <c r="F395" s="794" t="s">
        <v>1001</v>
      </c>
      <c r="G395" s="794" t="s">
        <v>122</v>
      </c>
      <c r="H395" s="793">
        <v>12</v>
      </c>
      <c r="I395" s="793">
        <v>1976</v>
      </c>
      <c r="J395" s="795">
        <v>8.66</v>
      </c>
      <c r="K395" s="795">
        <v>0.371</v>
      </c>
      <c r="L395" s="795">
        <v>0.40400000000000003</v>
      </c>
      <c r="M395" s="795">
        <v>0</v>
      </c>
      <c r="N395" s="795">
        <v>0</v>
      </c>
      <c r="O395" s="795">
        <v>7.8849999999999998</v>
      </c>
      <c r="P395" s="795">
        <v>536.97</v>
      </c>
      <c r="Q395" s="796">
        <v>7.8849999999999998</v>
      </c>
      <c r="R395" s="795">
        <v>536.97</v>
      </c>
      <c r="S395" s="797">
        <v>1.468E-2</v>
      </c>
      <c r="T395" s="822">
        <v>72.921000000000006</v>
      </c>
      <c r="U395" s="798">
        <v>1.0704802800000002</v>
      </c>
      <c r="V395" s="798">
        <v>880.80000000000007</v>
      </c>
      <c r="W395" s="799">
        <v>64.228816800000004</v>
      </c>
    </row>
    <row r="396" spans="1:23" x14ac:dyDescent="0.2">
      <c r="A396" s="849"/>
      <c r="B396" s="869"/>
      <c r="C396" s="741">
        <v>252.45</v>
      </c>
      <c r="D396" s="143" t="s">
        <v>28</v>
      </c>
      <c r="E396" s="793">
        <v>9</v>
      </c>
      <c r="F396" s="794" t="s">
        <v>1002</v>
      </c>
      <c r="G396" s="794" t="s">
        <v>122</v>
      </c>
      <c r="H396" s="793">
        <v>56</v>
      </c>
      <c r="I396" s="793">
        <v>1964</v>
      </c>
      <c r="J396" s="795">
        <v>20.241</v>
      </c>
      <c r="K396" s="794">
        <v>2.2000000000000002</v>
      </c>
      <c r="L396" s="795">
        <v>0</v>
      </c>
      <c r="M396" s="795">
        <v>4.3999999999999997E-2</v>
      </c>
      <c r="N396" s="795">
        <v>0</v>
      </c>
      <c r="O396" s="795">
        <v>17.997</v>
      </c>
      <c r="P396" s="794">
        <v>1215.6300000000001</v>
      </c>
      <c r="Q396" s="796">
        <v>17.997</v>
      </c>
      <c r="R396" s="794">
        <v>863.98</v>
      </c>
      <c r="S396" s="797">
        <v>1.4800000000000001E-2</v>
      </c>
      <c r="T396" s="822">
        <v>72.921000000000006</v>
      </c>
      <c r="U396" s="798">
        <v>1.0792308000000002</v>
      </c>
      <c r="V396" s="798">
        <v>888</v>
      </c>
      <c r="W396" s="799">
        <v>64.753848000000005</v>
      </c>
    </row>
    <row r="397" spans="1:23" ht="13.5" thickBot="1" x14ac:dyDescent="0.25">
      <c r="A397" s="873"/>
      <c r="B397" s="874"/>
      <c r="C397" s="742">
        <v>232.65</v>
      </c>
      <c r="D397" s="266" t="s">
        <v>28</v>
      </c>
      <c r="E397" s="810" t="s">
        <v>120</v>
      </c>
      <c r="F397" s="811" t="s">
        <v>1003</v>
      </c>
      <c r="G397" s="811" t="s">
        <v>122</v>
      </c>
      <c r="H397" s="810">
        <v>8</v>
      </c>
      <c r="I397" s="810">
        <v>1961</v>
      </c>
      <c r="J397" s="824">
        <v>6.3959999999999999</v>
      </c>
      <c r="K397" s="825">
        <v>0</v>
      </c>
      <c r="L397" s="825">
        <v>0</v>
      </c>
      <c r="M397" s="825">
        <v>0</v>
      </c>
      <c r="N397" s="825">
        <v>0</v>
      </c>
      <c r="O397" s="825">
        <v>6.3959999999999999</v>
      </c>
      <c r="P397" s="811">
        <v>362.24</v>
      </c>
      <c r="Q397" s="833">
        <v>6.3959999999999999</v>
      </c>
      <c r="R397" s="811">
        <v>362.24</v>
      </c>
      <c r="S397" s="813">
        <v>1.7659999999999999E-2</v>
      </c>
      <c r="T397" s="823">
        <v>72.921000000000006</v>
      </c>
      <c r="U397" s="812">
        <v>1.2877848599999999</v>
      </c>
      <c r="V397" s="878">
        <v>1059.5999999999999</v>
      </c>
      <c r="W397" s="814">
        <v>77.267091600000001</v>
      </c>
    </row>
    <row r="398" spans="1:23" x14ac:dyDescent="0.2">
      <c r="A398" s="683" t="s">
        <v>782</v>
      </c>
      <c r="B398" s="677">
        <v>7.1</v>
      </c>
      <c r="C398" s="693">
        <v>337.9</v>
      </c>
      <c r="D398" s="244" t="s">
        <v>25</v>
      </c>
      <c r="E398" s="245">
        <v>1</v>
      </c>
      <c r="F398" s="246" t="s">
        <v>742</v>
      </c>
      <c r="G398" s="246" t="s">
        <v>24</v>
      </c>
      <c r="H398" s="245">
        <v>45</v>
      </c>
      <c r="I398" s="245">
        <v>1973</v>
      </c>
      <c r="J398" s="864">
        <v>16.04936</v>
      </c>
      <c r="K398" s="864">
        <v>4.5072599999999996</v>
      </c>
      <c r="L398" s="864">
        <v>6.2721</v>
      </c>
      <c r="M398" s="864">
        <v>-0.53</v>
      </c>
      <c r="N398" s="864">
        <v>1.9</v>
      </c>
      <c r="O398" s="864">
        <v>3.9</v>
      </c>
      <c r="P398" s="864">
        <v>2141</v>
      </c>
      <c r="Q398" s="865">
        <v>5.8</v>
      </c>
      <c r="R398" s="864">
        <v>2141</v>
      </c>
      <c r="S398" s="251">
        <v>2.7090144792153198E-3</v>
      </c>
      <c r="T398" s="265">
        <v>50.466999999999999</v>
      </c>
      <c r="U398" s="866">
        <v>0.13671583372255955</v>
      </c>
      <c r="V398" s="866">
        <v>162.54086875291918</v>
      </c>
      <c r="W398" s="867">
        <v>8.2029500233535728</v>
      </c>
    </row>
    <row r="399" spans="1:23" x14ac:dyDescent="0.2">
      <c r="A399" s="683"/>
      <c r="B399" s="677"/>
      <c r="C399" s="693"/>
      <c r="D399" s="420" t="s">
        <v>25</v>
      </c>
      <c r="E399" s="421">
        <v>2</v>
      </c>
      <c r="F399" s="422" t="s">
        <v>743</v>
      </c>
      <c r="G399" s="422" t="s">
        <v>24</v>
      </c>
      <c r="H399" s="421">
        <v>32</v>
      </c>
      <c r="I399" s="421">
        <v>1965</v>
      </c>
      <c r="J399" s="423">
        <v>10.694716</v>
      </c>
      <c r="K399" s="423">
        <v>2.8301400000000001</v>
      </c>
      <c r="L399" s="423">
        <v>3.6845759999999999</v>
      </c>
      <c r="M399" s="423">
        <v>-0.48</v>
      </c>
      <c r="N399" s="423">
        <v>1.54</v>
      </c>
      <c r="O399" s="423">
        <v>3.12</v>
      </c>
      <c r="P399" s="423">
        <v>1301.47</v>
      </c>
      <c r="Q399" s="424">
        <v>4.66</v>
      </c>
      <c r="R399" s="423">
        <v>1301.47</v>
      </c>
      <c r="S399" s="425">
        <v>3.5805665900865945E-3</v>
      </c>
      <c r="T399" s="426">
        <v>50.466999999999999</v>
      </c>
      <c r="U399" s="427">
        <v>0.18070045410190017</v>
      </c>
      <c r="V399" s="427">
        <v>214.83399540519565</v>
      </c>
      <c r="W399" s="428">
        <v>10.842027246114009</v>
      </c>
    </row>
    <row r="400" spans="1:23" x14ac:dyDescent="0.2">
      <c r="A400" s="683"/>
      <c r="B400" s="677"/>
      <c r="C400" s="693"/>
      <c r="D400" s="420" t="s">
        <v>25</v>
      </c>
      <c r="E400" s="421">
        <v>3</v>
      </c>
      <c r="F400" s="422" t="s">
        <v>744</v>
      </c>
      <c r="G400" s="422" t="s">
        <v>24</v>
      </c>
      <c r="H400" s="421">
        <v>32</v>
      </c>
      <c r="I400" s="421">
        <v>1981</v>
      </c>
      <c r="J400" s="423">
        <v>15.485327999999999</v>
      </c>
      <c r="K400" s="423">
        <v>2.5156800000000001</v>
      </c>
      <c r="L400" s="423">
        <v>5.8076480000000004</v>
      </c>
      <c r="M400" s="423">
        <v>0.442</v>
      </c>
      <c r="N400" s="423">
        <v>0</v>
      </c>
      <c r="O400" s="423">
        <v>6.72</v>
      </c>
      <c r="P400" s="423">
        <v>1792.76</v>
      </c>
      <c r="Q400" s="424">
        <v>6.72</v>
      </c>
      <c r="R400" s="423">
        <v>1792.76</v>
      </c>
      <c r="S400" s="425">
        <v>3.7484102724291038E-3</v>
      </c>
      <c r="T400" s="426">
        <v>50.466999999999999</v>
      </c>
      <c r="U400" s="427">
        <v>0.18917102121867957</v>
      </c>
      <c r="V400" s="427">
        <v>224.90461634574623</v>
      </c>
      <c r="W400" s="428">
        <v>11.350261273120775</v>
      </c>
    </row>
    <row r="401" spans="1:23" x14ac:dyDescent="0.2">
      <c r="A401" s="683"/>
      <c r="B401" s="677"/>
      <c r="C401" s="693"/>
      <c r="D401" s="420" t="s">
        <v>25</v>
      </c>
      <c r="E401" s="421">
        <v>4</v>
      </c>
      <c r="F401" s="422" t="s">
        <v>745</v>
      </c>
      <c r="G401" s="422" t="s">
        <v>24</v>
      </c>
      <c r="H401" s="421">
        <v>32</v>
      </c>
      <c r="I401" s="421">
        <v>1964</v>
      </c>
      <c r="J401" s="423">
        <v>11.075706</v>
      </c>
      <c r="K401" s="423">
        <v>1.3102499999999999</v>
      </c>
      <c r="L401" s="423">
        <v>4.6954560000000001</v>
      </c>
      <c r="M401" s="423">
        <v>0.5</v>
      </c>
      <c r="N401" s="423">
        <v>1.5</v>
      </c>
      <c r="O401" s="423">
        <v>3.07</v>
      </c>
      <c r="P401" s="423">
        <v>1222.47</v>
      </c>
      <c r="Q401" s="424">
        <v>4.57</v>
      </c>
      <c r="R401" s="423">
        <v>1222.47</v>
      </c>
      <c r="S401" s="425">
        <v>3.7383330470277393E-3</v>
      </c>
      <c r="T401" s="426">
        <v>50.466999999999999</v>
      </c>
      <c r="U401" s="427">
        <v>0.18866245388434891</v>
      </c>
      <c r="V401" s="427">
        <v>224.29998282166434</v>
      </c>
      <c r="W401" s="428">
        <v>11.319747233060934</v>
      </c>
    </row>
    <row r="402" spans="1:23" x14ac:dyDescent="0.2">
      <c r="A402" s="683"/>
      <c r="B402" s="677"/>
      <c r="C402" s="693"/>
      <c r="D402" s="420" t="s">
        <v>25</v>
      </c>
      <c r="E402" s="421">
        <v>5</v>
      </c>
      <c r="F402" s="422" t="s">
        <v>746</v>
      </c>
      <c r="G402" s="422" t="s">
        <v>24</v>
      </c>
      <c r="H402" s="421">
        <v>45</v>
      </c>
      <c r="I402" s="421">
        <v>1990</v>
      </c>
      <c r="J402" s="423">
        <v>17.703834000000001</v>
      </c>
      <c r="K402" s="423">
        <v>4.0298090000000002</v>
      </c>
      <c r="L402" s="423">
        <v>4.5740249999999998</v>
      </c>
      <c r="M402" s="423">
        <v>-0.3</v>
      </c>
      <c r="N402" s="423">
        <v>6.8</v>
      </c>
      <c r="O402" s="423">
        <v>2.6</v>
      </c>
      <c r="P402" s="423">
        <v>2333.65</v>
      </c>
      <c r="Q402" s="424">
        <v>9.4</v>
      </c>
      <c r="R402" s="423">
        <v>2333.65</v>
      </c>
      <c r="S402" s="425">
        <v>4.0280247680671913E-3</v>
      </c>
      <c r="T402" s="426">
        <v>50.466999999999999</v>
      </c>
      <c r="U402" s="427">
        <v>0.20328232597004695</v>
      </c>
      <c r="V402" s="427">
        <v>241.68148608403149</v>
      </c>
      <c r="W402" s="428">
        <v>12.196939558202818</v>
      </c>
    </row>
    <row r="403" spans="1:23" x14ac:dyDescent="0.2">
      <c r="A403" s="683"/>
      <c r="B403" s="677"/>
      <c r="C403" s="693"/>
      <c r="D403" s="420" t="s">
        <v>25</v>
      </c>
      <c r="E403" s="421">
        <v>6</v>
      </c>
      <c r="F403" s="422" t="s">
        <v>747</v>
      </c>
      <c r="G403" s="422" t="s">
        <v>24</v>
      </c>
      <c r="H403" s="421">
        <v>39</v>
      </c>
      <c r="I403" s="421">
        <v>1992</v>
      </c>
      <c r="J403" s="423">
        <v>17.919469999999997</v>
      </c>
      <c r="K403" s="423">
        <v>2.6729099999999999</v>
      </c>
      <c r="L403" s="423">
        <v>6.14656</v>
      </c>
      <c r="M403" s="423">
        <v>-0.3</v>
      </c>
      <c r="N403" s="423">
        <v>0</v>
      </c>
      <c r="O403" s="423">
        <v>9.4</v>
      </c>
      <c r="P403" s="423">
        <v>2267.6400000000003</v>
      </c>
      <c r="Q403" s="424">
        <v>9.4</v>
      </c>
      <c r="R403" s="423">
        <v>2267.6400000000003</v>
      </c>
      <c r="S403" s="425">
        <v>4.1452787920481203E-3</v>
      </c>
      <c r="T403" s="426">
        <v>50.466999999999999</v>
      </c>
      <c r="U403" s="427">
        <v>0.20919978479829249</v>
      </c>
      <c r="V403" s="427">
        <v>248.7167275228872</v>
      </c>
      <c r="W403" s="428">
        <v>12.551987087897547</v>
      </c>
    </row>
    <row r="404" spans="1:23" x14ac:dyDescent="0.2">
      <c r="A404" s="683"/>
      <c r="B404" s="677"/>
      <c r="C404" s="693"/>
      <c r="D404" s="420" t="s">
        <v>25</v>
      </c>
      <c r="E404" s="421">
        <v>7</v>
      </c>
      <c r="F404" s="422" t="s">
        <v>748</v>
      </c>
      <c r="G404" s="422" t="s">
        <v>24</v>
      </c>
      <c r="H404" s="421">
        <v>32</v>
      </c>
      <c r="I404" s="421">
        <v>1962</v>
      </c>
      <c r="J404" s="423">
        <v>12.272120000000001</v>
      </c>
      <c r="K404" s="423">
        <v>2.3060399999999999</v>
      </c>
      <c r="L404" s="423">
        <v>5.0660800000000004</v>
      </c>
      <c r="M404" s="423">
        <v>-0.5</v>
      </c>
      <c r="N404" s="423">
        <v>1.8</v>
      </c>
      <c r="O404" s="423">
        <v>3.6</v>
      </c>
      <c r="P404" s="423">
        <v>1250.07</v>
      </c>
      <c r="Q404" s="424">
        <v>5.4</v>
      </c>
      <c r="R404" s="423">
        <v>1250.07</v>
      </c>
      <c r="S404" s="425">
        <v>4.3197580935467623E-3</v>
      </c>
      <c r="T404" s="426">
        <v>50.466999999999999</v>
      </c>
      <c r="U404" s="427">
        <v>0.21800523170702446</v>
      </c>
      <c r="V404" s="427">
        <v>259.18548561280573</v>
      </c>
      <c r="W404" s="428">
        <v>13.080313902421468</v>
      </c>
    </row>
    <row r="405" spans="1:23" x14ac:dyDescent="0.2">
      <c r="A405" s="683"/>
      <c r="B405" s="677"/>
      <c r="C405" s="693"/>
      <c r="D405" s="420" t="s">
        <v>25</v>
      </c>
      <c r="E405" s="421">
        <v>8</v>
      </c>
      <c r="F405" s="422" t="s">
        <v>749</v>
      </c>
      <c r="G405" s="422" t="s">
        <v>24</v>
      </c>
      <c r="H405" s="421">
        <v>32</v>
      </c>
      <c r="I405" s="421">
        <v>1962</v>
      </c>
      <c r="J405" s="423">
        <v>12.388556000000001</v>
      </c>
      <c r="K405" s="423">
        <v>2.3060399999999999</v>
      </c>
      <c r="L405" s="423">
        <v>4.4825160000000004</v>
      </c>
      <c r="M405" s="423">
        <v>-0.1</v>
      </c>
      <c r="N405" s="423">
        <v>1.9</v>
      </c>
      <c r="O405" s="423">
        <v>3.8</v>
      </c>
      <c r="P405" s="423">
        <v>1246.02</v>
      </c>
      <c r="Q405" s="424">
        <v>5.6999999999999993</v>
      </c>
      <c r="R405" s="423">
        <v>1246.02</v>
      </c>
      <c r="S405" s="425">
        <v>4.5745654162854523E-3</v>
      </c>
      <c r="T405" s="426">
        <v>50.466999999999999</v>
      </c>
      <c r="U405" s="427">
        <v>0.23086459286367791</v>
      </c>
      <c r="V405" s="427">
        <v>274.47392497712713</v>
      </c>
      <c r="W405" s="428">
        <v>13.851875571820674</v>
      </c>
    </row>
    <row r="406" spans="1:23" x14ac:dyDescent="0.2">
      <c r="A406" s="683"/>
      <c r="B406" s="677"/>
      <c r="C406" s="693"/>
      <c r="D406" s="420" t="s">
        <v>25</v>
      </c>
      <c r="E406" s="421">
        <v>9</v>
      </c>
      <c r="F406" s="422" t="s">
        <v>750</v>
      </c>
      <c r="G406" s="422" t="s">
        <v>24</v>
      </c>
      <c r="H406" s="421">
        <v>45</v>
      </c>
      <c r="I406" s="421">
        <v>1974</v>
      </c>
      <c r="J406" s="423">
        <v>20.749634</v>
      </c>
      <c r="K406" s="423">
        <v>4.0879799999999999</v>
      </c>
      <c r="L406" s="423">
        <v>5.8616539999999997</v>
      </c>
      <c r="M406" s="423">
        <v>-0.3</v>
      </c>
      <c r="N406" s="423">
        <v>0</v>
      </c>
      <c r="O406" s="423">
        <v>11.1</v>
      </c>
      <c r="P406" s="423">
        <v>2308.86</v>
      </c>
      <c r="Q406" s="424">
        <v>11.1</v>
      </c>
      <c r="R406" s="423">
        <v>2308.86</v>
      </c>
      <c r="S406" s="425">
        <v>4.8075673709103194E-3</v>
      </c>
      <c r="T406" s="426">
        <v>50.466999999999999</v>
      </c>
      <c r="U406" s="427">
        <v>0.24262350250773107</v>
      </c>
      <c r="V406" s="427">
        <v>288.4540422546192</v>
      </c>
      <c r="W406" s="428">
        <v>14.557410150463868</v>
      </c>
    </row>
    <row r="407" spans="1:23" ht="13.5" thickBot="1" x14ac:dyDescent="0.25">
      <c r="A407" s="683"/>
      <c r="B407" s="677"/>
      <c r="C407" s="693"/>
      <c r="D407" s="429" t="s">
        <v>25</v>
      </c>
      <c r="E407" s="430" t="s">
        <v>111</v>
      </c>
      <c r="F407" s="431" t="s">
        <v>751</v>
      </c>
      <c r="G407" s="431" t="s">
        <v>24</v>
      </c>
      <c r="H407" s="430">
        <v>32</v>
      </c>
      <c r="I407" s="430">
        <v>1962</v>
      </c>
      <c r="J407" s="432">
        <v>12.553224</v>
      </c>
      <c r="K407" s="432">
        <v>2.2012200000000002</v>
      </c>
      <c r="L407" s="432">
        <v>3.662004</v>
      </c>
      <c r="M407" s="432">
        <v>0.55000000000000004</v>
      </c>
      <c r="N407" s="432">
        <v>2.04</v>
      </c>
      <c r="O407" s="432">
        <v>4.0999999999999996</v>
      </c>
      <c r="P407" s="432">
        <v>1236.8699999999999</v>
      </c>
      <c r="Q407" s="433">
        <v>6.14</v>
      </c>
      <c r="R407" s="432">
        <v>1236.8699999999999</v>
      </c>
      <c r="S407" s="434">
        <v>4.9641433618731155E-3</v>
      </c>
      <c r="T407" s="435">
        <v>50.466999999999999</v>
      </c>
      <c r="U407" s="436">
        <v>0.2505254230436505</v>
      </c>
      <c r="V407" s="436">
        <v>297.84860171238694</v>
      </c>
      <c r="W407" s="437">
        <v>15.031525382619032</v>
      </c>
    </row>
    <row r="408" spans="1:23" x14ac:dyDescent="0.2">
      <c r="A408" s="683"/>
      <c r="B408" s="677"/>
      <c r="C408" s="693"/>
      <c r="D408" s="448" t="s">
        <v>26</v>
      </c>
      <c r="E408" s="449">
        <v>1</v>
      </c>
      <c r="F408" s="450" t="s">
        <v>752</v>
      </c>
      <c r="G408" s="450" t="s">
        <v>306</v>
      </c>
      <c r="H408" s="449">
        <v>40</v>
      </c>
      <c r="I408" s="449">
        <v>1982</v>
      </c>
      <c r="J408" s="451">
        <v>20.601175999999999</v>
      </c>
      <c r="K408" s="451">
        <v>2.9611649999999998</v>
      </c>
      <c r="L408" s="451">
        <v>4.8463599999999998</v>
      </c>
      <c r="M408" s="451">
        <v>0.7</v>
      </c>
      <c r="N408" s="451">
        <v>0</v>
      </c>
      <c r="O408" s="451">
        <v>12.093650999999999</v>
      </c>
      <c r="P408" s="451">
        <v>2259.52</v>
      </c>
      <c r="Q408" s="452">
        <v>12.093650999999999</v>
      </c>
      <c r="R408" s="451">
        <v>2259.52</v>
      </c>
      <c r="S408" s="453">
        <v>5.3523097826086953E-3</v>
      </c>
      <c r="T408" s="454">
        <v>50.466999999999999</v>
      </c>
      <c r="U408" s="455">
        <v>0.270115017798913</v>
      </c>
      <c r="V408" s="456">
        <v>321.13858695652169</v>
      </c>
      <c r="W408" s="457">
        <v>16.20690106793478</v>
      </c>
    </row>
    <row r="409" spans="1:23" x14ac:dyDescent="0.2">
      <c r="A409" s="683"/>
      <c r="B409" s="677"/>
      <c r="C409" s="693"/>
      <c r="D409" s="458" t="s">
        <v>26</v>
      </c>
      <c r="E409" s="459">
        <v>2</v>
      </c>
      <c r="F409" s="460" t="s">
        <v>753</v>
      </c>
      <c r="G409" s="460" t="s">
        <v>122</v>
      </c>
      <c r="H409" s="459">
        <v>45</v>
      </c>
      <c r="I409" s="459">
        <v>1991</v>
      </c>
      <c r="J409" s="461">
        <v>24.473896</v>
      </c>
      <c r="K409" s="461">
        <v>3.6949049999999999</v>
      </c>
      <c r="L409" s="461">
        <v>8.6889599999999998</v>
      </c>
      <c r="M409" s="461">
        <v>-0.8</v>
      </c>
      <c r="N409" s="461">
        <v>0</v>
      </c>
      <c r="O409" s="461">
        <v>12.890031</v>
      </c>
      <c r="P409" s="461">
        <v>2327.9699999999998</v>
      </c>
      <c r="Q409" s="462">
        <v>12.890031</v>
      </c>
      <c r="R409" s="461">
        <v>2327.9699999999998</v>
      </c>
      <c r="S409" s="463">
        <v>5.5370262503382783E-3</v>
      </c>
      <c r="T409" s="454">
        <v>50.466999999999999</v>
      </c>
      <c r="U409" s="464">
        <v>0.27943710377582187</v>
      </c>
      <c r="V409" s="456">
        <v>332.22157502029671</v>
      </c>
      <c r="W409" s="465">
        <v>16.766226226549314</v>
      </c>
    </row>
    <row r="410" spans="1:23" x14ac:dyDescent="0.2">
      <c r="A410" s="683"/>
      <c r="B410" s="677"/>
      <c r="C410" s="693"/>
      <c r="D410" s="458" t="s">
        <v>26</v>
      </c>
      <c r="E410" s="459">
        <v>3</v>
      </c>
      <c r="F410" s="460" t="s">
        <v>754</v>
      </c>
      <c r="G410" s="460" t="s">
        <v>122</v>
      </c>
      <c r="H410" s="459">
        <v>45</v>
      </c>
      <c r="I410" s="459">
        <v>1987</v>
      </c>
      <c r="J410" s="461">
        <v>25.311585000000001</v>
      </c>
      <c r="K410" s="461">
        <v>3.1446000000000001</v>
      </c>
      <c r="L410" s="461">
        <v>8.1022499999999997</v>
      </c>
      <c r="M410" s="461">
        <v>0.6</v>
      </c>
      <c r="N410" s="461">
        <v>0</v>
      </c>
      <c r="O410" s="461">
        <v>13.464734999999999</v>
      </c>
      <c r="P410" s="461">
        <v>2331.75</v>
      </c>
      <c r="Q410" s="462">
        <v>13.464734999999999</v>
      </c>
      <c r="R410" s="461">
        <v>2331.75</v>
      </c>
      <c r="S410" s="463">
        <v>5.7745191379864908E-3</v>
      </c>
      <c r="T410" s="454">
        <v>50.466999999999999</v>
      </c>
      <c r="U410" s="464">
        <v>0.2914226573367642</v>
      </c>
      <c r="V410" s="456">
        <v>346.47114827918944</v>
      </c>
      <c r="W410" s="465">
        <v>17.485359440205851</v>
      </c>
    </row>
    <row r="411" spans="1:23" x14ac:dyDescent="0.2">
      <c r="A411" s="683"/>
      <c r="B411" s="677"/>
      <c r="C411" s="693"/>
      <c r="D411" s="458" t="s">
        <v>26</v>
      </c>
      <c r="E411" s="459">
        <v>4</v>
      </c>
      <c r="F411" s="460" t="s">
        <v>755</v>
      </c>
      <c r="G411" s="460" t="s">
        <v>122</v>
      </c>
      <c r="H411" s="459">
        <v>54</v>
      </c>
      <c r="I411" s="459">
        <v>1983</v>
      </c>
      <c r="J411" s="461">
        <v>27.540573000000002</v>
      </c>
      <c r="K411" s="461">
        <v>5.1885899999999996</v>
      </c>
      <c r="L411" s="461">
        <v>4.8029159999999997</v>
      </c>
      <c r="M411" s="461">
        <v>0.3</v>
      </c>
      <c r="N411" s="461">
        <v>0</v>
      </c>
      <c r="O411" s="461">
        <v>17.249067</v>
      </c>
      <c r="P411" s="461">
        <v>2959.47</v>
      </c>
      <c r="Q411" s="462">
        <v>17.249067</v>
      </c>
      <c r="R411" s="461">
        <v>2959.47</v>
      </c>
      <c r="S411" s="463">
        <v>5.8284311042179852E-3</v>
      </c>
      <c r="T411" s="454">
        <v>50.466999999999999</v>
      </c>
      <c r="U411" s="464">
        <v>0.29414343253656905</v>
      </c>
      <c r="V411" s="456">
        <v>349.70586625307908</v>
      </c>
      <c r="W411" s="465">
        <v>17.648605952194142</v>
      </c>
    </row>
    <row r="412" spans="1:23" x14ac:dyDescent="0.2">
      <c r="A412" s="683"/>
      <c r="B412" s="677"/>
      <c r="C412" s="693"/>
      <c r="D412" s="458" t="s">
        <v>26</v>
      </c>
      <c r="E412" s="459">
        <v>5</v>
      </c>
      <c r="F412" s="460" t="s">
        <v>756</v>
      </c>
      <c r="G412" s="460" t="s">
        <v>122</v>
      </c>
      <c r="H412" s="459">
        <v>60</v>
      </c>
      <c r="I412" s="459">
        <v>1983</v>
      </c>
      <c r="J412" s="461">
        <v>27.629216</v>
      </c>
      <c r="K412" s="461">
        <v>3.3542399999999999</v>
      </c>
      <c r="L412" s="461">
        <v>10.59168</v>
      </c>
      <c r="M412" s="461">
        <v>-0.24</v>
      </c>
      <c r="N412" s="461">
        <v>0</v>
      </c>
      <c r="O412" s="461">
        <v>13.923296000000001</v>
      </c>
      <c r="P412" s="461">
        <v>2376.9699999999998</v>
      </c>
      <c r="Q412" s="462">
        <v>13.923296000000001</v>
      </c>
      <c r="R412" s="461">
        <v>2376.9699999999998</v>
      </c>
      <c r="S412" s="463">
        <v>5.8575817111701034E-3</v>
      </c>
      <c r="T412" s="454">
        <v>50.466999999999999</v>
      </c>
      <c r="U412" s="464">
        <v>0.29561457621762161</v>
      </c>
      <c r="V412" s="456">
        <v>351.4549026702062</v>
      </c>
      <c r="W412" s="465">
        <v>17.736874573057296</v>
      </c>
    </row>
    <row r="413" spans="1:23" x14ac:dyDescent="0.2">
      <c r="A413" s="683"/>
      <c r="B413" s="677"/>
      <c r="C413" s="693"/>
      <c r="D413" s="458" t="s">
        <v>26</v>
      </c>
      <c r="E413" s="459">
        <v>6</v>
      </c>
      <c r="F413" s="460" t="s">
        <v>757</v>
      </c>
      <c r="G413" s="460" t="s">
        <v>122</v>
      </c>
      <c r="H413" s="459">
        <v>40</v>
      </c>
      <c r="I413" s="459">
        <v>1995</v>
      </c>
      <c r="J413" s="461">
        <v>24.292625000000001</v>
      </c>
      <c r="K413" s="461">
        <v>4.2976200000000002</v>
      </c>
      <c r="L413" s="461">
        <v>7.4065200000000004</v>
      </c>
      <c r="M413" s="461">
        <v>-0.2</v>
      </c>
      <c r="N413" s="461">
        <v>0</v>
      </c>
      <c r="O413" s="461">
        <v>12.788485</v>
      </c>
      <c r="P413" s="461">
        <v>2169.11</v>
      </c>
      <c r="Q413" s="462">
        <v>12.788485</v>
      </c>
      <c r="R413" s="461">
        <v>2169.11</v>
      </c>
      <c r="S413" s="463">
        <v>5.8957291239264027E-3</v>
      </c>
      <c r="T413" s="454">
        <v>50.466999999999999</v>
      </c>
      <c r="U413" s="464">
        <v>0.29753976169719376</v>
      </c>
      <c r="V413" s="456">
        <v>353.74374743558417</v>
      </c>
      <c r="W413" s="465">
        <v>17.852385701831626</v>
      </c>
    </row>
    <row r="414" spans="1:23" x14ac:dyDescent="0.2">
      <c r="A414" s="683"/>
      <c r="B414" s="677"/>
      <c r="C414" s="693"/>
      <c r="D414" s="458" t="s">
        <v>26</v>
      </c>
      <c r="E414" s="459">
        <v>7</v>
      </c>
      <c r="F414" s="460" t="s">
        <v>758</v>
      </c>
      <c r="G414" s="460" t="s">
        <v>24</v>
      </c>
      <c r="H414" s="459">
        <v>32</v>
      </c>
      <c r="I414" s="459">
        <v>1961</v>
      </c>
      <c r="J414" s="461">
        <v>13.531814000000001</v>
      </c>
      <c r="K414" s="461">
        <v>1.6247100000000001</v>
      </c>
      <c r="L414" s="461">
        <v>4.6371039999999999</v>
      </c>
      <c r="M414" s="461">
        <v>0.1</v>
      </c>
      <c r="N414" s="461">
        <v>0</v>
      </c>
      <c r="O414" s="461">
        <v>7.17</v>
      </c>
      <c r="P414" s="461">
        <v>1204.29</v>
      </c>
      <c r="Q414" s="462">
        <v>7.17</v>
      </c>
      <c r="R414" s="461">
        <v>1204.29</v>
      </c>
      <c r="S414" s="463">
        <v>5.9537154672047428E-3</v>
      </c>
      <c r="T414" s="454">
        <v>50.466999999999999</v>
      </c>
      <c r="U414" s="464">
        <v>0.30046615848342173</v>
      </c>
      <c r="V414" s="456">
        <v>357.22292803228459</v>
      </c>
      <c r="W414" s="465">
        <v>18.027969509005306</v>
      </c>
    </row>
    <row r="415" spans="1:23" x14ac:dyDescent="0.2">
      <c r="A415" s="683"/>
      <c r="B415" s="677"/>
      <c r="C415" s="693"/>
      <c r="D415" s="458" t="s">
        <v>26</v>
      </c>
      <c r="E415" s="459">
        <v>8</v>
      </c>
      <c r="F415" s="460" t="s">
        <v>759</v>
      </c>
      <c r="G415" s="460" t="s">
        <v>122</v>
      </c>
      <c r="H415" s="459">
        <v>50</v>
      </c>
      <c r="I415" s="459">
        <v>1979</v>
      </c>
      <c r="J415" s="461">
        <v>32.543593000000001</v>
      </c>
      <c r="K415" s="461">
        <v>5.1885899999999996</v>
      </c>
      <c r="L415" s="461">
        <v>7.9840999999999998</v>
      </c>
      <c r="M415" s="461">
        <v>-0.5</v>
      </c>
      <c r="N415" s="461">
        <v>0</v>
      </c>
      <c r="O415" s="461">
        <v>19.870902999999998</v>
      </c>
      <c r="P415" s="461">
        <v>3259.12</v>
      </c>
      <c r="Q415" s="462">
        <v>19.870902999999998</v>
      </c>
      <c r="R415" s="461">
        <v>3259.12</v>
      </c>
      <c r="S415" s="463">
        <v>6.0970148383612749E-3</v>
      </c>
      <c r="T415" s="454">
        <v>50.466999999999999</v>
      </c>
      <c r="U415" s="464">
        <v>0.30769804784757843</v>
      </c>
      <c r="V415" s="456">
        <v>365.82089030167646</v>
      </c>
      <c r="W415" s="465">
        <v>18.461882870854705</v>
      </c>
    </row>
    <row r="416" spans="1:23" x14ac:dyDescent="0.2">
      <c r="A416" s="683"/>
      <c r="B416" s="677"/>
      <c r="C416" s="693"/>
      <c r="D416" s="458" t="s">
        <v>26</v>
      </c>
      <c r="E416" s="459">
        <v>9</v>
      </c>
      <c r="F416" s="460" t="s">
        <v>760</v>
      </c>
      <c r="G416" s="460" t="s">
        <v>122</v>
      </c>
      <c r="H416" s="459">
        <v>40</v>
      </c>
      <c r="I416" s="459">
        <v>1978</v>
      </c>
      <c r="J416" s="461">
        <v>25.004474999999999</v>
      </c>
      <c r="K416" s="461">
        <v>2.793453</v>
      </c>
      <c r="L416" s="461">
        <v>8.4865200000000005</v>
      </c>
      <c r="M416" s="461">
        <v>-0.24</v>
      </c>
      <c r="N416" s="461">
        <v>0</v>
      </c>
      <c r="O416" s="461">
        <v>13.964502</v>
      </c>
      <c r="P416" s="461">
        <v>2252.5700000000002</v>
      </c>
      <c r="Q416" s="462">
        <v>13.964502</v>
      </c>
      <c r="R416" s="461">
        <v>2252.5700000000002</v>
      </c>
      <c r="S416" s="463">
        <v>6.1993642816871386E-3</v>
      </c>
      <c r="T416" s="454">
        <v>50.466999999999999</v>
      </c>
      <c r="U416" s="464">
        <v>0.31286331720390481</v>
      </c>
      <c r="V416" s="456">
        <v>371.96185690122832</v>
      </c>
      <c r="W416" s="465">
        <v>18.771799032234288</v>
      </c>
    </row>
    <row r="417" spans="1:23" ht="13.5" thickBot="1" x14ac:dyDescent="0.25">
      <c r="A417" s="683"/>
      <c r="B417" s="677"/>
      <c r="C417" s="693"/>
      <c r="D417" s="466" t="s">
        <v>26</v>
      </c>
      <c r="E417" s="467" t="s">
        <v>120</v>
      </c>
      <c r="F417" s="468" t="s">
        <v>761</v>
      </c>
      <c r="G417" s="468" t="s">
        <v>122</v>
      </c>
      <c r="H417" s="467">
        <v>40</v>
      </c>
      <c r="I417" s="467">
        <v>1988</v>
      </c>
      <c r="J417" s="469">
        <v>25.002796</v>
      </c>
      <c r="K417" s="469">
        <v>2.615783</v>
      </c>
      <c r="L417" s="469">
        <v>8.2661599999999993</v>
      </c>
      <c r="M417" s="469">
        <v>0.09</v>
      </c>
      <c r="N417" s="469">
        <v>0</v>
      </c>
      <c r="O417" s="469">
        <v>14.030853</v>
      </c>
      <c r="P417" s="469">
        <v>2258.88</v>
      </c>
      <c r="Q417" s="499">
        <v>14.030853</v>
      </c>
      <c r="R417" s="469">
        <v>2258.88</v>
      </c>
      <c r="S417" s="500">
        <v>6.2114202613684655E-3</v>
      </c>
      <c r="T417" s="470">
        <v>50.466999999999999</v>
      </c>
      <c r="U417" s="501">
        <v>0.31347174633048236</v>
      </c>
      <c r="V417" s="502">
        <v>372.68521568210792</v>
      </c>
      <c r="W417" s="503">
        <v>18.808304779828941</v>
      </c>
    </row>
    <row r="418" spans="1:23" x14ac:dyDescent="0.2">
      <c r="A418" s="683"/>
      <c r="B418" s="677"/>
      <c r="C418" s="693"/>
      <c r="D418" s="471" t="s">
        <v>27</v>
      </c>
      <c r="E418" s="472">
        <v>1</v>
      </c>
      <c r="F418" s="473" t="s">
        <v>762</v>
      </c>
      <c r="G418" s="473" t="s">
        <v>122</v>
      </c>
      <c r="H418" s="472">
        <v>8</v>
      </c>
      <c r="I418" s="472">
        <v>1961</v>
      </c>
      <c r="J418" s="474">
        <v>4.1959989999999996</v>
      </c>
      <c r="K418" s="474">
        <v>0</v>
      </c>
      <c r="L418" s="474">
        <v>0</v>
      </c>
      <c r="M418" s="474">
        <v>0</v>
      </c>
      <c r="N418" s="474">
        <v>0</v>
      </c>
      <c r="O418" s="474">
        <v>4.1959989999999996</v>
      </c>
      <c r="P418" s="474">
        <v>361.18</v>
      </c>
      <c r="Q418" s="504">
        <v>4.1959989999999996</v>
      </c>
      <c r="R418" s="474">
        <v>361.18</v>
      </c>
      <c r="S418" s="505">
        <v>1.1617473282020044E-2</v>
      </c>
      <c r="T418" s="476">
        <v>50.466999999999999</v>
      </c>
      <c r="U418" s="506">
        <v>0.5862990241237056</v>
      </c>
      <c r="V418" s="507">
        <v>697.04839692120265</v>
      </c>
      <c r="W418" s="508">
        <v>35.177941447422327</v>
      </c>
    </row>
    <row r="419" spans="1:23" x14ac:dyDescent="0.2">
      <c r="A419" s="683"/>
      <c r="B419" s="677"/>
      <c r="C419" s="693"/>
      <c r="D419" s="480" t="s">
        <v>27</v>
      </c>
      <c r="E419" s="481">
        <v>2</v>
      </c>
      <c r="F419" s="482" t="s">
        <v>763</v>
      </c>
      <c r="G419" s="482" t="s">
        <v>122</v>
      </c>
      <c r="H419" s="481">
        <v>32</v>
      </c>
      <c r="I419" s="481">
        <v>1964</v>
      </c>
      <c r="J419" s="483">
        <v>21.172543999999998</v>
      </c>
      <c r="K419" s="483">
        <v>1.860555</v>
      </c>
      <c r="L419" s="483">
        <v>5.0398719999999999</v>
      </c>
      <c r="M419" s="483">
        <v>-7.0000000000000007E-2</v>
      </c>
      <c r="N419" s="483">
        <v>0</v>
      </c>
      <c r="O419" s="483">
        <v>14.342117</v>
      </c>
      <c r="P419" s="483">
        <v>1224.6600000000001</v>
      </c>
      <c r="Q419" s="484">
        <v>14.342117</v>
      </c>
      <c r="R419" s="483">
        <v>1224.6600000000001</v>
      </c>
      <c r="S419" s="475">
        <v>1.1711101040288732E-2</v>
      </c>
      <c r="T419" s="485">
        <v>50.466999999999999</v>
      </c>
      <c r="U419" s="477">
        <v>0.5910241362002514</v>
      </c>
      <c r="V419" s="478">
        <v>702.66606241732404</v>
      </c>
      <c r="W419" s="479">
        <v>35.461448172015096</v>
      </c>
    </row>
    <row r="420" spans="1:23" x14ac:dyDescent="0.2">
      <c r="A420" s="683"/>
      <c r="B420" s="677"/>
      <c r="C420" s="693"/>
      <c r="D420" s="480" t="s">
        <v>27</v>
      </c>
      <c r="E420" s="481">
        <v>3</v>
      </c>
      <c r="F420" s="482" t="s">
        <v>764</v>
      </c>
      <c r="G420" s="482" t="s">
        <v>122</v>
      </c>
      <c r="H420" s="481">
        <v>12</v>
      </c>
      <c r="I420" s="481">
        <v>1958</v>
      </c>
      <c r="J420" s="483">
        <v>10.590558999999999</v>
      </c>
      <c r="K420" s="483">
        <v>0.83855999999999997</v>
      </c>
      <c r="L420" s="483">
        <v>1.941597</v>
      </c>
      <c r="M420" s="483">
        <v>0.3</v>
      </c>
      <c r="N420" s="483">
        <v>0</v>
      </c>
      <c r="O420" s="483">
        <v>7.510402</v>
      </c>
      <c r="P420" s="483">
        <v>641.11</v>
      </c>
      <c r="Q420" s="484">
        <v>7.510402</v>
      </c>
      <c r="R420" s="483">
        <v>641.11</v>
      </c>
      <c r="S420" s="475">
        <v>1.1714685467392492E-2</v>
      </c>
      <c r="T420" s="485">
        <v>50.466999999999999</v>
      </c>
      <c r="U420" s="477">
        <v>0.59120503148289683</v>
      </c>
      <c r="V420" s="478">
        <v>702.88112804354955</v>
      </c>
      <c r="W420" s="479">
        <v>35.472301888973817</v>
      </c>
    </row>
    <row r="421" spans="1:23" x14ac:dyDescent="0.2">
      <c r="A421" s="683"/>
      <c r="B421" s="677"/>
      <c r="C421" s="693"/>
      <c r="D421" s="480" t="s">
        <v>27</v>
      </c>
      <c r="E421" s="481">
        <v>4</v>
      </c>
      <c r="F421" s="482" t="s">
        <v>765</v>
      </c>
      <c r="G421" s="482" t="s">
        <v>122</v>
      </c>
      <c r="H421" s="481">
        <v>10</v>
      </c>
      <c r="I421" s="481">
        <v>1958</v>
      </c>
      <c r="J421" s="483">
        <v>8.2220510000000004</v>
      </c>
      <c r="K421" s="483">
        <v>0.26205000000000001</v>
      </c>
      <c r="L421" s="483">
        <v>1.639068</v>
      </c>
      <c r="M421" s="483">
        <v>0.15</v>
      </c>
      <c r="N421" s="483">
        <v>0</v>
      </c>
      <c r="O421" s="483">
        <v>6.1709329999999998</v>
      </c>
      <c r="P421" s="483">
        <v>525.29999999999995</v>
      </c>
      <c r="Q421" s="484">
        <v>6.1709329999999998</v>
      </c>
      <c r="R421" s="483">
        <v>525.29999999999995</v>
      </c>
      <c r="S421" s="475">
        <v>1.1747445269369884E-2</v>
      </c>
      <c r="T421" s="485">
        <v>50.466999999999999</v>
      </c>
      <c r="U421" s="477">
        <v>0.59285832040928998</v>
      </c>
      <c r="V421" s="478">
        <v>704.84671616219305</v>
      </c>
      <c r="W421" s="479">
        <v>35.571499224557392</v>
      </c>
    </row>
    <row r="422" spans="1:23" x14ac:dyDescent="0.2">
      <c r="A422" s="683"/>
      <c r="B422" s="677"/>
      <c r="C422" s="693"/>
      <c r="D422" s="480" t="s">
        <v>27</v>
      </c>
      <c r="E422" s="481">
        <v>5</v>
      </c>
      <c r="F422" s="482" t="s">
        <v>766</v>
      </c>
      <c r="G422" s="482" t="s">
        <v>122</v>
      </c>
      <c r="H422" s="481">
        <v>6</v>
      </c>
      <c r="I422" s="481">
        <v>1936</v>
      </c>
      <c r="J422" s="483">
        <v>5.2529219999999999</v>
      </c>
      <c r="K422" s="483">
        <v>0.62892000000000003</v>
      </c>
      <c r="L422" s="483">
        <v>1.2764519999999999</v>
      </c>
      <c r="M422" s="483">
        <v>0.2</v>
      </c>
      <c r="N422" s="483">
        <v>0</v>
      </c>
      <c r="O422" s="483">
        <v>3.1475499999999998</v>
      </c>
      <c r="P422" s="483">
        <v>266.57</v>
      </c>
      <c r="Q422" s="484">
        <v>3.1475499999999998</v>
      </c>
      <c r="R422" s="483">
        <v>266.57</v>
      </c>
      <c r="S422" s="475">
        <v>1.1807592752372734E-2</v>
      </c>
      <c r="T422" s="485">
        <v>50.466999999999999</v>
      </c>
      <c r="U422" s="477">
        <v>0.59589378343399479</v>
      </c>
      <c r="V422" s="478">
        <v>708.45556514236409</v>
      </c>
      <c r="W422" s="479">
        <v>35.753627006039686</v>
      </c>
    </row>
    <row r="423" spans="1:23" x14ac:dyDescent="0.2">
      <c r="A423" s="683"/>
      <c r="B423" s="677"/>
      <c r="C423" s="693"/>
      <c r="D423" s="480" t="s">
        <v>27</v>
      </c>
      <c r="E423" s="481">
        <v>6</v>
      </c>
      <c r="F423" s="482" t="s">
        <v>767</v>
      </c>
      <c r="G423" s="482" t="s">
        <v>122</v>
      </c>
      <c r="H423" s="481">
        <v>8</v>
      </c>
      <c r="I423" s="481">
        <v>1986</v>
      </c>
      <c r="J423" s="483">
        <v>5.1369990000000003</v>
      </c>
      <c r="K423" s="483">
        <v>0</v>
      </c>
      <c r="L423" s="483">
        <v>0</v>
      </c>
      <c r="M423" s="483">
        <v>0</v>
      </c>
      <c r="N423" s="483">
        <v>0</v>
      </c>
      <c r="O423" s="483">
        <v>5.1369990000000003</v>
      </c>
      <c r="P423" s="483">
        <v>413.93</v>
      </c>
      <c r="Q423" s="484">
        <v>5.1369990000000003</v>
      </c>
      <c r="R423" s="483">
        <v>413.93</v>
      </c>
      <c r="S423" s="475">
        <v>1.2410308506269176E-2</v>
      </c>
      <c r="T423" s="485">
        <v>50.466999999999999</v>
      </c>
      <c r="U423" s="477">
        <v>0.6263110393858865</v>
      </c>
      <c r="V423" s="478">
        <v>744.61851037615054</v>
      </c>
      <c r="W423" s="479">
        <v>37.578662363153192</v>
      </c>
    </row>
    <row r="424" spans="1:23" x14ac:dyDescent="0.2">
      <c r="A424" s="683"/>
      <c r="B424" s="677"/>
      <c r="C424" s="693"/>
      <c r="D424" s="480" t="s">
        <v>27</v>
      </c>
      <c r="E424" s="481">
        <v>7</v>
      </c>
      <c r="F424" s="482" t="s">
        <v>768</v>
      </c>
      <c r="G424" s="482" t="s">
        <v>122</v>
      </c>
      <c r="H424" s="481">
        <v>8</v>
      </c>
      <c r="I424" s="481">
        <v>1959</v>
      </c>
      <c r="J424" s="483">
        <v>6.5481040000000004</v>
      </c>
      <c r="K424" s="483">
        <v>0.52410000000000001</v>
      </c>
      <c r="L424" s="483">
        <v>1.4579200000000001</v>
      </c>
      <c r="M424" s="483">
        <v>-0.01</v>
      </c>
      <c r="N424" s="483">
        <v>0</v>
      </c>
      <c r="O424" s="483">
        <v>4.5760839999999998</v>
      </c>
      <c r="P424" s="483">
        <v>363.07</v>
      </c>
      <c r="Q424" s="484">
        <v>4.5760839999999998</v>
      </c>
      <c r="R424" s="483">
        <v>363.07</v>
      </c>
      <c r="S424" s="475">
        <v>1.2603861514308536E-2</v>
      </c>
      <c r="T424" s="485">
        <v>50.466999999999999</v>
      </c>
      <c r="U424" s="477">
        <v>0.63607907904260885</v>
      </c>
      <c r="V424" s="478">
        <v>756.23169085851214</v>
      </c>
      <c r="W424" s="479">
        <v>38.164744742556536</v>
      </c>
    </row>
    <row r="425" spans="1:23" x14ac:dyDescent="0.2">
      <c r="A425" s="683"/>
      <c r="B425" s="677"/>
      <c r="C425" s="693"/>
      <c r="D425" s="480" t="s">
        <v>27</v>
      </c>
      <c r="E425" s="481">
        <v>8</v>
      </c>
      <c r="F425" s="482" t="s">
        <v>769</v>
      </c>
      <c r="G425" s="482" t="s">
        <v>122</v>
      </c>
      <c r="H425" s="481">
        <v>8</v>
      </c>
      <c r="I425" s="481">
        <v>1955</v>
      </c>
      <c r="J425" s="483">
        <v>6.2893299999999996</v>
      </c>
      <c r="K425" s="483">
        <v>0.41927999999999999</v>
      </c>
      <c r="L425" s="483">
        <v>0</v>
      </c>
      <c r="M425" s="483">
        <v>-0.1</v>
      </c>
      <c r="N425" s="483">
        <v>0</v>
      </c>
      <c r="O425" s="483">
        <v>5.9700499999999996</v>
      </c>
      <c r="P425" s="483">
        <v>466.28</v>
      </c>
      <c r="Q425" s="484">
        <v>5.9700499999999996</v>
      </c>
      <c r="R425" s="483">
        <v>466.28</v>
      </c>
      <c r="S425" s="475">
        <v>1.2803572960452947E-2</v>
      </c>
      <c r="T425" s="485">
        <v>50.466999999999999</v>
      </c>
      <c r="U425" s="477">
        <v>0.64615791659517885</v>
      </c>
      <c r="V425" s="478">
        <v>768.21437762717676</v>
      </c>
      <c r="W425" s="479">
        <v>38.769474995710723</v>
      </c>
    </row>
    <row r="426" spans="1:23" x14ac:dyDescent="0.2">
      <c r="A426" s="683"/>
      <c r="B426" s="677"/>
      <c r="C426" s="693"/>
      <c r="D426" s="480" t="s">
        <v>27</v>
      </c>
      <c r="E426" s="481">
        <v>9</v>
      </c>
      <c r="F426" s="482" t="s">
        <v>770</v>
      </c>
      <c r="G426" s="482" t="s">
        <v>122</v>
      </c>
      <c r="H426" s="481">
        <v>9</v>
      </c>
      <c r="I426" s="481">
        <v>1953</v>
      </c>
      <c r="J426" s="483">
        <v>6.1564119999999996</v>
      </c>
      <c r="K426" s="483">
        <v>5.2409999999999998E-2</v>
      </c>
      <c r="L426" s="483">
        <v>5.9634E-2</v>
      </c>
      <c r="M426" s="483">
        <v>0.05</v>
      </c>
      <c r="N426" s="483">
        <v>0</v>
      </c>
      <c r="O426" s="483">
        <v>5.9943679999999997</v>
      </c>
      <c r="P426" s="483">
        <v>467.4</v>
      </c>
      <c r="Q426" s="484">
        <v>5.9943679999999997</v>
      </c>
      <c r="R426" s="483">
        <v>467.4</v>
      </c>
      <c r="S426" s="475">
        <v>1.2824920838682072E-2</v>
      </c>
      <c r="T426" s="485">
        <v>50.466999999999999</v>
      </c>
      <c r="U426" s="477">
        <v>0.64723527996576813</v>
      </c>
      <c r="V426" s="478">
        <v>769.49525032092424</v>
      </c>
      <c r="W426" s="479">
        <v>38.834116797946081</v>
      </c>
    </row>
    <row r="427" spans="1:23" ht="13.5" thickBot="1" x14ac:dyDescent="0.25">
      <c r="A427" s="683"/>
      <c r="B427" s="677"/>
      <c r="C427" s="693"/>
      <c r="D427" s="486" t="s">
        <v>27</v>
      </c>
      <c r="E427" s="487" t="s">
        <v>120</v>
      </c>
      <c r="F427" s="488" t="s">
        <v>771</v>
      </c>
      <c r="G427" s="488" t="s">
        <v>122</v>
      </c>
      <c r="H427" s="487">
        <v>12</v>
      </c>
      <c r="I427" s="487">
        <v>1956</v>
      </c>
      <c r="J427" s="489">
        <v>8.8665640000000003</v>
      </c>
      <c r="K427" s="489">
        <v>0.83855999999999997</v>
      </c>
      <c r="L427" s="489">
        <v>0.19872000000000001</v>
      </c>
      <c r="M427" s="489">
        <v>-0.1</v>
      </c>
      <c r="N427" s="489">
        <v>0</v>
      </c>
      <c r="O427" s="489">
        <v>7.929284</v>
      </c>
      <c r="P427" s="489">
        <v>569.76</v>
      </c>
      <c r="Q427" s="490">
        <v>7.929284</v>
      </c>
      <c r="R427" s="489">
        <v>569.76</v>
      </c>
      <c r="S427" s="509">
        <v>1.3916884302162313E-2</v>
      </c>
      <c r="T427" s="491">
        <v>50.466999999999999</v>
      </c>
      <c r="U427" s="492">
        <v>0.7023434000772254</v>
      </c>
      <c r="V427" s="510">
        <v>835.01305812973885</v>
      </c>
      <c r="W427" s="511">
        <v>42.140604004633531</v>
      </c>
    </row>
    <row r="428" spans="1:23" x14ac:dyDescent="0.2">
      <c r="A428" s="683"/>
      <c r="B428" s="677"/>
      <c r="C428" s="693"/>
      <c r="D428" s="512" t="s">
        <v>28</v>
      </c>
      <c r="E428" s="513">
        <v>1</v>
      </c>
      <c r="F428" s="514" t="s">
        <v>772</v>
      </c>
      <c r="G428" s="514" t="s">
        <v>122</v>
      </c>
      <c r="H428" s="513">
        <v>7</v>
      </c>
      <c r="I428" s="513">
        <v>1955</v>
      </c>
      <c r="J428" s="515">
        <v>3.7050010000000002</v>
      </c>
      <c r="K428" s="515">
        <v>0</v>
      </c>
      <c r="L428" s="515">
        <v>0</v>
      </c>
      <c r="M428" s="515">
        <v>0</v>
      </c>
      <c r="N428" s="515">
        <v>0</v>
      </c>
      <c r="O428" s="515">
        <v>3.7050010000000002</v>
      </c>
      <c r="P428" s="515">
        <v>266.2</v>
      </c>
      <c r="Q428" s="516">
        <v>3.7050010000000002</v>
      </c>
      <c r="R428" s="515">
        <v>266.2</v>
      </c>
      <c r="S428" s="517">
        <v>1.3918110443275735E-2</v>
      </c>
      <c r="T428" s="518">
        <v>50.466999999999999</v>
      </c>
      <c r="U428" s="519">
        <v>0.70240527974079647</v>
      </c>
      <c r="V428" s="520">
        <v>835.08662659654408</v>
      </c>
      <c r="W428" s="521">
        <v>42.144316784447788</v>
      </c>
    </row>
    <row r="429" spans="1:23" x14ac:dyDescent="0.2">
      <c r="A429" s="683"/>
      <c r="B429" s="677"/>
      <c r="C429" s="693"/>
      <c r="D429" s="439" t="s">
        <v>28</v>
      </c>
      <c r="E429" s="440">
        <v>2</v>
      </c>
      <c r="F429" s="441" t="s">
        <v>773</v>
      </c>
      <c r="G429" s="441" t="s">
        <v>122</v>
      </c>
      <c r="H429" s="440">
        <v>17</v>
      </c>
      <c r="I429" s="440">
        <v>1959</v>
      </c>
      <c r="J429" s="442">
        <v>12.938183</v>
      </c>
      <c r="K429" s="442">
        <v>1.3102499999999999</v>
      </c>
      <c r="L429" s="442">
        <v>0</v>
      </c>
      <c r="M429" s="442">
        <v>0.1</v>
      </c>
      <c r="N429" s="442">
        <v>0</v>
      </c>
      <c r="O429" s="442">
        <v>11.527933000000001</v>
      </c>
      <c r="P429" s="442">
        <v>827.04</v>
      </c>
      <c r="Q429" s="443">
        <v>11.527933000000001</v>
      </c>
      <c r="R429" s="442">
        <v>827.04</v>
      </c>
      <c r="S429" s="444">
        <v>1.3938785306635714E-2</v>
      </c>
      <c r="T429" s="445">
        <v>50.466999999999999</v>
      </c>
      <c r="U429" s="446">
        <v>0.70344867806998457</v>
      </c>
      <c r="V429" s="438">
        <v>836.32711839814283</v>
      </c>
      <c r="W429" s="447">
        <v>42.206920684199076</v>
      </c>
    </row>
    <row r="430" spans="1:23" x14ac:dyDescent="0.2">
      <c r="A430" s="683"/>
      <c r="B430" s="677"/>
      <c r="C430" s="693"/>
      <c r="D430" s="439" t="s">
        <v>28</v>
      </c>
      <c r="E430" s="440">
        <v>3</v>
      </c>
      <c r="F430" s="441" t="s">
        <v>774</v>
      </c>
      <c r="G430" s="441" t="s">
        <v>122</v>
      </c>
      <c r="H430" s="440">
        <v>12</v>
      </c>
      <c r="I430" s="440">
        <v>1955</v>
      </c>
      <c r="J430" s="442">
        <v>6.6970000000000001</v>
      </c>
      <c r="K430" s="442">
        <v>0</v>
      </c>
      <c r="L430" s="442">
        <v>0</v>
      </c>
      <c r="M430" s="442">
        <v>0</v>
      </c>
      <c r="N430" s="442">
        <v>0</v>
      </c>
      <c r="O430" s="442">
        <v>6.6970000000000001</v>
      </c>
      <c r="P430" s="442">
        <v>475.24</v>
      </c>
      <c r="Q430" s="443">
        <v>6.6970000000000001</v>
      </c>
      <c r="R430" s="442">
        <v>475.24</v>
      </c>
      <c r="S430" s="444">
        <v>1.4091827287265381E-2</v>
      </c>
      <c r="T430" s="445">
        <v>50.466999999999999</v>
      </c>
      <c r="U430" s="446">
        <v>0.71117224770642196</v>
      </c>
      <c r="V430" s="438">
        <v>845.50963723592292</v>
      </c>
      <c r="W430" s="447">
        <v>42.670334862385324</v>
      </c>
    </row>
    <row r="431" spans="1:23" x14ac:dyDescent="0.2">
      <c r="A431" s="683"/>
      <c r="B431" s="677"/>
      <c r="C431" s="693"/>
      <c r="D431" s="439" t="s">
        <v>28</v>
      </c>
      <c r="E431" s="440">
        <v>4</v>
      </c>
      <c r="F431" s="441" t="s">
        <v>775</v>
      </c>
      <c r="G431" s="441" t="s">
        <v>122</v>
      </c>
      <c r="H431" s="440">
        <v>24</v>
      </c>
      <c r="I431" s="440">
        <v>1967</v>
      </c>
      <c r="J431" s="442">
        <v>18.915813</v>
      </c>
      <c r="K431" s="442">
        <v>1.474817</v>
      </c>
      <c r="L431" s="442">
        <v>1.131812</v>
      </c>
      <c r="M431" s="442">
        <v>0.5</v>
      </c>
      <c r="N431" s="442">
        <v>0</v>
      </c>
      <c r="O431" s="442">
        <v>15.809184</v>
      </c>
      <c r="P431" s="442">
        <v>1119.6199999999999</v>
      </c>
      <c r="Q431" s="443">
        <v>15.809184</v>
      </c>
      <c r="R431" s="442">
        <v>1119.6199999999999</v>
      </c>
      <c r="S431" s="444">
        <v>1.4120133616762832E-2</v>
      </c>
      <c r="T431" s="445">
        <v>50.466999999999999</v>
      </c>
      <c r="U431" s="446">
        <v>0.7126007832371698</v>
      </c>
      <c r="V431" s="438">
        <v>847.20801700576988</v>
      </c>
      <c r="W431" s="447">
        <v>42.756046994230189</v>
      </c>
    </row>
    <row r="432" spans="1:23" x14ac:dyDescent="0.2">
      <c r="A432" s="683"/>
      <c r="B432" s="677"/>
      <c r="C432" s="693"/>
      <c r="D432" s="439" t="s">
        <v>28</v>
      </c>
      <c r="E432" s="440">
        <v>5</v>
      </c>
      <c r="F432" s="441" t="s">
        <v>776</v>
      </c>
      <c r="G432" s="441" t="s">
        <v>122</v>
      </c>
      <c r="H432" s="440">
        <v>8</v>
      </c>
      <c r="I432" s="440">
        <v>1952</v>
      </c>
      <c r="J432" s="442">
        <v>2.9709989999999999</v>
      </c>
      <c r="K432" s="442">
        <v>0</v>
      </c>
      <c r="L432" s="442">
        <v>0</v>
      </c>
      <c r="M432" s="442">
        <v>0</v>
      </c>
      <c r="N432" s="442">
        <v>0</v>
      </c>
      <c r="O432" s="442">
        <v>2.9709989999999999</v>
      </c>
      <c r="P432" s="442">
        <v>209.16</v>
      </c>
      <c r="Q432" s="443">
        <v>2.9709989999999999</v>
      </c>
      <c r="R432" s="442">
        <v>209.16</v>
      </c>
      <c r="S432" s="444">
        <v>1.4204432013769364E-2</v>
      </c>
      <c r="T432" s="445">
        <v>50.466999999999999</v>
      </c>
      <c r="U432" s="446">
        <v>0.7168550704388984</v>
      </c>
      <c r="V432" s="438">
        <v>852.26592082616185</v>
      </c>
      <c r="W432" s="447">
        <v>43.011304226333905</v>
      </c>
    </row>
    <row r="433" spans="1:23" x14ac:dyDescent="0.2">
      <c r="A433" s="683"/>
      <c r="B433" s="677"/>
      <c r="C433" s="693"/>
      <c r="D433" s="439" t="s">
        <v>28</v>
      </c>
      <c r="E433" s="440">
        <v>6</v>
      </c>
      <c r="F433" s="441" t="s">
        <v>777</v>
      </c>
      <c r="G433" s="441" t="s">
        <v>122</v>
      </c>
      <c r="H433" s="440">
        <v>4</v>
      </c>
      <c r="I433" s="440">
        <v>1961</v>
      </c>
      <c r="J433" s="442">
        <v>2.3250000000000002</v>
      </c>
      <c r="K433" s="442">
        <v>0</v>
      </c>
      <c r="L433" s="442">
        <v>0</v>
      </c>
      <c r="M433" s="442">
        <v>0</v>
      </c>
      <c r="N433" s="442">
        <v>0</v>
      </c>
      <c r="O433" s="442">
        <v>2.3250000000000002</v>
      </c>
      <c r="P433" s="442">
        <v>161.66</v>
      </c>
      <c r="Q433" s="443">
        <v>2.3250000000000002</v>
      </c>
      <c r="R433" s="442">
        <v>161.66</v>
      </c>
      <c r="S433" s="444">
        <v>1.4382036372633925E-2</v>
      </c>
      <c r="T433" s="445">
        <v>50.466999999999999</v>
      </c>
      <c r="U433" s="446">
        <v>0.72581822961771625</v>
      </c>
      <c r="V433" s="438">
        <v>862.92218235803557</v>
      </c>
      <c r="W433" s="447">
        <v>43.549093777062986</v>
      </c>
    </row>
    <row r="434" spans="1:23" x14ac:dyDescent="0.2">
      <c r="A434" s="683"/>
      <c r="B434" s="677"/>
      <c r="C434" s="693"/>
      <c r="D434" s="439" t="s">
        <v>28</v>
      </c>
      <c r="E434" s="440">
        <v>7</v>
      </c>
      <c r="F434" s="441" t="s">
        <v>778</v>
      </c>
      <c r="G434" s="441" t="s">
        <v>122</v>
      </c>
      <c r="H434" s="440">
        <v>14</v>
      </c>
      <c r="I434" s="440">
        <v>1961</v>
      </c>
      <c r="J434" s="442">
        <v>10.276119999999999</v>
      </c>
      <c r="K434" s="442">
        <v>1.4150700000000001</v>
      </c>
      <c r="L434" s="442">
        <v>0</v>
      </c>
      <c r="M434" s="442">
        <v>-0.14000000000000001</v>
      </c>
      <c r="N434" s="442">
        <v>0</v>
      </c>
      <c r="O434" s="442">
        <v>9.0010499999999993</v>
      </c>
      <c r="P434" s="442">
        <v>620.24</v>
      </c>
      <c r="Q434" s="443">
        <v>9.0010499999999993</v>
      </c>
      <c r="R434" s="442">
        <v>620.24</v>
      </c>
      <c r="S434" s="444">
        <v>1.4512204952921449E-2</v>
      </c>
      <c r="T434" s="445">
        <v>50.466999999999999</v>
      </c>
      <c r="U434" s="446">
        <v>0.73238744735908679</v>
      </c>
      <c r="V434" s="438">
        <v>870.73229717528704</v>
      </c>
      <c r="W434" s="447">
        <v>43.943246841545211</v>
      </c>
    </row>
    <row r="435" spans="1:23" x14ac:dyDescent="0.2">
      <c r="A435" s="683"/>
      <c r="B435" s="677"/>
      <c r="C435" s="693"/>
      <c r="D435" s="439" t="s">
        <v>28</v>
      </c>
      <c r="E435" s="440">
        <v>8</v>
      </c>
      <c r="F435" s="441" t="s">
        <v>779</v>
      </c>
      <c r="G435" s="441" t="s">
        <v>122</v>
      </c>
      <c r="H435" s="440">
        <v>8</v>
      </c>
      <c r="I435" s="440">
        <v>1961</v>
      </c>
      <c r="J435" s="442">
        <v>5.4182790000000001</v>
      </c>
      <c r="K435" s="442">
        <v>0.41927999999999999</v>
      </c>
      <c r="L435" s="442">
        <v>0.29616500000000001</v>
      </c>
      <c r="M435" s="442">
        <v>-0.01</v>
      </c>
      <c r="N435" s="442">
        <v>0</v>
      </c>
      <c r="O435" s="442">
        <v>4.712834</v>
      </c>
      <c r="P435" s="442">
        <v>316.22000000000003</v>
      </c>
      <c r="Q435" s="443">
        <v>4.712834</v>
      </c>
      <c r="R435" s="442">
        <v>316.22000000000003</v>
      </c>
      <c r="S435" s="444">
        <v>1.4903655682752513E-2</v>
      </c>
      <c r="T435" s="445">
        <v>50.466999999999999</v>
      </c>
      <c r="U435" s="446">
        <v>0.752142791341471</v>
      </c>
      <c r="V435" s="438">
        <v>894.21934096515076</v>
      </c>
      <c r="W435" s="447">
        <v>45.128567480488265</v>
      </c>
    </row>
    <row r="436" spans="1:23" x14ac:dyDescent="0.2">
      <c r="A436" s="683"/>
      <c r="B436" s="677"/>
      <c r="C436" s="693"/>
      <c r="D436" s="439" t="s">
        <v>28</v>
      </c>
      <c r="E436" s="440">
        <v>9</v>
      </c>
      <c r="F436" s="493" t="s">
        <v>780</v>
      </c>
      <c r="G436" s="493" t="s">
        <v>122</v>
      </c>
      <c r="H436" s="440">
        <v>8</v>
      </c>
      <c r="I436" s="440">
        <v>1959</v>
      </c>
      <c r="J436" s="441">
        <v>5.4050000000000002</v>
      </c>
      <c r="K436" s="441">
        <v>0</v>
      </c>
      <c r="L436" s="441">
        <v>0</v>
      </c>
      <c r="M436" s="441">
        <v>0</v>
      </c>
      <c r="N436" s="441">
        <v>0</v>
      </c>
      <c r="O436" s="441">
        <v>5.4050000000000002</v>
      </c>
      <c r="P436" s="441">
        <v>359.86</v>
      </c>
      <c r="Q436" s="441">
        <v>5.4050000000000002</v>
      </c>
      <c r="R436" s="441">
        <v>359.86</v>
      </c>
      <c r="S436" s="444">
        <v>1.5019729894959151E-2</v>
      </c>
      <c r="T436" s="445">
        <v>50.466999999999999</v>
      </c>
      <c r="U436" s="446">
        <v>0.75800070860890345</v>
      </c>
      <c r="V436" s="438">
        <v>901.18379369754905</v>
      </c>
      <c r="W436" s="447">
        <v>45.480042516534212</v>
      </c>
    </row>
    <row r="437" spans="1:23" ht="13.5" thickBot="1" x14ac:dyDescent="0.25">
      <c r="A437" s="684"/>
      <c r="B437" s="678"/>
      <c r="C437" s="701"/>
      <c r="D437" s="494" t="s">
        <v>28</v>
      </c>
      <c r="E437" s="495" t="s">
        <v>120</v>
      </c>
      <c r="F437" s="496" t="s">
        <v>781</v>
      </c>
      <c r="G437" s="496" t="s">
        <v>122</v>
      </c>
      <c r="H437" s="495">
        <v>4</v>
      </c>
      <c r="I437" s="495">
        <v>1940</v>
      </c>
      <c r="J437" s="497">
        <v>2.7589999999999999</v>
      </c>
      <c r="K437" s="497">
        <v>0</v>
      </c>
      <c r="L437" s="497">
        <v>0</v>
      </c>
      <c r="M437" s="497">
        <v>0</v>
      </c>
      <c r="N437" s="497">
        <v>0</v>
      </c>
      <c r="O437" s="497">
        <v>2.7589999999999999</v>
      </c>
      <c r="P437" s="497">
        <v>161.63</v>
      </c>
      <c r="Q437" s="497">
        <v>2.7589999999999999</v>
      </c>
      <c r="R437" s="497">
        <v>161.63</v>
      </c>
      <c r="S437" s="522">
        <v>1.7069850894017198E-2</v>
      </c>
      <c r="T437" s="524">
        <v>50.466999999999999</v>
      </c>
      <c r="U437" s="498">
        <v>0.86146416506836587</v>
      </c>
      <c r="V437" s="675">
        <v>1024.1910536410319</v>
      </c>
      <c r="W437" s="523">
        <v>51.687849904101952</v>
      </c>
    </row>
    <row r="438" spans="1:23" x14ac:dyDescent="0.2">
      <c r="A438" s="686" t="s">
        <v>152</v>
      </c>
      <c r="B438" s="689">
        <v>7.6</v>
      </c>
      <c r="C438" s="692">
        <v>229</v>
      </c>
      <c r="D438" s="83" t="s">
        <v>25</v>
      </c>
      <c r="E438" s="84">
        <v>1</v>
      </c>
      <c r="F438" s="85" t="s">
        <v>153</v>
      </c>
      <c r="G438" s="85" t="s">
        <v>83</v>
      </c>
      <c r="H438" s="84">
        <v>22</v>
      </c>
      <c r="I438" s="84" t="s">
        <v>79</v>
      </c>
      <c r="J438" s="110">
        <v>8.4220799999999993</v>
      </c>
      <c r="K438" s="110">
        <v>3.1619999999999999</v>
      </c>
      <c r="L438" s="110">
        <v>3.4889790000000001</v>
      </c>
      <c r="M438" s="110">
        <v>-0.35092000000000001</v>
      </c>
      <c r="N438" s="110"/>
      <c r="O438" s="14">
        <v>2.1220210000000002</v>
      </c>
      <c r="P438" s="86">
        <v>1229.33</v>
      </c>
      <c r="Q438" s="179">
        <v>2.1220210000000002</v>
      </c>
      <c r="R438" s="182">
        <v>1229.33</v>
      </c>
      <c r="S438" s="87">
        <v>1.7261605915417345E-3</v>
      </c>
      <c r="T438" s="10">
        <v>47.4</v>
      </c>
      <c r="U438" s="198">
        <v>8.182001203907821E-2</v>
      </c>
      <c r="V438" s="198">
        <v>103.56963549250408</v>
      </c>
      <c r="W438" s="199">
        <v>4.9092007223446936</v>
      </c>
    </row>
    <row r="439" spans="1:23" x14ac:dyDescent="0.2">
      <c r="A439" s="687"/>
      <c r="B439" s="690"/>
      <c r="C439" s="693"/>
      <c r="D439" s="88" t="s">
        <v>25</v>
      </c>
      <c r="E439" s="89">
        <v>2</v>
      </c>
      <c r="F439" s="90" t="s">
        <v>154</v>
      </c>
      <c r="G439" s="90" t="s">
        <v>83</v>
      </c>
      <c r="H439" s="89">
        <v>20</v>
      </c>
      <c r="I439" s="89" t="s">
        <v>79</v>
      </c>
      <c r="J439" s="111">
        <v>7.9305200000000005</v>
      </c>
      <c r="K439" s="111">
        <v>2.3460000000000001</v>
      </c>
      <c r="L439" s="111">
        <v>2.1422130000000004</v>
      </c>
      <c r="M439" s="111">
        <v>0.75951999999999997</v>
      </c>
      <c r="N439" s="111"/>
      <c r="O439" s="15">
        <v>2.6827870000000003</v>
      </c>
      <c r="P439" s="58">
        <v>1300.1100000000001</v>
      </c>
      <c r="Q439" s="175">
        <v>2.6827870000000003</v>
      </c>
      <c r="R439" s="183">
        <v>1300.1100000000001</v>
      </c>
      <c r="S439" s="91">
        <v>2.0635077031943452E-3</v>
      </c>
      <c r="T439" s="53">
        <v>47.4</v>
      </c>
      <c r="U439" s="147">
        <v>9.7810265131411958E-2</v>
      </c>
      <c r="V439" s="147">
        <v>123.8104621916607</v>
      </c>
      <c r="W439" s="200">
        <v>5.8686159078847169</v>
      </c>
    </row>
    <row r="440" spans="1:23" x14ac:dyDescent="0.2">
      <c r="A440" s="687"/>
      <c r="B440" s="690"/>
      <c r="C440" s="693"/>
      <c r="D440" s="88" t="s">
        <v>25</v>
      </c>
      <c r="E440" s="89">
        <v>3</v>
      </c>
      <c r="F440" s="90" t="s">
        <v>155</v>
      </c>
      <c r="G440" s="90" t="s">
        <v>83</v>
      </c>
      <c r="H440" s="89">
        <v>45</v>
      </c>
      <c r="I440" s="89">
        <v>1985</v>
      </c>
      <c r="J440" s="111">
        <v>17.611599999999999</v>
      </c>
      <c r="K440" s="111">
        <v>5.2529999999999992</v>
      </c>
      <c r="L440" s="111">
        <v>7.2</v>
      </c>
      <c r="M440" s="111">
        <v>0.15359999999999999</v>
      </c>
      <c r="N440" s="111"/>
      <c r="O440" s="15">
        <v>5.0049999999999999</v>
      </c>
      <c r="P440" s="58">
        <v>2322.87</v>
      </c>
      <c r="Q440" s="175">
        <v>5.0049999999999999</v>
      </c>
      <c r="R440" s="183">
        <v>2322.87</v>
      </c>
      <c r="S440" s="91">
        <v>2.1546621205663684E-3</v>
      </c>
      <c r="T440" s="53">
        <v>47.4</v>
      </c>
      <c r="U440" s="147">
        <v>0.10213098451484585</v>
      </c>
      <c r="V440" s="147">
        <v>129.2797272339821</v>
      </c>
      <c r="W440" s="200">
        <v>6.127859070890751</v>
      </c>
    </row>
    <row r="441" spans="1:23" x14ac:dyDescent="0.2">
      <c r="A441" s="687"/>
      <c r="B441" s="690"/>
      <c r="C441" s="693"/>
      <c r="D441" s="88" t="s">
        <v>25</v>
      </c>
      <c r="E441" s="89">
        <v>4</v>
      </c>
      <c r="F441" s="90" t="s">
        <v>156</v>
      </c>
      <c r="G441" s="90" t="s">
        <v>83</v>
      </c>
      <c r="H441" s="89">
        <v>60</v>
      </c>
      <c r="I441" s="89">
        <v>1970</v>
      </c>
      <c r="J441" s="111">
        <v>21.162059999999997</v>
      </c>
      <c r="K441" s="111">
        <v>8.109</v>
      </c>
      <c r="L441" s="111">
        <v>7.9137649999999997</v>
      </c>
      <c r="M441" s="111">
        <v>-0.89993999999999996</v>
      </c>
      <c r="N441" s="111"/>
      <c r="O441" s="15">
        <v>6.0392349999999997</v>
      </c>
      <c r="P441" s="58">
        <v>2697.76</v>
      </c>
      <c r="Q441" s="175">
        <v>6.0392349999999997</v>
      </c>
      <c r="R441" s="183">
        <v>2697.76</v>
      </c>
      <c r="S441" s="91">
        <v>2.2386109216535198E-3</v>
      </c>
      <c r="T441" s="53">
        <v>47.4</v>
      </c>
      <c r="U441" s="147">
        <v>0.10611015768637684</v>
      </c>
      <c r="V441" s="147">
        <v>134.31665529921119</v>
      </c>
      <c r="W441" s="200">
        <v>6.3666094611826098</v>
      </c>
    </row>
    <row r="442" spans="1:23" x14ac:dyDescent="0.2">
      <c r="A442" s="687"/>
      <c r="B442" s="690"/>
      <c r="C442" s="693"/>
      <c r="D442" s="88" t="s">
        <v>25</v>
      </c>
      <c r="E442" s="89">
        <v>5</v>
      </c>
      <c r="F442" s="90" t="s">
        <v>157</v>
      </c>
      <c r="G442" s="90" t="s">
        <v>83</v>
      </c>
      <c r="H442" s="89">
        <v>60</v>
      </c>
      <c r="I442" s="89">
        <v>1964</v>
      </c>
      <c r="J442" s="111">
        <v>17.011140000000001</v>
      </c>
      <c r="K442" s="111">
        <v>5.508</v>
      </c>
      <c r="L442" s="111">
        <v>6.7938980000000004</v>
      </c>
      <c r="M442" s="111">
        <v>-1.3478600000000001</v>
      </c>
      <c r="N442" s="111"/>
      <c r="O442" s="15">
        <v>6.0571020000000004</v>
      </c>
      <c r="P442" s="58">
        <v>2701.1</v>
      </c>
      <c r="Q442" s="175">
        <v>6.0571020000000004</v>
      </c>
      <c r="R442" s="183">
        <v>2701.1</v>
      </c>
      <c r="S442" s="91">
        <v>2.2424575173077637E-3</v>
      </c>
      <c r="T442" s="53">
        <v>47.4</v>
      </c>
      <c r="U442" s="147">
        <v>0.106292486320388</v>
      </c>
      <c r="V442" s="147">
        <v>134.54745103846582</v>
      </c>
      <c r="W442" s="200">
        <v>6.3775491792232799</v>
      </c>
    </row>
    <row r="443" spans="1:23" x14ac:dyDescent="0.2">
      <c r="A443" s="687"/>
      <c r="B443" s="690"/>
      <c r="C443" s="693"/>
      <c r="D443" s="88" t="s">
        <v>25</v>
      </c>
      <c r="E443" s="89">
        <v>6</v>
      </c>
      <c r="F443" s="90" t="s">
        <v>158</v>
      </c>
      <c r="G443" s="90"/>
      <c r="H443" s="89">
        <v>24</v>
      </c>
      <c r="I443" s="89">
        <v>2012</v>
      </c>
      <c r="J443" s="111">
        <v>5.7046399999999995</v>
      </c>
      <c r="K443" s="111">
        <v>2.1419999999999999</v>
      </c>
      <c r="L443" s="111">
        <v>0.64138200000000001</v>
      </c>
      <c r="M443" s="111">
        <v>-0.46435999999999999</v>
      </c>
      <c r="N443" s="111"/>
      <c r="O443" s="15">
        <v>3.385618</v>
      </c>
      <c r="P443" s="58">
        <v>1468.01</v>
      </c>
      <c r="Q443" s="175">
        <v>3.385618</v>
      </c>
      <c r="R443" s="183">
        <v>1468.01</v>
      </c>
      <c r="S443" s="91">
        <v>2.3062635813107541E-3</v>
      </c>
      <c r="T443" s="53">
        <v>47.4</v>
      </c>
      <c r="U443" s="147">
        <v>0.10931689375412974</v>
      </c>
      <c r="V443" s="147">
        <v>138.37581487864526</v>
      </c>
      <c r="W443" s="200">
        <v>6.5590136252477853</v>
      </c>
    </row>
    <row r="444" spans="1:23" x14ac:dyDescent="0.2">
      <c r="A444" s="687"/>
      <c r="B444" s="690"/>
      <c r="C444" s="693"/>
      <c r="D444" s="88" t="s">
        <v>25</v>
      </c>
      <c r="E444" s="89">
        <v>7</v>
      </c>
      <c r="F444" s="90" t="s">
        <v>159</v>
      </c>
      <c r="G444" s="90" t="s">
        <v>83</v>
      </c>
      <c r="H444" s="89">
        <v>18</v>
      </c>
      <c r="I444" s="89" t="s">
        <v>79</v>
      </c>
      <c r="J444" s="111">
        <v>7.655800000000001</v>
      </c>
      <c r="K444" s="111">
        <v>2.7030000000000003</v>
      </c>
      <c r="L444" s="111">
        <v>2.6491530000000001</v>
      </c>
      <c r="M444" s="111">
        <v>0</v>
      </c>
      <c r="N444" s="111"/>
      <c r="O444" s="15">
        <v>2.3036470000000002</v>
      </c>
      <c r="P444" s="58">
        <v>993.94</v>
      </c>
      <c r="Q444" s="175">
        <v>2.3036470000000002</v>
      </c>
      <c r="R444" s="183">
        <v>993.94</v>
      </c>
      <c r="S444" s="91">
        <v>2.3176922148218202E-3</v>
      </c>
      <c r="T444" s="53">
        <v>47.4</v>
      </c>
      <c r="U444" s="147">
        <v>0.10985861098255427</v>
      </c>
      <c r="V444" s="147">
        <v>139.06153288930921</v>
      </c>
      <c r="W444" s="200">
        <v>6.5915166589532568</v>
      </c>
    </row>
    <row r="445" spans="1:23" x14ac:dyDescent="0.2">
      <c r="A445" s="687"/>
      <c r="B445" s="690"/>
      <c r="C445" s="693"/>
      <c r="D445" s="88" t="s">
        <v>25</v>
      </c>
      <c r="E445" s="89">
        <v>8</v>
      </c>
      <c r="F445" s="90" t="s">
        <v>160</v>
      </c>
      <c r="G445" s="90" t="s">
        <v>83</v>
      </c>
      <c r="H445" s="89">
        <v>45</v>
      </c>
      <c r="I445" s="89">
        <v>1981</v>
      </c>
      <c r="J445" s="111">
        <v>16.369160000000001</v>
      </c>
      <c r="K445" s="111">
        <v>4.08</v>
      </c>
      <c r="L445" s="111">
        <v>6.7723190000000004</v>
      </c>
      <c r="M445" s="111">
        <v>-0.11284000000000001</v>
      </c>
      <c r="N445" s="111"/>
      <c r="O445" s="15">
        <v>5.6296810000000006</v>
      </c>
      <c r="P445" s="58">
        <v>2358.98</v>
      </c>
      <c r="Q445" s="175">
        <v>5.6296810000000006</v>
      </c>
      <c r="R445" s="183">
        <v>2358.98</v>
      </c>
      <c r="S445" s="91">
        <v>2.3864894996990225E-3</v>
      </c>
      <c r="T445" s="53">
        <v>47.4</v>
      </c>
      <c r="U445" s="147">
        <v>0.11311960228573366</v>
      </c>
      <c r="V445" s="147">
        <v>143.18936998194135</v>
      </c>
      <c r="W445" s="200">
        <v>6.7871761371440193</v>
      </c>
    </row>
    <row r="446" spans="1:23" x14ac:dyDescent="0.2">
      <c r="A446" s="687"/>
      <c r="B446" s="690"/>
      <c r="C446" s="693"/>
      <c r="D446" s="88" t="s">
        <v>25</v>
      </c>
      <c r="E446" s="89">
        <v>9</v>
      </c>
      <c r="F446" s="90" t="s">
        <v>161</v>
      </c>
      <c r="G446" s="90"/>
      <c r="H446" s="89">
        <v>30</v>
      </c>
      <c r="I446" s="89">
        <v>2009</v>
      </c>
      <c r="J446" s="111">
        <v>11.958279999999998</v>
      </c>
      <c r="K446" s="111">
        <v>5.2529999999999992</v>
      </c>
      <c r="L446" s="111">
        <v>1.9962000000000002</v>
      </c>
      <c r="M446" s="111">
        <v>4.0279999999999996E-2</v>
      </c>
      <c r="N446" s="111"/>
      <c r="O446" s="15">
        <v>4.6688000000000001</v>
      </c>
      <c r="P446" s="58">
        <v>1599.95</v>
      </c>
      <c r="Q446" s="175">
        <v>4.6688000000000001</v>
      </c>
      <c r="R446" s="183">
        <v>1599.95</v>
      </c>
      <c r="S446" s="91">
        <v>2.9180911903496985E-3</v>
      </c>
      <c r="T446" s="53">
        <v>47.4</v>
      </c>
      <c r="U446" s="147">
        <v>0.13831752242257569</v>
      </c>
      <c r="V446" s="147">
        <v>175.08547142098192</v>
      </c>
      <c r="W446" s="200">
        <v>8.2990513453545436</v>
      </c>
    </row>
    <row r="447" spans="1:23" x14ac:dyDescent="0.2">
      <c r="A447" s="687"/>
      <c r="B447" s="690"/>
      <c r="C447" s="693"/>
      <c r="D447" s="88" t="s">
        <v>25</v>
      </c>
      <c r="E447" s="89">
        <v>10</v>
      </c>
      <c r="F447" s="90" t="s">
        <v>162</v>
      </c>
      <c r="G447" s="90" t="s">
        <v>83</v>
      </c>
      <c r="H447" s="89">
        <v>35</v>
      </c>
      <c r="I447" s="89">
        <v>1991</v>
      </c>
      <c r="J447" s="111">
        <v>13.952480000000001</v>
      </c>
      <c r="K447" s="111">
        <v>5.2020000000000008</v>
      </c>
      <c r="L447" s="111">
        <v>0.67943799999999999</v>
      </c>
      <c r="M447" s="111">
        <v>1.1224800000000001</v>
      </c>
      <c r="N447" s="111"/>
      <c r="O447" s="15">
        <v>6.9485619999999999</v>
      </c>
      <c r="P447" s="58">
        <v>2346.71</v>
      </c>
      <c r="Q447" s="175">
        <v>6.9485619999999999</v>
      </c>
      <c r="R447" s="183">
        <v>2346.71</v>
      </c>
      <c r="S447" s="91">
        <v>2.9609802659894065E-3</v>
      </c>
      <c r="T447" s="53">
        <v>47.4</v>
      </c>
      <c r="U447" s="147">
        <v>0.14035046460789785</v>
      </c>
      <c r="V447" s="147">
        <v>177.6588159593644</v>
      </c>
      <c r="W447" s="200">
        <v>8.4210278764738717</v>
      </c>
    </row>
    <row r="448" spans="1:23" x14ac:dyDescent="0.2">
      <c r="A448" s="687"/>
      <c r="B448" s="690"/>
      <c r="C448" s="693"/>
      <c r="D448" s="138" t="s">
        <v>26</v>
      </c>
      <c r="E448" s="98">
        <v>1</v>
      </c>
      <c r="F448" s="99" t="s">
        <v>163</v>
      </c>
      <c r="G448" s="99" t="s">
        <v>122</v>
      </c>
      <c r="H448" s="98">
        <v>50</v>
      </c>
      <c r="I448" s="98" t="s">
        <v>79</v>
      </c>
      <c r="J448" s="112">
        <v>24.2819</v>
      </c>
      <c r="K448" s="112">
        <v>4.9470000000000001</v>
      </c>
      <c r="L448" s="112">
        <v>6.1647799999999995</v>
      </c>
      <c r="M448" s="112">
        <v>0.13089999999999999</v>
      </c>
      <c r="N448" s="112"/>
      <c r="O448" s="16">
        <v>13.03922</v>
      </c>
      <c r="P448" s="100">
        <v>2595.7000000000003</v>
      </c>
      <c r="Q448" s="176">
        <v>13.03922</v>
      </c>
      <c r="R448" s="184">
        <v>2595.7000000000003</v>
      </c>
      <c r="S448" s="101">
        <v>5.023392533805909E-3</v>
      </c>
      <c r="T448" s="11">
        <v>47.4</v>
      </c>
      <c r="U448" s="201">
        <v>0.23810880610240007</v>
      </c>
      <c r="V448" s="201">
        <v>301.40355202835457</v>
      </c>
      <c r="W448" s="202">
        <v>14.286528366144006</v>
      </c>
    </row>
    <row r="449" spans="1:23" x14ac:dyDescent="0.2">
      <c r="A449" s="687"/>
      <c r="B449" s="690"/>
      <c r="C449" s="693"/>
      <c r="D449" s="138" t="s">
        <v>26</v>
      </c>
      <c r="E449" s="98">
        <v>2</v>
      </c>
      <c r="F449" s="99" t="s">
        <v>164</v>
      </c>
      <c r="G449" s="99" t="s">
        <v>122</v>
      </c>
      <c r="H449" s="98">
        <v>100</v>
      </c>
      <c r="I449" s="98">
        <v>1973</v>
      </c>
      <c r="J449" s="112">
        <v>50.814799999999998</v>
      </c>
      <c r="K449" s="112">
        <v>11.22</v>
      </c>
      <c r="L449" s="112">
        <v>16</v>
      </c>
      <c r="M449" s="112">
        <v>1.5878000000000001</v>
      </c>
      <c r="N449" s="112"/>
      <c r="O449" s="16">
        <v>22.006999999999998</v>
      </c>
      <c r="P449" s="100">
        <v>4370.55</v>
      </c>
      <c r="Q449" s="176">
        <v>22.006999999999998</v>
      </c>
      <c r="R449" s="184">
        <v>4370.55</v>
      </c>
      <c r="S449" s="101">
        <v>5.0352930409216226E-3</v>
      </c>
      <c r="T449" s="11">
        <v>47.4</v>
      </c>
      <c r="U449" s="201">
        <v>0.2386728901396849</v>
      </c>
      <c r="V449" s="201">
        <v>302.11758245529734</v>
      </c>
      <c r="W449" s="202">
        <v>14.320373408381094</v>
      </c>
    </row>
    <row r="450" spans="1:23" x14ac:dyDescent="0.2">
      <c r="A450" s="687"/>
      <c r="B450" s="690"/>
      <c r="C450" s="693"/>
      <c r="D450" s="138" t="s">
        <v>26</v>
      </c>
      <c r="E450" s="98">
        <v>3</v>
      </c>
      <c r="F450" s="99" t="s">
        <v>165</v>
      </c>
      <c r="G450" s="99" t="s">
        <v>122</v>
      </c>
      <c r="H450" s="98">
        <v>75</v>
      </c>
      <c r="I450" s="98">
        <v>1984</v>
      </c>
      <c r="J450" s="112">
        <v>43.612879999999997</v>
      </c>
      <c r="K450" s="112">
        <v>8.5679999999999996</v>
      </c>
      <c r="L450" s="112">
        <v>12</v>
      </c>
      <c r="M450" s="112">
        <v>1.0888800000000001</v>
      </c>
      <c r="N450" s="112"/>
      <c r="O450" s="16">
        <v>21.956</v>
      </c>
      <c r="P450" s="100">
        <v>4024.6</v>
      </c>
      <c r="Q450" s="176">
        <v>21.956</v>
      </c>
      <c r="R450" s="184">
        <v>4024.6</v>
      </c>
      <c r="S450" s="101">
        <v>5.4554489887193762E-3</v>
      </c>
      <c r="T450" s="11">
        <v>47.4</v>
      </c>
      <c r="U450" s="201">
        <v>0.25858828206529844</v>
      </c>
      <c r="V450" s="201">
        <v>327.32693932316261</v>
      </c>
      <c r="W450" s="202">
        <v>15.515296923917907</v>
      </c>
    </row>
    <row r="451" spans="1:23" x14ac:dyDescent="0.2">
      <c r="A451" s="687"/>
      <c r="B451" s="690"/>
      <c r="C451" s="693"/>
      <c r="D451" s="138" t="s">
        <v>26</v>
      </c>
      <c r="E451" s="98">
        <v>4</v>
      </c>
      <c r="F451" s="99" t="s">
        <v>166</v>
      </c>
      <c r="G451" s="99" t="s">
        <v>122</v>
      </c>
      <c r="H451" s="98">
        <v>30</v>
      </c>
      <c r="I451" s="98" t="s">
        <v>79</v>
      </c>
      <c r="J451" s="112">
        <v>15.599519999999998</v>
      </c>
      <c r="K451" s="112">
        <v>3.4169999999999998</v>
      </c>
      <c r="L451" s="112">
        <v>4.8</v>
      </c>
      <c r="M451" s="112">
        <v>-1.00248</v>
      </c>
      <c r="N451" s="112"/>
      <c r="O451" s="16">
        <v>8.3849999999999998</v>
      </c>
      <c r="P451" s="100">
        <v>1511.9</v>
      </c>
      <c r="Q451" s="176">
        <v>8.3849999999999998</v>
      </c>
      <c r="R451" s="184">
        <v>1511.9</v>
      </c>
      <c r="S451" s="101">
        <v>5.5460017196904549E-3</v>
      </c>
      <c r="T451" s="11">
        <v>47.4</v>
      </c>
      <c r="U451" s="201">
        <v>0.26288048151332755</v>
      </c>
      <c r="V451" s="201">
        <v>332.76010318142727</v>
      </c>
      <c r="W451" s="202">
        <v>15.772828890799651</v>
      </c>
    </row>
    <row r="452" spans="1:23" x14ac:dyDescent="0.2">
      <c r="A452" s="687"/>
      <c r="B452" s="690"/>
      <c r="C452" s="693"/>
      <c r="D452" s="138" t="s">
        <v>26</v>
      </c>
      <c r="E452" s="98">
        <v>5</v>
      </c>
      <c r="F452" s="99" t="s">
        <v>167</v>
      </c>
      <c r="G452" s="99" t="s">
        <v>122</v>
      </c>
      <c r="H452" s="98">
        <v>45</v>
      </c>
      <c r="I452" s="98">
        <v>1989</v>
      </c>
      <c r="J452" s="112">
        <v>27.324780000000001</v>
      </c>
      <c r="K452" s="112">
        <v>6.7829999999999995</v>
      </c>
      <c r="L452" s="112">
        <v>6.6165799999999999</v>
      </c>
      <c r="M452" s="112">
        <v>0.15378</v>
      </c>
      <c r="N452" s="112"/>
      <c r="O452" s="16">
        <v>13.771420000000001</v>
      </c>
      <c r="P452" s="100">
        <v>2350.3000000000002</v>
      </c>
      <c r="Q452" s="176">
        <v>13.771420000000001</v>
      </c>
      <c r="R452" s="184">
        <v>2350.3000000000002</v>
      </c>
      <c r="S452" s="101">
        <v>5.8594307109730674E-3</v>
      </c>
      <c r="T452" s="11">
        <v>47.4</v>
      </c>
      <c r="U452" s="201">
        <v>0.27773701570012338</v>
      </c>
      <c r="V452" s="201">
        <v>351.56584265838404</v>
      </c>
      <c r="W452" s="202">
        <v>16.664220942007404</v>
      </c>
    </row>
    <row r="453" spans="1:23" x14ac:dyDescent="0.2">
      <c r="A453" s="687"/>
      <c r="B453" s="690"/>
      <c r="C453" s="693"/>
      <c r="D453" s="138" t="s">
        <v>26</v>
      </c>
      <c r="E453" s="98">
        <v>6</v>
      </c>
      <c r="F453" s="99" t="s">
        <v>168</v>
      </c>
      <c r="G453" s="99" t="s">
        <v>122</v>
      </c>
      <c r="H453" s="98">
        <v>45</v>
      </c>
      <c r="I453" s="98">
        <v>1976</v>
      </c>
      <c r="J453" s="112">
        <v>25.600500000000004</v>
      </c>
      <c r="K453" s="112">
        <v>4.4880000000000004</v>
      </c>
      <c r="L453" s="112">
        <v>7.2</v>
      </c>
      <c r="M453" s="112">
        <v>0.23850000000000002</v>
      </c>
      <c r="N453" s="112"/>
      <c r="O453" s="16">
        <v>13.674000000000001</v>
      </c>
      <c r="P453" s="100">
        <v>2326.9299999999998</v>
      </c>
      <c r="Q453" s="176">
        <v>13.674000000000001</v>
      </c>
      <c r="R453" s="184">
        <v>2326.9299999999998</v>
      </c>
      <c r="S453" s="101">
        <v>5.8764122685254832E-3</v>
      </c>
      <c r="T453" s="11">
        <v>47.4</v>
      </c>
      <c r="U453" s="201">
        <v>0.27854194152810791</v>
      </c>
      <c r="V453" s="201">
        <v>352.58473611152903</v>
      </c>
      <c r="W453" s="202">
        <v>16.712516491686475</v>
      </c>
    </row>
    <row r="454" spans="1:23" x14ac:dyDescent="0.2">
      <c r="A454" s="687"/>
      <c r="B454" s="690"/>
      <c r="C454" s="693"/>
      <c r="D454" s="138" t="s">
        <v>26</v>
      </c>
      <c r="E454" s="98">
        <v>7</v>
      </c>
      <c r="F454" s="99" t="s">
        <v>169</v>
      </c>
      <c r="G454" s="99" t="s">
        <v>122</v>
      </c>
      <c r="H454" s="98">
        <v>45</v>
      </c>
      <c r="I454" s="98">
        <v>1982</v>
      </c>
      <c r="J454" s="112">
        <v>26.103880000000004</v>
      </c>
      <c r="K454" s="112">
        <v>5.61</v>
      </c>
      <c r="L454" s="112">
        <v>5.5919780000000001</v>
      </c>
      <c r="M454" s="112">
        <v>0.96388000000000007</v>
      </c>
      <c r="N454" s="112"/>
      <c r="O454" s="16">
        <v>13.938022000000002</v>
      </c>
      <c r="P454" s="100">
        <v>2332.2000000000003</v>
      </c>
      <c r="Q454" s="176">
        <v>13.938022000000002</v>
      </c>
      <c r="R454" s="184">
        <v>2332.2000000000003</v>
      </c>
      <c r="S454" s="101">
        <v>5.9763407940999916E-3</v>
      </c>
      <c r="T454" s="11">
        <v>47.4</v>
      </c>
      <c r="U454" s="201">
        <v>0.2832785536403396</v>
      </c>
      <c r="V454" s="201">
        <v>358.58044764599953</v>
      </c>
      <c r="W454" s="202">
        <v>16.996713218420375</v>
      </c>
    </row>
    <row r="455" spans="1:23" x14ac:dyDescent="0.2">
      <c r="A455" s="687"/>
      <c r="B455" s="690"/>
      <c r="C455" s="693"/>
      <c r="D455" s="138" t="s">
        <v>26</v>
      </c>
      <c r="E455" s="98">
        <v>8</v>
      </c>
      <c r="F455" s="99" t="s">
        <v>170</v>
      </c>
      <c r="G455" s="99" t="s">
        <v>122</v>
      </c>
      <c r="H455" s="98">
        <v>60</v>
      </c>
      <c r="I455" s="98">
        <v>1974</v>
      </c>
      <c r="J455" s="112">
        <v>33.305880000000002</v>
      </c>
      <c r="K455" s="112">
        <v>7.548</v>
      </c>
      <c r="L455" s="112">
        <v>8.4152719999999999</v>
      </c>
      <c r="M455" s="112">
        <v>6.8879999999999997E-2</v>
      </c>
      <c r="N455" s="112"/>
      <c r="O455" s="16">
        <v>17.273728000000002</v>
      </c>
      <c r="P455" s="100">
        <v>2754.89</v>
      </c>
      <c r="Q455" s="176">
        <v>17.273728000000002</v>
      </c>
      <c r="R455" s="184">
        <v>2754.89</v>
      </c>
      <c r="S455" s="101">
        <v>6.2702060699338273E-3</v>
      </c>
      <c r="T455" s="11">
        <v>47.4</v>
      </c>
      <c r="U455" s="201">
        <v>0.2972077677148634</v>
      </c>
      <c r="V455" s="201">
        <v>376.21236419602968</v>
      </c>
      <c r="W455" s="202">
        <v>17.832466062891807</v>
      </c>
    </row>
    <row r="456" spans="1:23" x14ac:dyDescent="0.2">
      <c r="A456" s="687"/>
      <c r="B456" s="690"/>
      <c r="C456" s="693"/>
      <c r="D456" s="138" t="s">
        <v>26</v>
      </c>
      <c r="E456" s="98">
        <v>9</v>
      </c>
      <c r="F456" s="99" t="s">
        <v>171</v>
      </c>
      <c r="G456" s="99" t="s">
        <v>122</v>
      </c>
      <c r="H456" s="98">
        <v>100</v>
      </c>
      <c r="I456" s="98">
        <v>1972</v>
      </c>
      <c r="J456" s="112">
        <v>53.127260000000007</v>
      </c>
      <c r="K456" s="112">
        <v>11.118</v>
      </c>
      <c r="L456" s="112">
        <v>14.041638000000001</v>
      </c>
      <c r="M456" s="112">
        <v>0.40926000000000001</v>
      </c>
      <c r="N456" s="112"/>
      <c r="O456" s="16">
        <v>27.558362000000002</v>
      </c>
      <c r="P456" s="100">
        <v>4372</v>
      </c>
      <c r="Q456" s="176">
        <v>27.558362000000002</v>
      </c>
      <c r="R456" s="184">
        <v>4372</v>
      </c>
      <c r="S456" s="101">
        <v>6.3033764867337612E-3</v>
      </c>
      <c r="T456" s="11">
        <v>47.4</v>
      </c>
      <c r="U456" s="201">
        <v>0.29878004547118026</v>
      </c>
      <c r="V456" s="201">
        <v>378.20258920402568</v>
      </c>
      <c r="W456" s="202">
        <v>17.926802728270818</v>
      </c>
    </row>
    <row r="457" spans="1:23" x14ac:dyDescent="0.2">
      <c r="A457" s="687"/>
      <c r="B457" s="690"/>
      <c r="C457" s="693"/>
      <c r="D457" s="138" t="s">
        <v>26</v>
      </c>
      <c r="E457" s="98">
        <v>10</v>
      </c>
      <c r="F457" s="99" t="s">
        <v>172</v>
      </c>
      <c r="G457" s="99" t="s">
        <v>122</v>
      </c>
      <c r="H457" s="98">
        <v>60</v>
      </c>
      <c r="I457" s="98">
        <v>1969</v>
      </c>
      <c r="J457" s="112">
        <v>29.486220000000003</v>
      </c>
      <c r="K457" s="112">
        <v>4.5389999999999997</v>
      </c>
      <c r="L457" s="112">
        <v>7.9386620000000008</v>
      </c>
      <c r="M457" s="112">
        <v>-0.16378000000000001</v>
      </c>
      <c r="N457" s="112"/>
      <c r="O457" s="16">
        <v>17.172338</v>
      </c>
      <c r="P457" s="100">
        <v>2701.09</v>
      </c>
      <c r="Q457" s="176">
        <v>17.172338</v>
      </c>
      <c r="R457" s="184">
        <v>2701.09</v>
      </c>
      <c r="S457" s="101">
        <v>6.3575586152257047E-3</v>
      </c>
      <c r="T457" s="11">
        <v>47.4</v>
      </c>
      <c r="U457" s="201">
        <v>0.30134827836169842</v>
      </c>
      <c r="V457" s="201">
        <v>381.45351691354227</v>
      </c>
      <c r="W457" s="202">
        <v>18.080896701701903</v>
      </c>
    </row>
    <row r="458" spans="1:23" x14ac:dyDescent="0.2">
      <c r="A458" s="687"/>
      <c r="B458" s="690"/>
      <c r="C458" s="693"/>
      <c r="D458" s="104" t="s">
        <v>27</v>
      </c>
      <c r="E458" s="139">
        <v>1</v>
      </c>
      <c r="F458" s="140" t="s">
        <v>173</v>
      </c>
      <c r="G458" s="140" t="s">
        <v>122</v>
      </c>
      <c r="H458" s="139">
        <v>54</v>
      </c>
      <c r="I458" s="139">
        <v>1988</v>
      </c>
      <c r="J458" s="141">
        <v>38.465580000000003</v>
      </c>
      <c r="K458" s="141">
        <v>6.8339999999999996</v>
      </c>
      <c r="L458" s="141">
        <v>8.64</v>
      </c>
      <c r="M458" s="141">
        <v>-0.92842000000000002</v>
      </c>
      <c r="N458" s="141"/>
      <c r="O458" s="144">
        <v>23.92</v>
      </c>
      <c r="P458" s="57">
        <v>773.29</v>
      </c>
      <c r="Q458" s="177">
        <v>23.92</v>
      </c>
      <c r="R458" s="185">
        <v>2980.26</v>
      </c>
      <c r="S458" s="103">
        <v>8.026145369867059E-3</v>
      </c>
      <c r="T458" s="145">
        <v>47.4</v>
      </c>
      <c r="U458" s="54">
        <v>0.38043929053169856</v>
      </c>
      <c r="V458" s="54">
        <v>481.56872219202353</v>
      </c>
      <c r="W458" s="203">
        <v>22.826357431901915</v>
      </c>
    </row>
    <row r="459" spans="1:23" x14ac:dyDescent="0.2">
      <c r="A459" s="687"/>
      <c r="B459" s="690"/>
      <c r="C459" s="693"/>
      <c r="D459" s="104" t="s">
        <v>27</v>
      </c>
      <c r="E459" s="139">
        <v>2</v>
      </c>
      <c r="F459" s="140" t="s">
        <v>174</v>
      </c>
      <c r="G459" s="140" t="s">
        <v>122</v>
      </c>
      <c r="H459" s="139">
        <v>45</v>
      </c>
      <c r="I459" s="139">
        <v>1982</v>
      </c>
      <c r="J459" s="141">
        <v>31.283819999999999</v>
      </c>
      <c r="K459" s="141">
        <v>5.3040000000000003</v>
      </c>
      <c r="L459" s="141">
        <v>6.2373670000000008</v>
      </c>
      <c r="M459" s="141">
        <v>1.1678200000000001</v>
      </c>
      <c r="N459" s="141"/>
      <c r="O459" s="144">
        <v>18.574632999999999</v>
      </c>
      <c r="P459" s="57">
        <v>4002.6600000000003</v>
      </c>
      <c r="Q459" s="177">
        <v>18.574632999999999</v>
      </c>
      <c r="R459" s="185">
        <v>2313.59</v>
      </c>
      <c r="S459" s="103">
        <v>8.0284894903591385E-3</v>
      </c>
      <c r="T459" s="145">
        <v>47.4</v>
      </c>
      <c r="U459" s="54">
        <v>0.38055040184302313</v>
      </c>
      <c r="V459" s="54">
        <v>481.70936942154827</v>
      </c>
      <c r="W459" s="203">
        <v>22.833024110581388</v>
      </c>
    </row>
    <row r="460" spans="1:23" x14ac:dyDescent="0.2">
      <c r="A460" s="687"/>
      <c r="B460" s="690"/>
      <c r="C460" s="693"/>
      <c r="D460" s="104" t="s">
        <v>27</v>
      </c>
      <c r="E460" s="139">
        <v>3</v>
      </c>
      <c r="F460" s="140" t="s">
        <v>175</v>
      </c>
      <c r="G460" s="140" t="s">
        <v>122</v>
      </c>
      <c r="H460" s="139">
        <v>60</v>
      </c>
      <c r="I460" s="139">
        <v>1970</v>
      </c>
      <c r="J460" s="141">
        <v>34.540242999999997</v>
      </c>
      <c r="K460" s="141">
        <v>5.4570000000000007</v>
      </c>
      <c r="L460" s="141">
        <v>7.8554180000000002</v>
      </c>
      <c r="M460" s="141">
        <v>-0.45875700000000003</v>
      </c>
      <c r="N460" s="141"/>
      <c r="O460" s="144">
        <v>21.686581999999998</v>
      </c>
      <c r="P460" s="57">
        <v>2327.5</v>
      </c>
      <c r="Q460" s="177">
        <v>21.686581999999998</v>
      </c>
      <c r="R460" s="185">
        <v>2700.66</v>
      </c>
      <c r="S460" s="103">
        <v>8.0301044929757901E-3</v>
      </c>
      <c r="T460" s="145">
        <v>47.4</v>
      </c>
      <c r="U460" s="54">
        <v>0.38062695296705246</v>
      </c>
      <c r="V460" s="54">
        <v>481.80626957854736</v>
      </c>
      <c r="W460" s="203">
        <v>22.837617178023145</v>
      </c>
    </row>
    <row r="461" spans="1:23" x14ac:dyDescent="0.2">
      <c r="A461" s="687"/>
      <c r="B461" s="690"/>
      <c r="C461" s="693"/>
      <c r="D461" s="104" t="s">
        <v>27</v>
      </c>
      <c r="E461" s="139">
        <v>4</v>
      </c>
      <c r="F461" s="140" t="s">
        <v>176</v>
      </c>
      <c r="G461" s="140" t="s">
        <v>122</v>
      </c>
      <c r="H461" s="139">
        <v>54</v>
      </c>
      <c r="I461" s="139">
        <v>1985</v>
      </c>
      <c r="J461" s="141">
        <v>39.782380000000003</v>
      </c>
      <c r="K461" s="141">
        <v>6.63</v>
      </c>
      <c r="L461" s="141">
        <v>8.5340430000000005</v>
      </c>
      <c r="M461" s="141">
        <v>0.56738</v>
      </c>
      <c r="N461" s="141"/>
      <c r="O461" s="144">
        <v>24.050957</v>
      </c>
      <c r="P461" s="57">
        <v>2335.0500000000002</v>
      </c>
      <c r="Q461" s="177">
        <v>24.050957</v>
      </c>
      <c r="R461" s="185">
        <v>2977.02</v>
      </c>
      <c r="S461" s="103">
        <v>8.0788698094067229E-3</v>
      </c>
      <c r="T461" s="145">
        <v>47.4</v>
      </c>
      <c r="U461" s="54">
        <v>0.38293842896587865</v>
      </c>
      <c r="V461" s="54">
        <v>484.73218856440337</v>
      </c>
      <c r="W461" s="203">
        <v>22.976305737952721</v>
      </c>
    </row>
    <row r="462" spans="1:23" x14ac:dyDescent="0.2">
      <c r="A462" s="687"/>
      <c r="B462" s="690"/>
      <c r="C462" s="693"/>
      <c r="D462" s="104" t="s">
        <v>27</v>
      </c>
      <c r="E462" s="139">
        <v>5</v>
      </c>
      <c r="F462" s="140" t="s">
        <v>177</v>
      </c>
      <c r="G462" s="140" t="s">
        <v>122</v>
      </c>
      <c r="H462" s="139">
        <v>45</v>
      </c>
      <c r="I462" s="139">
        <v>1980</v>
      </c>
      <c r="J462" s="141">
        <v>30.906840000000003</v>
      </c>
      <c r="K462" s="141">
        <v>4.4880000000000004</v>
      </c>
      <c r="L462" s="141">
        <v>7.2</v>
      </c>
      <c r="M462" s="141">
        <v>0.18184</v>
      </c>
      <c r="N462" s="141"/>
      <c r="O462" s="144">
        <v>19.037000000000003</v>
      </c>
      <c r="P462" s="57">
        <v>2058.4</v>
      </c>
      <c r="Q462" s="177">
        <v>19.037000000000003</v>
      </c>
      <c r="R462" s="185">
        <v>2349.44</v>
      </c>
      <c r="S462" s="103">
        <v>8.1027819395260159E-3</v>
      </c>
      <c r="T462" s="145">
        <v>47.4</v>
      </c>
      <c r="U462" s="54">
        <v>0.38407186393353315</v>
      </c>
      <c r="V462" s="54">
        <v>486.16691637156094</v>
      </c>
      <c r="W462" s="203">
        <v>23.044311836011989</v>
      </c>
    </row>
    <row r="463" spans="1:23" x14ac:dyDescent="0.2">
      <c r="A463" s="687"/>
      <c r="B463" s="690"/>
      <c r="C463" s="693"/>
      <c r="D463" s="104" t="s">
        <v>27</v>
      </c>
      <c r="E463" s="139">
        <v>6</v>
      </c>
      <c r="F463" s="140" t="s">
        <v>178</v>
      </c>
      <c r="G463" s="140" t="s">
        <v>122</v>
      </c>
      <c r="H463" s="139">
        <v>75</v>
      </c>
      <c r="I463" s="139">
        <v>1976</v>
      </c>
      <c r="J463" s="141">
        <v>54.838122999999996</v>
      </c>
      <c r="K463" s="141">
        <v>8.9760000000000009</v>
      </c>
      <c r="L463" s="141">
        <v>12</v>
      </c>
      <c r="M463" s="141">
        <v>1.247123</v>
      </c>
      <c r="N463" s="141"/>
      <c r="O463" s="144">
        <v>32.615000000000002</v>
      </c>
      <c r="P463" s="57">
        <v>3009.31</v>
      </c>
      <c r="Q463" s="177">
        <v>32.615000000000002</v>
      </c>
      <c r="R463" s="185">
        <v>4025.06</v>
      </c>
      <c r="S463" s="103">
        <v>8.1029848002265818E-3</v>
      </c>
      <c r="T463" s="145">
        <v>47.4</v>
      </c>
      <c r="U463" s="54">
        <v>0.38408147953073996</v>
      </c>
      <c r="V463" s="54">
        <v>486.17908801359488</v>
      </c>
      <c r="W463" s="203">
        <v>23.044888771844395</v>
      </c>
    </row>
    <row r="464" spans="1:23" x14ac:dyDescent="0.2">
      <c r="A464" s="687"/>
      <c r="B464" s="690"/>
      <c r="C464" s="693"/>
      <c r="D464" s="104" t="s">
        <v>27</v>
      </c>
      <c r="E464" s="139">
        <v>7</v>
      </c>
      <c r="F464" s="140" t="s">
        <v>179</v>
      </c>
      <c r="G464" s="140" t="s">
        <v>122</v>
      </c>
      <c r="H464" s="139">
        <v>18</v>
      </c>
      <c r="I464" s="139" t="s">
        <v>79</v>
      </c>
      <c r="J464" s="141">
        <v>13.455739999999999</v>
      </c>
      <c r="K464" s="141">
        <v>3.2130000000000001</v>
      </c>
      <c r="L464" s="141">
        <v>2.415902</v>
      </c>
      <c r="M464" s="141">
        <v>-0.24326</v>
      </c>
      <c r="N464" s="141"/>
      <c r="O464" s="144">
        <v>8.0700979999999998</v>
      </c>
      <c r="P464" s="57">
        <v>2996.25</v>
      </c>
      <c r="Q464" s="177">
        <v>8.0700979999999998</v>
      </c>
      <c r="R464" s="185">
        <v>989.51</v>
      </c>
      <c r="S464" s="103">
        <v>8.1556507766470266E-3</v>
      </c>
      <c r="T464" s="145">
        <v>47.4</v>
      </c>
      <c r="U464" s="54">
        <v>0.38657784681306906</v>
      </c>
      <c r="V464" s="54">
        <v>489.3390465988216</v>
      </c>
      <c r="W464" s="203">
        <v>23.194670808784142</v>
      </c>
    </row>
    <row r="465" spans="1:23" x14ac:dyDescent="0.2">
      <c r="A465" s="687"/>
      <c r="B465" s="690"/>
      <c r="C465" s="693"/>
      <c r="D465" s="104" t="s">
        <v>27</v>
      </c>
      <c r="E465" s="139">
        <v>8</v>
      </c>
      <c r="F465" s="140" t="s">
        <v>180</v>
      </c>
      <c r="G465" s="140" t="s">
        <v>122</v>
      </c>
      <c r="H465" s="139">
        <v>38</v>
      </c>
      <c r="I465" s="139" t="s">
        <v>79</v>
      </c>
      <c r="J465" s="141">
        <v>26.025739999999999</v>
      </c>
      <c r="K465" s="141">
        <v>3.6720000000000002</v>
      </c>
      <c r="L465" s="141">
        <v>6.08</v>
      </c>
      <c r="M465" s="141">
        <v>0.21574000000000002</v>
      </c>
      <c r="N465" s="141"/>
      <c r="O465" s="144">
        <v>16.058</v>
      </c>
      <c r="P465" s="57">
        <v>2322.44</v>
      </c>
      <c r="Q465" s="177">
        <v>16.058</v>
      </c>
      <c r="R465" s="185">
        <v>1967.26</v>
      </c>
      <c r="S465" s="103">
        <v>8.1626221241727064E-3</v>
      </c>
      <c r="T465" s="145">
        <v>47.4</v>
      </c>
      <c r="U465" s="54">
        <v>0.38690828868578625</v>
      </c>
      <c r="V465" s="54">
        <v>489.75732745036237</v>
      </c>
      <c r="W465" s="203">
        <v>23.214497321147178</v>
      </c>
    </row>
    <row r="466" spans="1:23" x14ac:dyDescent="0.2">
      <c r="A466" s="687"/>
      <c r="B466" s="690"/>
      <c r="C466" s="693"/>
      <c r="D466" s="104" t="s">
        <v>27</v>
      </c>
      <c r="E466" s="139">
        <v>9</v>
      </c>
      <c r="F466" s="140" t="s">
        <v>181</v>
      </c>
      <c r="G466" s="140" t="s">
        <v>122</v>
      </c>
      <c r="H466" s="139">
        <v>70</v>
      </c>
      <c r="I466" s="139">
        <v>1968</v>
      </c>
      <c r="J466" s="141">
        <v>23.651800000000001</v>
      </c>
      <c r="K466" s="141">
        <v>4.5389999999999997</v>
      </c>
      <c r="L466" s="141">
        <v>5.9606910000000006</v>
      </c>
      <c r="M466" s="141">
        <v>-2.2602000000000002</v>
      </c>
      <c r="N466" s="141"/>
      <c r="O466" s="144">
        <v>15.412309</v>
      </c>
      <c r="P466" s="57">
        <v>2358.29</v>
      </c>
      <c r="Q466" s="177">
        <v>15.412309</v>
      </c>
      <c r="R466" s="185">
        <v>1887.93</v>
      </c>
      <c r="S466" s="103">
        <v>8.1636019343937546E-3</v>
      </c>
      <c r="T466" s="145">
        <v>47.4</v>
      </c>
      <c r="U466" s="54">
        <v>0.38695473169026395</v>
      </c>
      <c r="V466" s="54">
        <v>489.81611606362532</v>
      </c>
      <c r="W466" s="203">
        <v>23.217283901415836</v>
      </c>
    </row>
    <row r="467" spans="1:23" x14ac:dyDescent="0.2">
      <c r="A467" s="687"/>
      <c r="B467" s="690"/>
      <c r="C467" s="693"/>
      <c r="D467" s="104" t="s">
        <v>27</v>
      </c>
      <c r="E467" s="139">
        <v>10</v>
      </c>
      <c r="F467" s="140" t="s">
        <v>182</v>
      </c>
      <c r="G467" s="140" t="s">
        <v>122</v>
      </c>
      <c r="H467" s="139">
        <v>45</v>
      </c>
      <c r="I467" s="139">
        <v>1969</v>
      </c>
      <c r="J467" s="141">
        <v>27.933239999999998</v>
      </c>
      <c r="K467" s="141">
        <v>5.508</v>
      </c>
      <c r="L467" s="141">
        <v>6.4964750000000002</v>
      </c>
      <c r="M467" s="141">
        <v>0.63524000000000003</v>
      </c>
      <c r="N467" s="141"/>
      <c r="O467" s="144">
        <v>15.293525000000001</v>
      </c>
      <c r="P467" s="57">
        <v>1026.6600000000001</v>
      </c>
      <c r="Q467" s="177">
        <v>15.293525000000001</v>
      </c>
      <c r="R467" s="185">
        <v>1872.6100000000001</v>
      </c>
      <c r="S467" s="103">
        <v>8.1669568142859437E-3</v>
      </c>
      <c r="T467" s="145">
        <v>47.4</v>
      </c>
      <c r="U467" s="54">
        <v>0.38711375299715373</v>
      </c>
      <c r="V467" s="54">
        <v>490.01740885715662</v>
      </c>
      <c r="W467" s="203">
        <v>23.226825179829223</v>
      </c>
    </row>
    <row r="468" spans="1:23" x14ac:dyDescent="0.2">
      <c r="A468" s="687"/>
      <c r="B468" s="690"/>
      <c r="C468" s="693"/>
      <c r="D468" s="143" t="s">
        <v>28</v>
      </c>
      <c r="E468" s="93">
        <v>1</v>
      </c>
      <c r="F468" s="94" t="s">
        <v>183</v>
      </c>
      <c r="G468" s="94" t="s">
        <v>122</v>
      </c>
      <c r="H468" s="93">
        <v>22</v>
      </c>
      <c r="I468" s="93" t="s">
        <v>79</v>
      </c>
      <c r="J468" s="56">
        <v>17.70234</v>
      </c>
      <c r="K468" s="56">
        <v>2.3969999999999998</v>
      </c>
      <c r="L468" s="56">
        <v>3.52</v>
      </c>
      <c r="M468" s="56">
        <v>-0.49265999999999999</v>
      </c>
      <c r="N468" s="56"/>
      <c r="O468" s="18">
        <v>12.278</v>
      </c>
      <c r="P468" s="95">
        <v>1167.74</v>
      </c>
      <c r="Q468" s="59">
        <v>12.278</v>
      </c>
      <c r="R468" s="186">
        <v>1167.74</v>
      </c>
      <c r="S468" s="96">
        <v>1.0514326819326221E-2</v>
      </c>
      <c r="T468" s="13">
        <v>47.4</v>
      </c>
      <c r="U468" s="148">
        <v>0.49837909123606283</v>
      </c>
      <c r="V468" s="148">
        <v>630.85960915957332</v>
      </c>
      <c r="W468" s="204">
        <v>29.902745474163773</v>
      </c>
    </row>
    <row r="469" spans="1:23" x14ac:dyDescent="0.2">
      <c r="A469" s="687"/>
      <c r="B469" s="690"/>
      <c r="C469" s="693"/>
      <c r="D469" s="143" t="s">
        <v>28</v>
      </c>
      <c r="E469" s="93">
        <v>2</v>
      </c>
      <c r="F469" s="94" t="s">
        <v>184</v>
      </c>
      <c r="G469" s="94" t="s">
        <v>122</v>
      </c>
      <c r="H469" s="93">
        <v>72</v>
      </c>
      <c r="I469" s="93">
        <v>1980</v>
      </c>
      <c r="J469" s="56">
        <v>38.769120000000001</v>
      </c>
      <c r="K469" s="56">
        <v>3.5700000000000003</v>
      </c>
      <c r="L469" s="56">
        <v>11.52</v>
      </c>
      <c r="M469" s="56">
        <v>-0.28288000000000002</v>
      </c>
      <c r="N469" s="56"/>
      <c r="O469" s="18">
        <v>23.962</v>
      </c>
      <c r="P469" s="95">
        <v>2117.3200000000002</v>
      </c>
      <c r="Q469" s="59">
        <v>23.962</v>
      </c>
      <c r="R469" s="186">
        <v>2117.3200000000002</v>
      </c>
      <c r="S469" s="96">
        <v>1.1317136757788147E-2</v>
      </c>
      <c r="T469" s="13">
        <v>47.4</v>
      </c>
      <c r="U469" s="148">
        <v>0.53643228231915818</v>
      </c>
      <c r="V469" s="148">
        <v>679.02820546728879</v>
      </c>
      <c r="W469" s="204">
        <v>32.185936939149485</v>
      </c>
    </row>
    <row r="470" spans="1:23" x14ac:dyDescent="0.2">
      <c r="A470" s="687"/>
      <c r="B470" s="690"/>
      <c r="C470" s="693"/>
      <c r="D470" s="143" t="s">
        <v>28</v>
      </c>
      <c r="E470" s="93">
        <v>3</v>
      </c>
      <c r="F470" s="94" t="s">
        <v>185</v>
      </c>
      <c r="G470" s="94" t="s">
        <v>122</v>
      </c>
      <c r="H470" s="93">
        <v>120</v>
      </c>
      <c r="I470" s="93">
        <v>1987</v>
      </c>
      <c r="J470" s="56">
        <v>48.27</v>
      </c>
      <c r="K470" s="56">
        <v>0</v>
      </c>
      <c r="L470" s="56">
        <v>0</v>
      </c>
      <c r="M470" s="56">
        <v>0</v>
      </c>
      <c r="N470" s="56"/>
      <c r="O470" s="18">
        <v>48.27</v>
      </c>
      <c r="P470" s="95">
        <v>4260.09</v>
      </c>
      <c r="Q470" s="59">
        <v>48.27</v>
      </c>
      <c r="R470" s="186">
        <v>4260.09</v>
      </c>
      <c r="S470" s="96">
        <v>1.1330746533523939E-2</v>
      </c>
      <c r="T470" s="13">
        <v>47.4</v>
      </c>
      <c r="U470" s="148">
        <v>0.53707738568903474</v>
      </c>
      <c r="V470" s="148">
        <v>679.84479201143631</v>
      </c>
      <c r="W470" s="204">
        <v>32.224643141342078</v>
      </c>
    </row>
    <row r="471" spans="1:23" x14ac:dyDescent="0.2">
      <c r="A471" s="687"/>
      <c r="B471" s="690"/>
      <c r="C471" s="693"/>
      <c r="D471" s="143" t="s">
        <v>28</v>
      </c>
      <c r="E471" s="93">
        <v>4</v>
      </c>
      <c r="F471" s="94" t="s">
        <v>186</v>
      </c>
      <c r="G471" s="94" t="s">
        <v>122</v>
      </c>
      <c r="H471" s="93">
        <v>36</v>
      </c>
      <c r="I471" s="93" t="s">
        <v>79</v>
      </c>
      <c r="J471" s="56">
        <v>35.970759999999999</v>
      </c>
      <c r="K471" s="56">
        <v>5.5590000000000002</v>
      </c>
      <c r="L471" s="56">
        <v>5.76</v>
      </c>
      <c r="M471" s="56">
        <v>1.9327600000000003</v>
      </c>
      <c r="N471" s="56"/>
      <c r="O471" s="18">
        <v>22.719000000000001</v>
      </c>
      <c r="P471" s="95">
        <v>1955.29</v>
      </c>
      <c r="Q471" s="59">
        <v>22.719000000000001</v>
      </c>
      <c r="R471" s="186">
        <v>1955.29</v>
      </c>
      <c r="S471" s="96">
        <v>1.161924829564924E-2</v>
      </c>
      <c r="T471" s="13">
        <v>47.4</v>
      </c>
      <c r="U471" s="148">
        <v>0.55075236921377391</v>
      </c>
      <c r="V471" s="148">
        <v>697.15489773895433</v>
      </c>
      <c r="W471" s="204">
        <v>33.045142152826436</v>
      </c>
    </row>
    <row r="472" spans="1:23" x14ac:dyDescent="0.2">
      <c r="A472" s="687"/>
      <c r="B472" s="690"/>
      <c r="C472" s="693"/>
      <c r="D472" s="143" t="s">
        <v>28</v>
      </c>
      <c r="E472" s="93">
        <v>5</v>
      </c>
      <c r="F472" s="94" t="s">
        <v>187</v>
      </c>
      <c r="G472" s="94" t="s">
        <v>122</v>
      </c>
      <c r="H472" s="93">
        <v>36</v>
      </c>
      <c r="I472" s="93" t="s">
        <v>79</v>
      </c>
      <c r="J472" s="56">
        <v>33.23612</v>
      </c>
      <c r="K472" s="56">
        <v>4.1820000000000004</v>
      </c>
      <c r="L472" s="56">
        <v>5.3179160000000003</v>
      </c>
      <c r="M472" s="56">
        <v>0.32912000000000002</v>
      </c>
      <c r="N472" s="56"/>
      <c r="O472" s="18">
        <v>23.407084000000001</v>
      </c>
      <c r="P472" s="95">
        <v>2009.0800000000002</v>
      </c>
      <c r="Q472" s="59">
        <v>23.407084000000001</v>
      </c>
      <c r="R472" s="186">
        <v>2009.0800000000002</v>
      </c>
      <c r="S472" s="96">
        <v>1.1650648057817509E-2</v>
      </c>
      <c r="T472" s="13">
        <v>47.4</v>
      </c>
      <c r="U472" s="148">
        <v>0.55224071794054996</v>
      </c>
      <c r="V472" s="148">
        <v>699.03888346905057</v>
      </c>
      <c r="W472" s="204">
        <v>33.134443076432994</v>
      </c>
    </row>
    <row r="473" spans="1:23" x14ac:dyDescent="0.2">
      <c r="A473" s="687"/>
      <c r="B473" s="690"/>
      <c r="C473" s="693"/>
      <c r="D473" s="143" t="s">
        <v>28</v>
      </c>
      <c r="E473" s="93">
        <v>6</v>
      </c>
      <c r="F473" s="94" t="s">
        <v>188</v>
      </c>
      <c r="G473" s="94" t="s">
        <v>122</v>
      </c>
      <c r="H473" s="93">
        <v>9</v>
      </c>
      <c r="I473" s="93" t="s">
        <v>79</v>
      </c>
      <c r="J473" s="56">
        <v>6.0770000000000008</v>
      </c>
      <c r="K473" s="56">
        <v>0</v>
      </c>
      <c r="L473" s="56">
        <v>0</v>
      </c>
      <c r="M473" s="56">
        <v>0</v>
      </c>
      <c r="N473" s="56"/>
      <c r="O473" s="18">
        <v>6.0770000000000008</v>
      </c>
      <c r="P473" s="95">
        <v>513.61</v>
      </c>
      <c r="Q473" s="59">
        <v>6.0770000000000008</v>
      </c>
      <c r="R473" s="186">
        <v>513.61</v>
      </c>
      <c r="S473" s="96">
        <v>1.1831934736473201E-2</v>
      </c>
      <c r="T473" s="13">
        <v>47.4</v>
      </c>
      <c r="U473" s="148">
        <v>0.56083370650882969</v>
      </c>
      <c r="V473" s="148">
        <v>709.91608418839201</v>
      </c>
      <c r="W473" s="204">
        <v>33.650022390529784</v>
      </c>
    </row>
    <row r="474" spans="1:23" x14ac:dyDescent="0.2">
      <c r="A474" s="687"/>
      <c r="B474" s="690"/>
      <c r="C474" s="693"/>
      <c r="D474" s="143" t="s">
        <v>28</v>
      </c>
      <c r="E474" s="93">
        <v>7</v>
      </c>
      <c r="F474" s="94" t="s">
        <v>189</v>
      </c>
      <c r="G474" s="94" t="s">
        <v>122</v>
      </c>
      <c r="H474" s="93">
        <v>35</v>
      </c>
      <c r="I474" s="93" t="s">
        <v>79</v>
      </c>
      <c r="J474" s="56">
        <v>23.064439999999998</v>
      </c>
      <c r="K474" s="56">
        <v>2.754</v>
      </c>
      <c r="L474" s="56">
        <v>0</v>
      </c>
      <c r="M474" s="56">
        <v>-0.98555999999999999</v>
      </c>
      <c r="N474" s="56"/>
      <c r="O474" s="18">
        <v>21.295999999999999</v>
      </c>
      <c r="P474" s="95">
        <v>1762.94</v>
      </c>
      <c r="Q474" s="59">
        <v>21.295999999999999</v>
      </c>
      <c r="R474" s="186">
        <v>1762.94</v>
      </c>
      <c r="S474" s="96">
        <v>1.2079821207755225E-2</v>
      </c>
      <c r="T474" s="13">
        <v>47.4</v>
      </c>
      <c r="U474" s="148">
        <v>0.5725835252475977</v>
      </c>
      <c r="V474" s="148">
        <v>724.7892724653135</v>
      </c>
      <c r="W474" s="204">
        <v>34.35501151485586</v>
      </c>
    </row>
    <row r="475" spans="1:23" x14ac:dyDescent="0.2">
      <c r="A475" s="687"/>
      <c r="B475" s="690"/>
      <c r="C475" s="693"/>
      <c r="D475" s="143" t="s">
        <v>28</v>
      </c>
      <c r="E475" s="93">
        <v>8</v>
      </c>
      <c r="F475" s="94" t="s">
        <v>190</v>
      </c>
      <c r="G475" s="94" t="s">
        <v>122</v>
      </c>
      <c r="H475" s="93">
        <v>45</v>
      </c>
      <c r="I475" s="93">
        <v>1986</v>
      </c>
      <c r="J475" s="56">
        <v>40.654119999999999</v>
      </c>
      <c r="K475" s="56">
        <v>3.5189999999999997</v>
      </c>
      <c r="L475" s="56">
        <v>7.12</v>
      </c>
      <c r="M475" s="56">
        <v>-0.33388000000000001</v>
      </c>
      <c r="N475" s="56"/>
      <c r="O475" s="18">
        <v>30.349</v>
      </c>
      <c r="P475" s="95">
        <v>2341.9299999999998</v>
      </c>
      <c r="Q475" s="59">
        <v>30.349</v>
      </c>
      <c r="R475" s="186">
        <v>2341.9299999999998</v>
      </c>
      <c r="S475" s="96">
        <v>1.2958969738634375E-2</v>
      </c>
      <c r="T475" s="13">
        <v>47.4</v>
      </c>
      <c r="U475" s="148">
        <v>0.61425516561126936</v>
      </c>
      <c r="V475" s="148">
        <v>777.53818431806258</v>
      </c>
      <c r="W475" s="204">
        <v>36.855309936676164</v>
      </c>
    </row>
    <row r="476" spans="1:23" x14ac:dyDescent="0.2">
      <c r="A476" s="687"/>
      <c r="B476" s="690"/>
      <c r="C476" s="693"/>
      <c r="D476" s="143" t="s">
        <v>28</v>
      </c>
      <c r="E476" s="93">
        <v>9</v>
      </c>
      <c r="F476" s="94" t="s">
        <v>191</v>
      </c>
      <c r="G476" s="94" t="s">
        <v>122</v>
      </c>
      <c r="H476" s="93">
        <v>75</v>
      </c>
      <c r="I476" s="93">
        <v>1985</v>
      </c>
      <c r="J476" s="56">
        <v>64.35596000000001</v>
      </c>
      <c r="K476" s="56">
        <v>6.0179999999999998</v>
      </c>
      <c r="L476" s="56">
        <v>11.4</v>
      </c>
      <c r="M476" s="56">
        <v>0.69196000000000002</v>
      </c>
      <c r="N476" s="56"/>
      <c r="O476" s="18">
        <v>46.246000000000002</v>
      </c>
      <c r="P476" s="94">
        <v>3452.9700000000003</v>
      </c>
      <c r="Q476" s="59">
        <v>46.246000000000002</v>
      </c>
      <c r="R476" s="186">
        <v>3452.9700000000003</v>
      </c>
      <c r="S476" s="96">
        <v>1.339310796213115E-2</v>
      </c>
      <c r="T476" s="13">
        <v>47.4</v>
      </c>
      <c r="U476" s="148">
        <v>0.63483331740501647</v>
      </c>
      <c r="V476" s="148">
        <v>803.58647772786901</v>
      </c>
      <c r="W476" s="204">
        <v>38.089999044300988</v>
      </c>
    </row>
    <row r="477" spans="1:23" ht="13.5" thickBot="1" x14ac:dyDescent="0.25">
      <c r="A477" s="699"/>
      <c r="B477" s="700"/>
      <c r="C477" s="701"/>
      <c r="D477" s="266" t="s">
        <v>28</v>
      </c>
      <c r="E477" s="267">
        <v>10</v>
      </c>
      <c r="F477" s="268" t="s">
        <v>192</v>
      </c>
      <c r="G477" s="268" t="s">
        <v>122</v>
      </c>
      <c r="H477" s="267">
        <v>30</v>
      </c>
      <c r="I477" s="267">
        <v>1986</v>
      </c>
      <c r="J477" s="269">
        <v>26.917279999999998</v>
      </c>
      <c r="K477" s="269">
        <v>1.7850000000000001</v>
      </c>
      <c r="L477" s="269">
        <v>4.8</v>
      </c>
      <c r="M477" s="269">
        <v>-0.59472000000000003</v>
      </c>
      <c r="N477" s="269"/>
      <c r="O477" s="270">
        <v>20.927</v>
      </c>
      <c r="P477" s="268">
        <v>1510.75</v>
      </c>
      <c r="Q477" s="271">
        <v>20.927</v>
      </c>
      <c r="R477" s="272">
        <v>1510.75</v>
      </c>
      <c r="S477" s="273">
        <v>1.3852060234982625E-2</v>
      </c>
      <c r="T477" s="274">
        <v>47.4</v>
      </c>
      <c r="U477" s="275">
        <v>0.65658765513817641</v>
      </c>
      <c r="V477" s="275">
        <v>831.12361409895755</v>
      </c>
      <c r="W477" s="276">
        <v>39.395259308290591</v>
      </c>
    </row>
    <row r="478" spans="1:23" x14ac:dyDescent="0.2">
      <c r="A478" s="686" t="s">
        <v>381</v>
      </c>
      <c r="B478" s="689">
        <v>6.3</v>
      </c>
      <c r="C478" s="692">
        <v>362.7</v>
      </c>
      <c r="D478" s="83" t="s">
        <v>25</v>
      </c>
      <c r="E478" s="84">
        <v>1</v>
      </c>
      <c r="F478" s="279" t="s">
        <v>382</v>
      </c>
      <c r="G478" s="676" t="s">
        <v>306</v>
      </c>
      <c r="H478" s="84">
        <v>50</v>
      </c>
      <c r="I478" s="84">
        <v>1975</v>
      </c>
      <c r="J478" s="110">
        <v>23.451000000000001</v>
      </c>
      <c r="K478" s="110">
        <v>3</v>
      </c>
      <c r="L478" s="110">
        <v>7.3</v>
      </c>
      <c r="M478" s="110">
        <v>0.77</v>
      </c>
      <c r="N478" s="110"/>
      <c r="O478" s="14">
        <v>12.38</v>
      </c>
      <c r="P478" s="277">
        <v>2570.61</v>
      </c>
      <c r="Q478" s="179">
        <v>12.38</v>
      </c>
      <c r="R478" s="182">
        <v>2570.61</v>
      </c>
      <c r="S478" s="87">
        <f t="shared" ref="S478:S508" si="10">Q478/R478</f>
        <v>4.8159775306250265E-3</v>
      </c>
      <c r="T478" s="10">
        <v>72.38</v>
      </c>
      <c r="U478" s="198">
        <f t="shared" ref="U478:U508" si="11">S478*T478</f>
        <v>0.34858045366663942</v>
      </c>
      <c r="V478" s="198">
        <f t="shared" ref="V478:V508" si="12">S478*60*1000</f>
        <v>288.95865183750158</v>
      </c>
      <c r="W478" s="199">
        <f t="shared" ref="W478:W508" si="13">V478*T478/1000</f>
        <v>20.914827219998362</v>
      </c>
    </row>
    <row r="479" spans="1:23" x14ac:dyDescent="0.2">
      <c r="A479" s="687"/>
      <c r="B479" s="690"/>
      <c r="C479" s="693"/>
      <c r="D479" s="138" t="s">
        <v>26</v>
      </c>
      <c r="E479" s="47">
        <v>1</v>
      </c>
      <c r="F479" s="46" t="s">
        <v>383</v>
      </c>
      <c r="G479" s="99" t="s">
        <v>306</v>
      </c>
      <c r="H479" s="98">
        <v>40</v>
      </c>
      <c r="I479" s="98">
        <v>1975</v>
      </c>
      <c r="J479" s="112">
        <v>23.486999999999998</v>
      </c>
      <c r="K479" s="112">
        <v>3.74</v>
      </c>
      <c r="L479" s="112">
        <v>5.47</v>
      </c>
      <c r="M479" s="112">
        <v>0.14000000000000001</v>
      </c>
      <c r="N479" s="112"/>
      <c r="O479" s="16">
        <v>14.14</v>
      </c>
      <c r="P479" s="102">
        <v>2232.09</v>
      </c>
      <c r="Q479" s="176">
        <v>14.14</v>
      </c>
      <c r="R479" s="184">
        <v>2232.09</v>
      </c>
      <c r="S479" s="101">
        <f t="shared" si="10"/>
        <v>6.3348700097218304E-3</v>
      </c>
      <c r="T479" s="11">
        <v>72.38</v>
      </c>
      <c r="U479" s="201">
        <f t="shared" si="11"/>
        <v>0.45851789130366605</v>
      </c>
      <c r="V479" s="201">
        <f t="shared" si="12"/>
        <v>380.09220058330982</v>
      </c>
      <c r="W479" s="202">
        <f t="shared" si="13"/>
        <v>27.511073478219963</v>
      </c>
    </row>
    <row r="480" spans="1:23" x14ac:dyDescent="0.2">
      <c r="A480" s="687"/>
      <c r="B480" s="690"/>
      <c r="C480" s="693"/>
      <c r="D480" s="138" t="s">
        <v>26</v>
      </c>
      <c r="E480" s="47">
        <v>2</v>
      </c>
      <c r="F480" s="46" t="s">
        <v>384</v>
      </c>
      <c r="G480" s="99" t="s">
        <v>306</v>
      </c>
      <c r="H480" s="98">
        <v>40</v>
      </c>
      <c r="I480" s="98">
        <v>1975</v>
      </c>
      <c r="J480" s="112">
        <v>25.295999999999999</v>
      </c>
      <c r="K480" s="112">
        <v>4.93</v>
      </c>
      <c r="L480" s="112">
        <v>6.48</v>
      </c>
      <c r="M480" s="112">
        <v>0.57999999999999996</v>
      </c>
      <c r="N480" s="112"/>
      <c r="O480" s="16">
        <v>13.31</v>
      </c>
      <c r="P480" s="102">
        <v>2215.37</v>
      </c>
      <c r="Q480" s="176">
        <v>13.31</v>
      </c>
      <c r="R480" s="184">
        <v>2215.37</v>
      </c>
      <c r="S480" s="101">
        <f t="shared" si="10"/>
        <v>6.0080257473920842E-3</v>
      </c>
      <c r="T480" s="11">
        <v>72.38</v>
      </c>
      <c r="U480" s="201">
        <f t="shared" si="11"/>
        <v>0.43486090359623902</v>
      </c>
      <c r="V480" s="201">
        <f t="shared" si="12"/>
        <v>360.48154484352506</v>
      </c>
      <c r="W480" s="202">
        <f t="shared" si="13"/>
        <v>26.091654215774341</v>
      </c>
    </row>
    <row r="481" spans="1:23" x14ac:dyDescent="0.2">
      <c r="A481" s="687"/>
      <c r="B481" s="690"/>
      <c r="C481" s="693"/>
      <c r="D481" s="138" t="s">
        <v>26</v>
      </c>
      <c r="E481" s="47">
        <v>3</v>
      </c>
      <c r="F481" s="48" t="s">
        <v>385</v>
      </c>
      <c r="G481" s="99" t="s">
        <v>306</v>
      </c>
      <c r="H481" s="98">
        <v>20</v>
      </c>
      <c r="I481" s="98">
        <v>1989</v>
      </c>
      <c r="J481" s="112">
        <v>10.208</v>
      </c>
      <c r="K481" s="112">
        <v>2.2000000000000002</v>
      </c>
      <c r="L481" s="112">
        <v>3.25</v>
      </c>
      <c r="M481" s="112">
        <v>0.25</v>
      </c>
      <c r="N481" s="112"/>
      <c r="O481" s="16">
        <v>4.76</v>
      </c>
      <c r="P481" s="102">
        <v>1042.6199999999999</v>
      </c>
      <c r="Q481" s="176">
        <v>4.76</v>
      </c>
      <c r="R481" s="184">
        <v>1042.6199999999999</v>
      </c>
      <c r="S481" s="101">
        <f t="shared" si="10"/>
        <v>4.5654217260363318E-3</v>
      </c>
      <c r="T481" s="11">
        <v>72.38</v>
      </c>
      <c r="U481" s="201">
        <f t="shared" si="11"/>
        <v>0.33044522453050967</v>
      </c>
      <c r="V481" s="201">
        <f t="shared" si="12"/>
        <v>273.92530356217992</v>
      </c>
      <c r="W481" s="202">
        <f t="shared" si="13"/>
        <v>19.826713471830583</v>
      </c>
    </row>
    <row r="482" spans="1:23" x14ac:dyDescent="0.2">
      <c r="A482" s="687"/>
      <c r="B482" s="690"/>
      <c r="C482" s="693"/>
      <c r="D482" s="138" t="s">
        <v>26</v>
      </c>
      <c r="E482" s="47">
        <v>4</v>
      </c>
      <c r="F482" s="48" t="s">
        <v>386</v>
      </c>
      <c r="G482" s="99" t="s">
        <v>122</v>
      </c>
      <c r="H482" s="98">
        <v>40</v>
      </c>
      <c r="I482" s="98">
        <v>1984</v>
      </c>
      <c r="J482" s="112">
        <v>21.687000000000001</v>
      </c>
      <c r="K482" s="112">
        <v>3.68</v>
      </c>
      <c r="L482" s="112">
        <v>7.61</v>
      </c>
      <c r="M482" s="112">
        <v>0.81</v>
      </c>
      <c r="N482" s="112"/>
      <c r="O482" s="16">
        <v>9.59</v>
      </c>
      <c r="P482" s="102">
        <v>2265.23</v>
      </c>
      <c r="Q482" s="176">
        <v>9.59</v>
      </c>
      <c r="R482" s="184">
        <v>2265.23</v>
      </c>
      <c r="S482" s="101">
        <f t="shared" si="10"/>
        <v>4.2335656864865819E-3</v>
      </c>
      <c r="T482" s="11">
        <v>72.38</v>
      </c>
      <c r="U482" s="201">
        <f t="shared" si="11"/>
        <v>0.30642548438789879</v>
      </c>
      <c r="V482" s="201">
        <f t="shared" si="12"/>
        <v>254.0139411891949</v>
      </c>
      <c r="W482" s="202">
        <f t="shared" si="13"/>
        <v>18.385529063273928</v>
      </c>
    </row>
    <row r="483" spans="1:23" x14ac:dyDescent="0.2">
      <c r="A483" s="687"/>
      <c r="B483" s="690"/>
      <c r="C483" s="693"/>
      <c r="D483" s="138" t="s">
        <v>26</v>
      </c>
      <c r="E483" s="47">
        <v>5</v>
      </c>
      <c r="F483" s="48" t="s">
        <v>387</v>
      </c>
      <c r="G483" s="99" t="s">
        <v>122</v>
      </c>
      <c r="H483" s="98">
        <v>20</v>
      </c>
      <c r="I483" s="98">
        <v>1987</v>
      </c>
      <c r="J483" s="112">
        <v>13.212</v>
      </c>
      <c r="K483" s="112">
        <v>2.04</v>
      </c>
      <c r="L483" s="112">
        <v>4.07</v>
      </c>
      <c r="M483" s="112">
        <v>-0.31</v>
      </c>
      <c r="N483" s="112"/>
      <c r="O483" s="16">
        <v>7.41</v>
      </c>
      <c r="P483" s="102">
        <v>1032.3699999999999</v>
      </c>
      <c r="Q483" s="176">
        <v>7.41</v>
      </c>
      <c r="R483" s="184">
        <v>1032.3699999999999</v>
      </c>
      <c r="S483" s="101">
        <f t="shared" si="10"/>
        <v>7.1776591725834738E-3</v>
      </c>
      <c r="T483" s="11">
        <v>72.38</v>
      </c>
      <c r="U483" s="201">
        <f t="shared" si="11"/>
        <v>0.51951897091159183</v>
      </c>
      <c r="V483" s="201">
        <f t="shared" si="12"/>
        <v>430.65955035500843</v>
      </c>
      <c r="W483" s="202">
        <f t="shared" si="13"/>
        <v>31.17113825469551</v>
      </c>
    </row>
    <row r="484" spans="1:23" x14ac:dyDescent="0.2">
      <c r="A484" s="687"/>
      <c r="B484" s="690"/>
      <c r="C484" s="693"/>
      <c r="D484" s="138" t="s">
        <v>26</v>
      </c>
      <c r="E484" s="47">
        <v>6</v>
      </c>
      <c r="F484" s="48" t="s">
        <v>388</v>
      </c>
      <c r="G484" s="99" t="s">
        <v>122</v>
      </c>
      <c r="H484" s="98">
        <v>9</v>
      </c>
      <c r="I484" s="98">
        <v>1991</v>
      </c>
      <c r="J484" s="112">
        <v>5.8120000000000003</v>
      </c>
      <c r="K484" s="112">
        <v>1.1299999999999999</v>
      </c>
      <c r="L484" s="112">
        <v>1.42</v>
      </c>
      <c r="M484" s="112">
        <v>-0.01</v>
      </c>
      <c r="N484" s="112"/>
      <c r="O484" s="16">
        <v>3.27</v>
      </c>
      <c r="P484" s="102">
        <v>520.64</v>
      </c>
      <c r="Q484" s="176">
        <v>3.27</v>
      </c>
      <c r="R484" s="184">
        <v>520.64</v>
      </c>
      <c r="S484" s="101">
        <f t="shared" si="10"/>
        <v>6.2807314074984633E-3</v>
      </c>
      <c r="T484" s="11">
        <v>72.38</v>
      </c>
      <c r="U484" s="201">
        <f t="shared" si="11"/>
        <v>0.45459933927473872</v>
      </c>
      <c r="V484" s="201">
        <f t="shared" si="12"/>
        <v>376.84388444990782</v>
      </c>
      <c r="W484" s="202">
        <f t="shared" si="13"/>
        <v>27.275960356484326</v>
      </c>
    </row>
    <row r="485" spans="1:23" x14ac:dyDescent="0.2">
      <c r="A485" s="687"/>
      <c r="B485" s="690"/>
      <c r="C485" s="693"/>
      <c r="D485" s="138" t="s">
        <v>26</v>
      </c>
      <c r="E485" s="47">
        <v>7</v>
      </c>
      <c r="F485" s="48" t="s">
        <v>389</v>
      </c>
      <c r="G485" s="99" t="s">
        <v>306</v>
      </c>
      <c r="H485" s="98">
        <v>20</v>
      </c>
      <c r="I485" s="98">
        <v>1984</v>
      </c>
      <c r="J485" s="112">
        <v>8.8320000000000007</v>
      </c>
      <c r="K485" s="112">
        <v>1.28</v>
      </c>
      <c r="L485" s="112">
        <v>2.39</v>
      </c>
      <c r="M485" s="112">
        <v>0.97</v>
      </c>
      <c r="N485" s="112"/>
      <c r="O485" s="16">
        <v>5.24</v>
      </c>
      <c r="P485" s="102">
        <v>900.66</v>
      </c>
      <c r="Q485" s="176">
        <v>5.24</v>
      </c>
      <c r="R485" s="184">
        <v>900.26</v>
      </c>
      <c r="S485" s="101">
        <f t="shared" si="10"/>
        <v>5.820540732677227E-3</v>
      </c>
      <c r="T485" s="11">
        <v>72.38</v>
      </c>
      <c r="U485" s="201">
        <f t="shared" si="11"/>
        <v>0.42129073823117769</v>
      </c>
      <c r="V485" s="201">
        <f t="shared" si="12"/>
        <v>349.23244396063365</v>
      </c>
      <c r="W485" s="202">
        <f t="shared" si="13"/>
        <v>25.277444293870662</v>
      </c>
    </row>
    <row r="486" spans="1:23" x14ac:dyDescent="0.2">
      <c r="A486" s="687"/>
      <c r="B486" s="690"/>
      <c r="C486" s="693"/>
      <c r="D486" s="138" t="s">
        <v>26</v>
      </c>
      <c r="E486" s="47">
        <v>8</v>
      </c>
      <c r="F486" s="48" t="s">
        <v>390</v>
      </c>
      <c r="G486" s="99" t="s">
        <v>122</v>
      </c>
      <c r="H486" s="98">
        <v>22</v>
      </c>
      <c r="I486" s="98">
        <v>1973</v>
      </c>
      <c r="J486" s="112">
        <v>14.223000000000001</v>
      </c>
      <c r="K486" s="112">
        <v>2.4900000000000002</v>
      </c>
      <c r="L486" s="112">
        <v>3.7</v>
      </c>
      <c r="M486" s="112">
        <v>-0.05</v>
      </c>
      <c r="N486" s="112"/>
      <c r="O486" s="16">
        <v>8.07</v>
      </c>
      <c r="P486" s="102">
        <v>1350.47</v>
      </c>
      <c r="Q486" s="176">
        <v>8.07</v>
      </c>
      <c r="R486" s="184">
        <v>1350.47</v>
      </c>
      <c r="S486" s="101">
        <f t="shared" si="10"/>
        <v>5.9756973498115472E-3</v>
      </c>
      <c r="T486" s="11">
        <v>72.38</v>
      </c>
      <c r="U486" s="201">
        <f t="shared" si="11"/>
        <v>0.43252097417935975</v>
      </c>
      <c r="V486" s="201">
        <f t="shared" si="12"/>
        <v>358.54184098869285</v>
      </c>
      <c r="W486" s="202">
        <f t="shared" si="13"/>
        <v>25.951258450761586</v>
      </c>
    </row>
    <row r="487" spans="1:23" x14ac:dyDescent="0.2">
      <c r="A487" s="687"/>
      <c r="B487" s="690"/>
      <c r="C487" s="693"/>
      <c r="D487" s="138" t="s">
        <v>26</v>
      </c>
      <c r="E487" s="47">
        <v>9</v>
      </c>
      <c r="F487" s="48" t="s">
        <v>391</v>
      </c>
      <c r="G487" s="99" t="s">
        <v>306</v>
      </c>
      <c r="H487" s="98">
        <v>44</v>
      </c>
      <c r="I487" s="98">
        <v>1970</v>
      </c>
      <c r="J487" s="112">
        <v>22.413</v>
      </c>
      <c r="K487" s="112">
        <v>4.3</v>
      </c>
      <c r="L487" s="112">
        <v>11.45</v>
      </c>
      <c r="M487" s="112">
        <v>-0.94</v>
      </c>
      <c r="N487" s="112"/>
      <c r="O487" s="16">
        <v>6.84</v>
      </c>
      <c r="P487" s="102">
        <v>2033.99</v>
      </c>
      <c r="Q487" s="176">
        <v>6.84</v>
      </c>
      <c r="R487" s="184">
        <v>2033.99</v>
      </c>
      <c r="S487" s="101">
        <f t="shared" si="10"/>
        <v>3.3628483915850126E-3</v>
      </c>
      <c r="T487" s="11">
        <v>72.38</v>
      </c>
      <c r="U487" s="201">
        <f t="shared" si="11"/>
        <v>0.24340296658292318</v>
      </c>
      <c r="V487" s="201">
        <f t="shared" si="12"/>
        <v>201.77090349510075</v>
      </c>
      <c r="W487" s="202">
        <f t="shared" si="13"/>
        <v>14.604177994975391</v>
      </c>
    </row>
    <row r="488" spans="1:23" x14ac:dyDescent="0.2">
      <c r="A488" s="687"/>
      <c r="B488" s="690"/>
      <c r="C488" s="693"/>
      <c r="D488" s="138" t="s">
        <v>26</v>
      </c>
      <c r="E488" s="47">
        <v>10</v>
      </c>
      <c r="F488" s="48" t="s">
        <v>392</v>
      </c>
      <c r="G488" s="99" t="s">
        <v>122</v>
      </c>
      <c r="H488" s="98">
        <v>20</v>
      </c>
      <c r="I488" s="98">
        <v>1975</v>
      </c>
      <c r="J488" s="112">
        <v>9.7439999999999998</v>
      </c>
      <c r="K488" s="112">
        <v>1.81</v>
      </c>
      <c r="L488" s="112">
        <v>2.66</v>
      </c>
      <c r="M488" s="112">
        <v>0.18</v>
      </c>
      <c r="N488" s="112"/>
      <c r="O488" s="16">
        <v>5.09</v>
      </c>
      <c r="P488" s="102">
        <v>937.3</v>
      </c>
      <c r="Q488" s="176">
        <v>5.09</v>
      </c>
      <c r="R488" s="184">
        <v>937.3</v>
      </c>
      <c r="S488" s="101">
        <f t="shared" si="10"/>
        <v>5.4304918382588286E-3</v>
      </c>
      <c r="T488" s="11">
        <v>72.38</v>
      </c>
      <c r="U488" s="201">
        <f t="shared" si="11"/>
        <v>0.393058999253174</v>
      </c>
      <c r="V488" s="201">
        <f t="shared" si="12"/>
        <v>325.8295102955297</v>
      </c>
      <c r="W488" s="202">
        <f t="shared" si="13"/>
        <v>23.583539955190439</v>
      </c>
    </row>
    <row r="489" spans="1:23" x14ac:dyDescent="0.2">
      <c r="A489" s="687"/>
      <c r="B489" s="690"/>
      <c r="C489" s="693"/>
      <c r="D489" s="104" t="s">
        <v>27</v>
      </c>
      <c r="E489" s="49">
        <v>1</v>
      </c>
      <c r="F489" s="50" t="s">
        <v>393</v>
      </c>
      <c r="G489" s="140" t="s">
        <v>122</v>
      </c>
      <c r="H489" s="139">
        <v>20</v>
      </c>
      <c r="I489" s="139">
        <v>1986</v>
      </c>
      <c r="J489" s="141">
        <v>12.05</v>
      </c>
      <c r="K489" s="141">
        <v>1.98</v>
      </c>
      <c r="L489" s="141">
        <v>3.9</v>
      </c>
      <c r="M489" s="141">
        <v>0.21</v>
      </c>
      <c r="N489" s="141"/>
      <c r="O489" s="144">
        <v>5.96</v>
      </c>
      <c r="P489" s="142">
        <v>1053.6300000000001</v>
      </c>
      <c r="Q489" s="177">
        <v>5.96</v>
      </c>
      <c r="R489" s="185">
        <v>1053.6300000000001</v>
      </c>
      <c r="S489" s="103">
        <f t="shared" si="10"/>
        <v>5.6566346820041188E-3</v>
      </c>
      <c r="T489" s="145">
        <v>72.38</v>
      </c>
      <c r="U489" s="54">
        <f t="shared" si="11"/>
        <v>0.40942721828345807</v>
      </c>
      <c r="V489" s="54">
        <f t="shared" si="12"/>
        <v>339.39808092024714</v>
      </c>
      <c r="W489" s="203">
        <f t="shared" si="13"/>
        <v>24.565633097007485</v>
      </c>
    </row>
    <row r="490" spans="1:23" x14ac:dyDescent="0.2">
      <c r="A490" s="687"/>
      <c r="B490" s="690"/>
      <c r="C490" s="693"/>
      <c r="D490" s="104" t="s">
        <v>27</v>
      </c>
      <c r="E490" s="49">
        <v>2</v>
      </c>
      <c r="F490" s="50" t="s">
        <v>394</v>
      </c>
      <c r="G490" s="140" t="s">
        <v>122</v>
      </c>
      <c r="H490" s="139">
        <v>30</v>
      </c>
      <c r="I490" s="139">
        <v>1991</v>
      </c>
      <c r="J490" s="141">
        <v>20.867999999999999</v>
      </c>
      <c r="K490" s="141">
        <v>2.6</v>
      </c>
      <c r="L490" s="141">
        <v>5.8</v>
      </c>
      <c r="M490" s="141">
        <v>0</v>
      </c>
      <c r="N490" s="141"/>
      <c r="O490" s="144">
        <v>12.539</v>
      </c>
      <c r="P490" s="142">
        <v>1605.58</v>
      </c>
      <c r="Q490" s="177">
        <v>12.54</v>
      </c>
      <c r="R490" s="185">
        <v>1605.58</v>
      </c>
      <c r="S490" s="103">
        <f t="shared" si="10"/>
        <v>7.8102617122784287E-3</v>
      </c>
      <c r="T490" s="145">
        <v>72.38</v>
      </c>
      <c r="U490" s="54">
        <f t="shared" si="11"/>
        <v>0.5653067427347126</v>
      </c>
      <c r="V490" s="54">
        <f t="shared" si="12"/>
        <v>468.61570273670571</v>
      </c>
      <c r="W490" s="203">
        <f t="shared" si="13"/>
        <v>33.918404564082763</v>
      </c>
    </row>
    <row r="491" spans="1:23" x14ac:dyDescent="0.2">
      <c r="A491" s="687"/>
      <c r="B491" s="690"/>
      <c r="C491" s="693"/>
      <c r="D491" s="104" t="s">
        <v>27</v>
      </c>
      <c r="E491" s="49">
        <v>3</v>
      </c>
      <c r="F491" s="50" t="s">
        <v>395</v>
      </c>
      <c r="G491" s="140" t="s">
        <v>122</v>
      </c>
      <c r="H491" s="139">
        <v>50</v>
      </c>
      <c r="I491" s="139">
        <v>1974</v>
      </c>
      <c r="J491" s="141">
        <v>28.405000000000001</v>
      </c>
      <c r="K491" s="141">
        <v>5.21</v>
      </c>
      <c r="L491" s="141">
        <v>7.52</v>
      </c>
      <c r="M491" s="141">
        <v>-0.16</v>
      </c>
      <c r="N491" s="141"/>
      <c r="O491" s="144">
        <v>15.84</v>
      </c>
      <c r="P491" s="142">
        <v>2478.85</v>
      </c>
      <c r="Q491" s="177">
        <v>15.84</v>
      </c>
      <c r="R491" s="185">
        <v>2478.85</v>
      </c>
      <c r="S491" s="103">
        <f t="shared" si="10"/>
        <v>6.3900599068116267E-3</v>
      </c>
      <c r="T491" s="145">
        <v>72.38</v>
      </c>
      <c r="U491" s="54">
        <f t="shared" si="11"/>
        <v>0.46251253605502551</v>
      </c>
      <c r="V491" s="54">
        <f t="shared" si="12"/>
        <v>383.40359440869759</v>
      </c>
      <c r="W491" s="203">
        <f t="shared" si="13"/>
        <v>27.750752163301531</v>
      </c>
    </row>
    <row r="492" spans="1:23" x14ac:dyDescent="0.2">
      <c r="A492" s="687"/>
      <c r="B492" s="690"/>
      <c r="C492" s="693"/>
      <c r="D492" s="104" t="s">
        <v>27</v>
      </c>
      <c r="E492" s="49">
        <v>4</v>
      </c>
      <c r="F492" s="50" t="s">
        <v>396</v>
      </c>
      <c r="G492" s="140" t="s">
        <v>122</v>
      </c>
      <c r="H492" s="139">
        <v>40</v>
      </c>
      <c r="I492" s="139">
        <v>1986</v>
      </c>
      <c r="J492" s="141">
        <v>24.396000000000001</v>
      </c>
      <c r="K492" s="141">
        <v>4.0199999999999996</v>
      </c>
      <c r="L492" s="141">
        <v>4.8600000000000003</v>
      </c>
      <c r="M492" s="141">
        <v>1.74</v>
      </c>
      <c r="N492" s="141"/>
      <c r="O492" s="144">
        <v>13.77</v>
      </c>
      <c r="P492" s="142">
        <v>2266.4699999999998</v>
      </c>
      <c r="Q492" s="177">
        <v>13.77</v>
      </c>
      <c r="R492" s="185">
        <v>2266.4699999999998</v>
      </c>
      <c r="S492" s="103">
        <f t="shared" si="10"/>
        <v>6.075527141325498E-3</v>
      </c>
      <c r="T492" s="145">
        <v>72.38</v>
      </c>
      <c r="U492" s="54">
        <f t="shared" si="11"/>
        <v>0.43974665448913952</v>
      </c>
      <c r="V492" s="54">
        <f t="shared" si="12"/>
        <v>364.53162847952984</v>
      </c>
      <c r="W492" s="203">
        <f t="shared" si="13"/>
        <v>26.384799269348367</v>
      </c>
    </row>
    <row r="493" spans="1:23" x14ac:dyDescent="0.2">
      <c r="A493" s="687"/>
      <c r="B493" s="690"/>
      <c r="C493" s="693"/>
      <c r="D493" s="104" t="s">
        <v>27</v>
      </c>
      <c r="E493" s="49">
        <v>5</v>
      </c>
      <c r="F493" s="50" t="s">
        <v>397</v>
      </c>
      <c r="G493" s="140" t="s">
        <v>122</v>
      </c>
      <c r="H493" s="139">
        <v>45</v>
      </c>
      <c r="I493" s="139">
        <v>1982</v>
      </c>
      <c r="J493" s="141">
        <v>25.42</v>
      </c>
      <c r="K493" s="141">
        <v>3.43</v>
      </c>
      <c r="L493" s="141">
        <v>8.0500000000000007</v>
      </c>
      <c r="M493" s="141">
        <v>0.24</v>
      </c>
      <c r="N493" s="141"/>
      <c r="O493" s="144">
        <v>13.7</v>
      </c>
      <c r="P493" s="142">
        <v>2283.7800000000002</v>
      </c>
      <c r="Q493" s="177">
        <v>13.7</v>
      </c>
      <c r="R493" s="185">
        <v>2283.7800000000002</v>
      </c>
      <c r="S493" s="103">
        <f t="shared" si="10"/>
        <v>5.9988265069314903E-3</v>
      </c>
      <c r="T493" s="145">
        <v>72.38</v>
      </c>
      <c r="U493" s="54">
        <f t="shared" si="11"/>
        <v>0.43419506257170126</v>
      </c>
      <c r="V493" s="54">
        <f t="shared" si="12"/>
        <v>359.92959041588938</v>
      </c>
      <c r="W493" s="203">
        <f t="shared" si="13"/>
        <v>26.051703754302071</v>
      </c>
    </row>
    <row r="494" spans="1:23" x14ac:dyDescent="0.2">
      <c r="A494" s="687"/>
      <c r="B494" s="690"/>
      <c r="C494" s="693"/>
      <c r="D494" s="104" t="s">
        <v>27</v>
      </c>
      <c r="E494" s="49">
        <v>6</v>
      </c>
      <c r="F494" s="50" t="s">
        <v>398</v>
      </c>
      <c r="G494" s="140" t="s">
        <v>122</v>
      </c>
      <c r="H494" s="139">
        <v>32</v>
      </c>
      <c r="I494" s="139">
        <v>1980</v>
      </c>
      <c r="J494" s="141">
        <v>20.085000000000001</v>
      </c>
      <c r="K494" s="141">
        <v>2.3199999999999998</v>
      </c>
      <c r="L494" s="141">
        <v>5.14</v>
      </c>
      <c r="M494" s="141">
        <v>0.18</v>
      </c>
      <c r="N494" s="141"/>
      <c r="O494" s="144">
        <v>12.45</v>
      </c>
      <c r="P494" s="142">
        <v>1796.48</v>
      </c>
      <c r="Q494" s="177">
        <v>12.45</v>
      </c>
      <c r="R494" s="185">
        <v>1796.48</v>
      </c>
      <c r="S494" s="103">
        <f t="shared" si="10"/>
        <v>6.9302190951193443E-3</v>
      </c>
      <c r="T494" s="145">
        <v>72.38</v>
      </c>
      <c r="U494" s="54">
        <f t="shared" si="11"/>
        <v>0.50160925810473811</v>
      </c>
      <c r="V494" s="54">
        <f t="shared" si="12"/>
        <v>415.81314570716069</v>
      </c>
      <c r="W494" s="203">
        <f t="shared" si="13"/>
        <v>30.096555486284288</v>
      </c>
    </row>
    <row r="495" spans="1:23" x14ac:dyDescent="0.2">
      <c r="A495" s="687"/>
      <c r="B495" s="690"/>
      <c r="C495" s="693"/>
      <c r="D495" s="104" t="s">
        <v>27</v>
      </c>
      <c r="E495" s="49">
        <v>7</v>
      </c>
      <c r="F495" s="50" t="s">
        <v>399</v>
      </c>
      <c r="G495" s="140" t="s">
        <v>122</v>
      </c>
      <c r="H495" s="139">
        <v>40</v>
      </c>
      <c r="I495" s="139">
        <v>1986</v>
      </c>
      <c r="J495" s="141">
        <v>25.902000000000001</v>
      </c>
      <c r="K495" s="141">
        <v>3.4</v>
      </c>
      <c r="L495" s="141">
        <v>7</v>
      </c>
      <c r="M495" s="141">
        <v>0</v>
      </c>
      <c r="N495" s="141"/>
      <c r="O495" s="144">
        <v>15.5</v>
      </c>
      <c r="P495" s="142">
        <v>2258.5500000000002</v>
      </c>
      <c r="Q495" s="177">
        <v>15.5</v>
      </c>
      <c r="R495" s="185">
        <v>2258.5500000000002</v>
      </c>
      <c r="S495" s="103">
        <f t="shared" si="10"/>
        <v>6.8628102100905444E-3</v>
      </c>
      <c r="T495" s="145">
        <v>72.38</v>
      </c>
      <c r="U495" s="54">
        <f t="shared" si="11"/>
        <v>0.49673020300635357</v>
      </c>
      <c r="V495" s="54">
        <f t="shared" si="12"/>
        <v>411.76861260543268</v>
      </c>
      <c r="W495" s="203">
        <f t="shared" si="13"/>
        <v>29.803812180381215</v>
      </c>
    </row>
    <row r="496" spans="1:23" x14ac:dyDescent="0.2">
      <c r="A496" s="687"/>
      <c r="B496" s="690"/>
      <c r="C496" s="693"/>
      <c r="D496" s="104" t="s">
        <v>27</v>
      </c>
      <c r="E496" s="49">
        <v>8</v>
      </c>
      <c r="F496" s="50" t="s">
        <v>400</v>
      </c>
      <c r="G496" s="140" t="s">
        <v>122</v>
      </c>
      <c r="H496" s="139">
        <v>30</v>
      </c>
      <c r="I496" s="139">
        <v>1989</v>
      </c>
      <c r="J496" s="141">
        <v>22.036000000000001</v>
      </c>
      <c r="K496" s="141">
        <v>2.95</v>
      </c>
      <c r="L496" s="141">
        <v>5.96</v>
      </c>
      <c r="M496" s="141">
        <v>0.37</v>
      </c>
      <c r="N496" s="141"/>
      <c r="O496" s="144">
        <v>12.76</v>
      </c>
      <c r="P496" s="142">
        <v>1601.08</v>
      </c>
      <c r="Q496" s="177">
        <v>12.76</v>
      </c>
      <c r="R496" s="185">
        <v>1601.08</v>
      </c>
      <c r="S496" s="103">
        <f t="shared" si="10"/>
        <v>7.9696205061583428E-3</v>
      </c>
      <c r="T496" s="145">
        <v>72.38</v>
      </c>
      <c r="U496" s="54">
        <f t="shared" si="11"/>
        <v>0.57684113223574085</v>
      </c>
      <c r="V496" s="54">
        <f t="shared" si="12"/>
        <v>478.17723036950053</v>
      </c>
      <c r="W496" s="203">
        <f t="shared" si="13"/>
        <v>34.610467934144452</v>
      </c>
    </row>
    <row r="497" spans="1:23" x14ac:dyDescent="0.2">
      <c r="A497" s="687"/>
      <c r="B497" s="690"/>
      <c r="C497" s="693"/>
      <c r="D497" s="104" t="s">
        <v>27</v>
      </c>
      <c r="E497" s="49">
        <v>9</v>
      </c>
      <c r="F497" s="50" t="s">
        <v>401</v>
      </c>
      <c r="G497" s="140" t="s">
        <v>122</v>
      </c>
      <c r="H497" s="139">
        <v>30</v>
      </c>
      <c r="I497" s="139">
        <v>1990</v>
      </c>
      <c r="J497" s="141">
        <v>17.841999999999999</v>
      </c>
      <c r="K497" s="141">
        <v>2.7</v>
      </c>
      <c r="L497" s="141">
        <v>6.2</v>
      </c>
      <c r="M497" s="141">
        <v>0</v>
      </c>
      <c r="N497" s="141"/>
      <c r="O497" s="144">
        <v>8.9</v>
      </c>
      <c r="P497" s="142">
        <v>1563.68</v>
      </c>
      <c r="Q497" s="177">
        <v>8.9</v>
      </c>
      <c r="R497" s="185">
        <v>1563.68</v>
      </c>
      <c r="S497" s="103">
        <f t="shared" si="10"/>
        <v>5.6917016269313414E-3</v>
      </c>
      <c r="T497" s="145">
        <v>72.38</v>
      </c>
      <c r="U497" s="54">
        <f t="shared" si="11"/>
        <v>0.41196536375729048</v>
      </c>
      <c r="V497" s="54">
        <f t="shared" si="12"/>
        <v>341.50209761588047</v>
      </c>
      <c r="W497" s="203">
        <f t="shared" si="13"/>
        <v>24.717921825437429</v>
      </c>
    </row>
    <row r="498" spans="1:23" x14ac:dyDescent="0.2">
      <c r="A498" s="687"/>
      <c r="B498" s="690"/>
      <c r="C498" s="693"/>
      <c r="D498" s="104" t="s">
        <v>27</v>
      </c>
      <c r="E498" s="49">
        <v>10</v>
      </c>
      <c r="F498" s="50" t="s">
        <v>402</v>
      </c>
      <c r="G498" s="140" t="s">
        <v>122</v>
      </c>
      <c r="H498" s="139">
        <v>30</v>
      </c>
      <c r="I498" s="139">
        <v>1990</v>
      </c>
      <c r="J498" s="141">
        <v>21.463000000000001</v>
      </c>
      <c r="K498" s="141">
        <v>2.72</v>
      </c>
      <c r="L498" s="141">
        <v>5.44</v>
      </c>
      <c r="M498" s="141">
        <v>1.82</v>
      </c>
      <c r="N498" s="141"/>
      <c r="O498" s="144">
        <v>11.49</v>
      </c>
      <c r="P498" s="142">
        <v>1550.85</v>
      </c>
      <c r="Q498" s="177">
        <v>11.49</v>
      </c>
      <c r="R498" s="185">
        <v>1550.85</v>
      </c>
      <c r="S498" s="103">
        <f t="shared" si="10"/>
        <v>7.4088403133765364E-3</v>
      </c>
      <c r="T498" s="145">
        <v>72.38</v>
      </c>
      <c r="U498" s="54">
        <f t="shared" si="11"/>
        <v>0.53625186188219365</v>
      </c>
      <c r="V498" s="54">
        <f t="shared" si="12"/>
        <v>444.53041880259218</v>
      </c>
      <c r="W498" s="203">
        <f t="shared" si="13"/>
        <v>32.175111712931617</v>
      </c>
    </row>
    <row r="499" spans="1:23" x14ac:dyDescent="0.2">
      <c r="A499" s="687"/>
      <c r="B499" s="690"/>
      <c r="C499" s="693"/>
      <c r="D499" s="143" t="s">
        <v>28</v>
      </c>
      <c r="E499" s="51">
        <v>1</v>
      </c>
      <c r="F499" s="52" t="s">
        <v>403</v>
      </c>
      <c r="G499" s="94" t="s">
        <v>122</v>
      </c>
      <c r="H499" s="93">
        <v>40</v>
      </c>
      <c r="I499" s="93">
        <v>1972</v>
      </c>
      <c r="J499" s="56">
        <v>23.356000000000002</v>
      </c>
      <c r="K499" s="56">
        <v>2.5499999999999998</v>
      </c>
      <c r="L499" s="56">
        <v>6.52</v>
      </c>
      <c r="M499" s="56">
        <v>0.41</v>
      </c>
      <c r="N499" s="56"/>
      <c r="O499" s="18">
        <v>13.88</v>
      </c>
      <c r="P499" s="97">
        <v>1745.13</v>
      </c>
      <c r="Q499" s="59">
        <v>13.88</v>
      </c>
      <c r="R499" s="186">
        <v>1745.13</v>
      </c>
      <c r="S499" s="96">
        <f t="shared" si="10"/>
        <v>7.9535621988046732E-3</v>
      </c>
      <c r="T499" s="13">
        <v>72.38</v>
      </c>
      <c r="U499" s="148">
        <f t="shared" si="11"/>
        <v>0.57567883194948222</v>
      </c>
      <c r="V499" s="148">
        <f t="shared" si="12"/>
        <v>477.21373192828037</v>
      </c>
      <c r="W499" s="204">
        <f t="shared" si="13"/>
        <v>34.540729916968928</v>
      </c>
    </row>
    <row r="500" spans="1:23" x14ac:dyDescent="0.2">
      <c r="A500" s="687"/>
      <c r="B500" s="690"/>
      <c r="C500" s="693"/>
      <c r="D500" s="143" t="s">
        <v>28</v>
      </c>
      <c r="E500" s="51">
        <v>2</v>
      </c>
      <c r="F500" s="52" t="s">
        <v>404</v>
      </c>
      <c r="G500" s="94" t="s">
        <v>122</v>
      </c>
      <c r="H500" s="93">
        <v>24</v>
      </c>
      <c r="I500" s="93">
        <v>1985</v>
      </c>
      <c r="J500" s="56">
        <v>19.173999999999999</v>
      </c>
      <c r="K500" s="56">
        <v>2.78</v>
      </c>
      <c r="L500" s="56">
        <v>3.87</v>
      </c>
      <c r="M500" s="56">
        <v>-0.19</v>
      </c>
      <c r="N500" s="56"/>
      <c r="O500" s="18">
        <v>12.7</v>
      </c>
      <c r="P500" s="97">
        <v>1503.04</v>
      </c>
      <c r="Q500" s="59">
        <v>12.7</v>
      </c>
      <c r="R500" s="186">
        <v>1503.04</v>
      </c>
      <c r="S500" s="96">
        <f t="shared" si="10"/>
        <v>8.4495422610176701E-3</v>
      </c>
      <c r="T500" s="13">
        <v>72.38</v>
      </c>
      <c r="U500" s="148">
        <f t="shared" si="11"/>
        <v>0.61157786885245891</v>
      </c>
      <c r="V500" s="148">
        <f t="shared" si="12"/>
        <v>506.97253566106014</v>
      </c>
      <c r="W500" s="204">
        <f t="shared" si="13"/>
        <v>36.694672131147527</v>
      </c>
    </row>
    <row r="501" spans="1:23" x14ac:dyDescent="0.2">
      <c r="A501" s="687"/>
      <c r="B501" s="690"/>
      <c r="C501" s="693"/>
      <c r="D501" s="143" t="s">
        <v>28</v>
      </c>
      <c r="E501" s="51">
        <v>3</v>
      </c>
      <c r="F501" s="52" t="s">
        <v>405</v>
      </c>
      <c r="G501" s="94" t="s">
        <v>122</v>
      </c>
      <c r="H501" s="93">
        <v>20</v>
      </c>
      <c r="I501" s="93">
        <v>1984</v>
      </c>
      <c r="J501" s="56">
        <v>12.961</v>
      </c>
      <c r="K501" s="56">
        <v>1.53</v>
      </c>
      <c r="L501" s="56">
        <v>3.72</v>
      </c>
      <c r="M501" s="56">
        <v>0.36</v>
      </c>
      <c r="N501" s="56"/>
      <c r="O501" s="18">
        <v>7.35</v>
      </c>
      <c r="P501" s="97">
        <v>1075.26</v>
      </c>
      <c r="Q501" s="59">
        <v>7.35</v>
      </c>
      <c r="R501" s="186">
        <v>1075.26</v>
      </c>
      <c r="S501" s="96">
        <f t="shared" si="10"/>
        <v>6.8355560515596225E-3</v>
      </c>
      <c r="T501" s="13">
        <v>72.38</v>
      </c>
      <c r="U501" s="148">
        <f t="shared" si="11"/>
        <v>0.49475754701188546</v>
      </c>
      <c r="V501" s="148">
        <f t="shared" si="12"/>
        <v>410.13336309357732</v>
      </c>
      <c r="W501" s="204">
        <f t="shared" si="13"/>
        <v>29.685452820713124</v>
      </c>
    </row>
    <row r="502" spans="1:23" x14ac:dyDescent="0.2">
      <c r="A502" s="687"/>
      <c r="B502" s="690"/>
      <c r="C502" s="693"/>
      <c r="D502" s="143" t="s">
        <v>28</v>
      </c>
      <c r="E502" s="51">
        <v>4</v>
      </c>
      <c r="F502" s="52" t="s">
        <v>406</v>
      </c>
      <c r="G502" s="94" t="s">
        <v>122</v>
      </c>
      <c r="H502" s="93">
        <v>22</v>
      </c>
      <c r="I502" s="93">
        <v>1991</v>
      </c>
      <c r="J502" s="56">
        <v>16.663</v>
      </c>
      <c r="K502" s="56">
        <v>2.38</v>
      </c>
      <c r="L502" s="56">
        <v>3.96</v>
      </c>
      <c r="M502" s="56">
        <v>-0.44</v>
      </c>
      <c r="N502" s="56"/>
      <c r="O502" s="18">
        <v>10.77</v>
      </c>
      <c r="P502" s="97">
        <v>1218.99</v>
      </c>
      <c r="Q502" s="59">
        <v>10.77</v>
      </c>
      <c r="R502" s="186">
        <v>1218.99</v>
      </c>
      <c r="S502" s="96">
        <f t="shared" si="10"/>
        <v>8.8351832254571407E-3</v>
      </c>
      <c r="T502" s="13">
        <v>72.38</v>
      </c>
      <c r="U502" s="148">
        <f t="shared" si="11"/>
        <v>0.63949056185858777</v>
      </c>
      <c r="V502" s="148">
        <f t="shared" si="12"/>
        <v>530.11099352742838</v>
      </c>
      <c r="W502" s="204">
        <f t="shared" si="13"/>
        <v>38.369433711515263</v>
      </c>
    </row>
    <row r="503" spans="1:23" x14ac:dyDescent="0.2">
      <c r="A503" s="687"/>
      <c r="B503" s="690"/>
      <c r="C503" s="693"/>
      <c r="D503" s="143" t="s">
        <v>28</v>
      </c>
      <c r="E503" s="51">
        <v>5</v>
      </c>
      <c r="F503" s="52" t="s">
        <v>407</v>
      </c>
      <c r="G503" s="94" t="s">
        <v>122</v>
      </c>
      <c r="H503" s="93">
        <v>20</v>
      </c>
      <c r="I503" s="93">
        <v>1974</v>
      </c>
      <c r="J503" s="56">
        <v>14.933</v>
      </c>
      <c r="K503" s="56">
        <v>1.7</v>
      </c>
      <c r="L503" s="56">
        <v>4.13</v>
      </c>
      <c r="M503" s="56">
        <v>-0.12</v>
      </c>
      <c r="N503" s="56"/>
      <c r="O503" s="18">
        <v>9.2200000000000006</v>
      </c>
      <c r="P503" s="97">
        <v>944.31</v>
      </c>
      <c r="Q503" s="59">
        <v>9.2200000000000006</v>
      </c>
      <c r="R503" s="186">
        <v>944.31</v>
      </c>
      <c r="S503" s="96">
        <f t="shared" si="10"/>
        <v>9.763742838686449E-3</v>
      </c>
      <c r="T503" s="13">
        <v>72.38</v>
      </c>
      <c r="U503" s="148">
        <f t="shared" si="11"/>
        <v>0.70669970666412518</v>
      </c>
      <c r="V503" s="148">
        <f t="shared" si="12"/>
        <v>585.82457032118691</v>
      </c>
      <c r="W503" s="204">
        <f t="shared" si="13"/>
        <v>42.401982399847505</v>
      </c>
    </row>
    <row r="504" spans="1:23" x14ac:dyDescent="0.2">
      <c r="A504" s="687"/>
      <c r="B504" s="690"/>
      <c r="C504" s="693"/>
      <c r="D504" s="143" t="s">
        <v>28</v>
      </c>
      <c r="E504" s="51">
        <v>6</v>
      </c>
      <c r="F504" s="52" t="s">
        <v>408</v>
      </c>
      <c r="G504" s="94" t="s">
        <v>122</v>
      </c>
      <c r="H504" s="93">
        <v>9</v>
      </c>
      <c r="I504" s="93">
        <v>1990</v>
      </c>
      <c r="J504" s="56">
        <v>7.617</v>
      </c>
      <c r="K504" s="56">
        <v>0.51</v>
      </c>
      <c r="L504" s="56">
        <v>1.32</v>
      </c>
      <c r="M504" s="56">
        <v>0.51</v>
      </c>
      <c r="N504" s="56"/>
      <c r="O504" s="18">
        <v>5.27</v>
      </c>
      <c r="P504" s="97">
        <v>513.42999999999995</v>
      </c>
      <c r="Q504" s="59">
        <v>5.27</v>
      </c>
      <c r="R504" s="186">
        <v>513.42999999999995</v>
      </c>
      <c r="S504" s="96">
        <f t="shared" si="10"/>
        <v>1.0264300878406015E-2</v>
      </c>
      <c r="T504" s="13">
        <v>72.38</v>
      </c>
      <c r="U504" s="148">
        <f t="shared" si="11"/>
        <v>0.74293009757902728</v>
      </c>
      <c r="V504" s="148">
        <f t="shared" si="12"/>
        <v>615.85805270436094</v>
      </c>
      <c r="W504" s="204">
        <f t="shared" si="13"/>
        <v>44.575805854741645</v>
      </c>
    </row>
    <row r="505" spans="1:23" x14ac:dyDescent="0.2">
      <c r="A505" s="687"/>
      <c r="B505" s="690"/>
      <c r="C505" s="693"/>
      <c r="D505" s="143" t="s">
        <v>28</v>
      </c>
      <c r="E505" s="51">
        <v>7</v>
      </c>
      <c r="F505" s="52" t="s">
        <v>409</v>
      </c>
      <c r="G505" s="94" t="s">
        <v>122</v>
      </c>
      <c r="H505" s="93">
        <v>32</v>
      </c>
      <c r="I505" s="93">
        <v>1978</v>
      </c>
      <c r="J505" s="56">
        <v>22.323</v>
      </c>
      <c r="K505" s="56">
        <v>2.27</v>
      </c>
      <c r="L505" s="56">
        <v>7.07</v>
      </c>
      <c r="M505" s="56">
        <v>0.44</v>
      </c>
      <c r="N505" s="56"/>
      <c r="O505" s="18">
        <v>12.55</v>
      </c>
      <c r="P505" s="97">
        <v>1793.96</v>
      </c>
      <c r="Q505" s="59">
        <v>12.55</v>
      </c>
      <c r="R505" s="186">
        <v>1793.96</v>
      </c>
      <c r="S505" s="96">
        <f t="shared" si="10"/>
        <v>6.9956966710517515E-3</v>
      </c>
      <c r="T505" s="13">
        <v>72.38</v>
      </c>
      <c r="U505" s="148">
        <f t="shared" si="11"/>
        <v>0.5063485250507257</v>
      </c>
      <c r="V505" s="148">
        <f t="shared" si="12"/>
        <v>419.74180026310512</v>
      </c>
      <c r="W505" s="204">
        <f t="shared" si="13"/>
        <v>30.380911503043546</v>
      </c>
    </row>
    <row r="506" spans="1:23" x14ac:dyDescent="0.2">
      <c r="A506" s="687"/>
      <c r="B506" s="690"/>
      <c r="C506" s="693"/>
      <c r="D506" s="143" t="s">
        <v>28</v>
      </c>
      <c r="E506" s="51">
        <v>8</v>
      </c>
      <c r="F506" s="52" t="s">
        <v>410</v>
      </c>
      <c r="G506" s="94" t="s">
        <v>122</v>
      </c>
      <c r="H506" s="93">
        <v>20</v>
      </c>
      <c r="I506" s="93">
        <v>1974</v>
      </c>
      <c r="J506" s="56">
        <v>12.053000000000001</v>
      </c>
      <c r="K506" s="56">
        <v>1.1299999999999999</v>
      </c>
      <c r="L506" s="56">
        <v>3.13</v>
      </c>
      <c r="M506" s="56">
        <v>0.24</v>
      </c>
      <c r="N506" s="56"/>
      <c r="O506" s="18">
        <v>7.55</v>
      </c>
      <c r="P506" s="97">
        <v>827.36</v>
      </c>
      <c r="Q506" s="59">
        <v>7.55</v>
      </c>
      <c r="R506" s="186">
        <v>827.36</v>
      </c>
      <c r="S506" s="96">
        <f t="shared" si="10"/>
        <v>9.1254109456584791E-3</v>
      </c>
      <c r="T506" s="13">
        <v>72.38</v>
      </c>
      <c r="U506" s="148">
        <f t="shared" si="11"/>
        <v>0.66049724424676071</v>
      </c>
      <c r="V506" s="148">
        <f t="shared" si="12"/>
        <v>547.52465673950883</v>
      </c>
      <c r="W506" s="204">
        <f t="shared" si="13"/>
        <v>39.629834654805641</v>
      </c>
    </row>
    <row r="507" spans="1:23" x14ac:dyDescent="0.2">
      <c r="A507" s="687"/>
      <c r="B507" s="690"/>
      <c r="C507" s="693"/>
      <c r="D507" s="143" t="s">
        <v>28</v>
      </c>
      <c r="E507" s="51">
        <v>9</v>
      </c>
      <c r="F507" s="52" t="s">
        <v>411</v>
      </c>
      <c r="G507" s="94" t="s">
        <v>122</v>
      </c>
      <c r="H507" s="93">
        <v>10</v>
      </c>
      <c r="I507" s="93">
        <v>1983</v>
      </c>
      <c r="J507" s="56">
        <v>10.64</v>
      </c>
      <c r="K507" s="56">
        <v>1.25</v>
      </c>
      <c r="L507" s="56">
        <v>2.69</v>
      </c>
      <c r="M507" s="56">
        <v>-0.18</v>
      </c>
      <c r="N507" s="56"/>
      <c r="O507" s="18">
        <v>6.88</v>
      </c>
      <c r="P507" s="97">
        <v>681.36</v>
      </c>
      <c r="Q507" s="59">
        <v>6.88</v>
      </c>
      <c r="R507" s="186">
        <v>681.36</v>
      </c>
      <c r="S507" s="96">
        <f t="shared" si="10"/>
        <v>1.00974521545145E-2</v>
      </c>
      <c r="T507" s="13">
        <v>72.38</v>
      </c>
      <c r="U507" s="148">
        <f t="shared" si="11"/>
        <v>0.73085358694375946</v>
      </c>
      <c r="V507" s="148">
        <f t="shared" si="12"/>
        <v>605.84712927087003</v>
      </c>
      <c r="W507" s="204">
        <f t="shared" si="13"/>
        <v>43.851215216625569</v>
      </c>
    </row>
    <row r="508" spans="1:23" ht="13.5" thickBot="1" x14ac:dyDescent="0.25">
      <c r="A508" s="699"/>
      <c r="B508" s="700"/>
      <c r="C508" s="701"/>
      <c r="D508" s="266" t="s">
        <v>28</v>
      </c>
      <c r="E508" s="280">
        <v>10</v>
      </c>
      <c r="F508" s="281" t="s">
        <v>412</v>
      </c>
      <c r="G508" s="268" t="s">
        <v>122</v>
      </c>
      <c r="H508" s="267">
        <v>20</v>
      </c>
      <c r="I508" s="267">
        <v>1975</v>
      </c>
      <c r="J508" s="269">
        <v>11.72</v>
      </c>
      <c r="K508" s="269">
        <v>1.64</v>
      </c>
      <c r="L508" s="269">
        <v>3.43</v>
      </c>
      <c r="M508" s="269">
        <v>0.55000000000000004</v>
      </c>
      <c r="N508" s="269"/>
      <c r="O508" s="270">
        <v>6.1</v>
      </c>
      <c r="P508" s="278">
        <v>1032.8900000000001</v>
      </c>
      <c r="Q508" s="271">
        <v>6.1</v>
      </c>
      <c r="R508" s="272">
        <v>1032.8900000000001</v>
      </c>
      <c r="S508" s="273">
        <f t="shared" si="10"/>
        <v>5.9057595678145775E-3</v>
      </c>
      <c r="T508" s="274">
        <v>72.38</v>
      </c>
      <c r="U508" s="275">
        <f t="shared" si="11"/>
        <v>0.4274588775184191</v>
      </c>
      <c r="V508" s="275">
        <f t="shared" si="12"/>
        <v>354.34557406887461</v>
      </c>
      <c r="W508" s="276">
        <f t="shared" si="13"/>
        <v>25.647532651105141</v>
      </c>
    </row>
    <row r="509" spans="1:23" x14ac:dyDescent="0.2">
      <c r="A509" s="686" t="s">
        <v>678</v>
      </c>
      <c r="B509" s="689">
        <v>6.2</v>
      </c>
      <c r="C509" s="692">
        <v>271.39999999999998</v>
      </c>
      <c r="D509" s="83" t="s">
        <v>25</v>
      </c>
      <c r="E509" s="84">
        <v>1</v>
      </c>
      <c r="F509" s="85" t="s">
        <v>102</v>
      </c>
      <c r="G509" s="85" t="s">
        <v>24</v>
      </c>
      <c r="H509" s="84">
        <v>10</v>
      </c>
      <c r="I509" s="84">
        <v>1963</v>
      </c>
      <c r="J509" s="110">
        <v>3.5339999999999998</v>
      </c>
      <c r="K509" s="110">
        <v>0.35444700000000001</v>
      </c>
      <c r="L509" s="110">
        <v>1.8389</v>
      </c>
      <c r="M509" s="110">
        <v>0.10455299999999999</v>
      </c>
      <c r="N509" s="110">
        <v>0.222498</v>
      </c>
      <c r="O509" s="14">
        <v>1.2361</v>
      </c>
      <c r="P509" s="86">
        <v>453.09</v>
      </c>
      <c r="Q509" s="179">
        <v>1.2361</v>
      </c>
      <c r="R509" s="182">
        <v>453.09</v>
      </c>
      <c r="S509" s="87">
        <v>2.7281555540841777E-3</v>
      </c>
      <c r="T509" s="10">
        <v>66.926000000000002</v>
      </c>
      <c r="U509" s="198">
        <v>0.18258453861263768</v>
      </c>
      <c r="V509" s="198">
        <v>163.68933324505068</v>
      </c>
      <c r="W509" s="199">
        <v>10.955072316758262</v>
      </c>
    </row>
    <row r="510" spans="1:23" x14ac:dyDescent="0.2">
      <c r="A510" s="687"/>
      <c r="B510" s="690"/>
      <c r="C510" s="693"/>
      <c r="D510" s="88" t="s">
        <v>25</v>
      </c>
      <c r="E510" s="89">
        <v>2</v>
      </c>
      <c r="F510" s="90" t="s">
        <v>103</v>
      </c>
      <c r="G510" s="90" t="s">
        <v>24</v>
      </c>
      <c r="H510" s="89">
        <v>20</v>
      </c>
      <c r="I510" s="89">
        <v>1989</v>
      </c>
      <c r="J510" s="111">
        <v>7.1429999999999998</v>
      </c>
      <c r="K510" s="111">
        <v>1.309161</v>
      </c>
      <c r="L510" s="111">
        <v>3.2665829999999998</v>
      </c>
      <c r="M510" s="111">
        <v>0.118839</v>
      </c>
      <c r="N510" s="111">
        <v>0.734518</v>
      </c>
      <c r="O510" s="15">
        <v>2.4483999999999999</v>
      </c>
      <c r="P510" s="58">
        <v>1175.77</v>
      </c>
      <c r="Q510" s="175">
        <v>2.4483999999999999</v>
      </c>
      <c r="R510" s="183">
        <v>1175.8</v>
      </c>
      <c r="S510" s="91">
        <v>2.0823269263480185E-3</v>
      </c>
      <c r="T510" s="53">
        <v>66.926000000000002</v>
      </c>
      <c r="U510" s="147">
        <v>0.1393618118727675</v>
      </c>
      <c r="V510" s="147">
        <v>124.93961558088111</v>
      </c>
      <c r="W510" s="200">
        <v>8.361708712366049</v>
      </c>
    </row>
    <row r="511" spans="1:23" x14ac:dyDescent="0.2">
      <c r="A511" s="687"/>
      <c r="B511" s="690"/>
      <c r="C511" s="693"/>
      <c r="D511" s="88" t="s">
        <v>25</v>
      </c>
      <c r="E511" s="89">
        <v>3</v>
      </c>
      <c r="F511" s="90" t="s">
        <v>104</v>
      </c>
      <c r="G511" s="90" t="s">
        <v>24</v>
      </c>
      <c r="H511" s="89">
        <v>18</v>
      </c>
      <c r="I511" s="89">
        <v>1993</v>
      </c>
      <c r="J511" s="111">
        <v>7.3734359999999999</v>
      </c>
      <c r="K511" s="111">
        <v>1.584951</v>
      </c>
      <c r="L511" s="111">
        <v>3.3613870000000001</v>
      </c>
      <c r="M511" s="111">
        <v>-0.105951</v>
      </c>
      <c r="N511" s="111">
        <v>0.45594899999999999</v>
      </c>
      <c r="O511" s="15">
        <v>2.5330490000000001</v>
      </c>
      <c r="P511" s="58">
        <v>1143.9000000000001</v>
      </c>
      <c r="Q511" s="175">
        <v>2.5330490000000001</v>
      </c>
      <c r="R511" s="183">
        <v>1143.9000000000001</v>
      </c>
      <c r="S511" s="91">
        <v>2.2143972375207621E-3</v>
      </c>
      <c r="T511" s="53">
        <v>66.926000000000002</v>
      </c>
      <c r="U511" s="147">
        <v>0.14820074951831452</v>
      </c>
      <c r="V511" s="147">
        <v>132.86383425124572</v>
      </c>
      <c r="W511" s="200">
        <v>8.8920449710988709</v>
      </c>
    </row>
    <row r="512" spans="1:23" x14ac:dyDescent="0.2">
      <c r="A512" s="687"/>
      <c r="B512" s="690"/>
      <c r="C512" s="693"/>
      <c r="D512" s="88" t="s">
        <v>25</v>
      </c>
      <c r="E512" s="89">
        <v>4</v>
      </c>
      <c r="F512" s="90" t="s">
        <v>105</v>
      </c>
      <c r="G512" s="90" t="s">
        <v>24</v>
      </c>
      <c r="H512" s="89">
        <v>10</v>
      </c>
      <c r="I512" s="89">
        <v>1963</v>
      </c>
      <c r="J512" s="111">
        <v>3.93</v>
      </c>
      <c r="K512" s="111">
        <v>0.67088700000000001</v>
      </c>
      <c r="L512" s="111">
        <v>1.8133330000000001</v>
      </c>
      <c r="M512" s="111">
        <v>-7.8869999999999999E-3</v>
      </c>
      <c r="N512" s="111">
        <v>0.26166</v>
      </c>
      <c r="O512" s="15">
        <v>1.453667</v>
      </c>
      <c r="P512" s="58">
        <v>452.14</v>
      </c>
      <c r="Q512" s="175">
        <v>1.453667</v>
      </c>
      <c r="R512" s="183">
        <v>452.14</v>
      </c>
      <c r="S512" s="91">
        <v>3.2150816118901226E-3</v>
      </c>
      <c r="T512" s="53">
        <v>66.926000000000002</v>
      </c>
      <c r="U512" s="147">
        <v>0.21517255195735835</v>
      </c>
      <c r="V512" s="147">
        <v>192.90489671340734</v>
      </c>
      <c r="W512" s="200">
        <v>12.910353117441501</v>
      </c>
    </row>
    <row r="513" spans="1:23" x14ac:dyDescent="0.2">
      <c r="A513" s="687"/>
      <c r="B513" s="690"/>
      <c r="C513" s="693"/>
      <c r="D513" s="88" t="s">
        <v>25</v>
      </c>
      <c r="E513" s="89">
        <v>5</v>
      </c>
      <c r="F513" s="90" t="s">
        <v>106</v>
      </c>
      <c r="G513" s="90" t="s">
        <v>24</v>
      </c>
      <c r="H513" s="89">
        <v>22</v>
      </c>
      <c r="I513" s="89">
        <v>1986</v>
      </c>
      <c r="J513" s="111">
        <v>9.0419999999999998</v>
      </c>
      <c r="K513" s="111">
        <v>1.546271</v>
      </c>
      <c r="L513" s="111">
        <v>3.838924</v>
      </c>
      <c r="M513" s="111">
        <v>-0.22027099999999999</v>
      </c>
      <c r="N513" s="111">
        <v>1.1631069999999999</v>
      </c>
      <c r="O513" s="15">
        <v>3.8770630000000001</v>
      </c>
      <c r="P513" s="58">
        <v>1126.69</v>
      </c>
      <c r="Q513" s="175">
        <v>3.8770630000000001</v>
      </c>
      <c r="R513" s="183">
        <v>1126.69</v>
      </c>
      <c r="S513" s="91">
        <v>3.4411089119456106E-3</v>
      </c>
      <c r="T513" s="53">
        <v>66.926000000000002</v>
      </c>
      <c r="U513" s="147">
        <v>0.23029965504087194</v>
      </c>
      <c r="V513" s="147">
        <v>206.46653471673665</v>
      </c>
      <c r="W513" s="200">
        <v>13.817979302452317</v>
      </c>
    </row>
    <row r="514" spans="1:23" x14ac:dyDescent="0.2">
      <c r="A514" s="687"/>
      <c r="B514" s="690"/>
      <c r="C514" s="693"/>
      <c r="D514" s="88" t="s">
        <v>25</v>
      </c>
      <c r="E514" s="89">
        <v>6</v>
      </c>
      <c r="F514" s="90" t="s">
        <v>107</v>
      </c>
      <c r="G514" s="90" t="s">
        <v>24</v>
      </c>
      <c r="H514" s="89">
        <v>22</v>
      </c>
      <c r="I514" s="89">
        <v>1986</v>
      </c>
      <c r="J514" s="111">
        <v>6.91</v>
      </c>
      <c r="K514" s="111">
        <v>1.788462</v>
      </c>
      <c r="L514" s="111">
        <v>3.5000070000000001</v>
      </c>
      <c r="M514" s="111">
        <v>-0.25846200000000003</v>
      </c>
      <c r="N514" s="111">
        <v>0.75198900000000002</v>
      </c>
      <c r="O514" s="15">
        <v>1.879988</v>
      </c>
      <c r="P514" s="58">
        <v>1144.1600000000001</v>
      </c>
      <c r="Q514" s="175">
        <v>1.879988</v>
      </c>
      <c r="R514" s="183">
        <v>1144.1600000000001</v>
      </c>
      <c r="S514" s="91">
        <v>1.643116347364005E-3</v>
      </c>
      <c r="T514" s="53">
        <v>66.926000000000002</v>
      </c>
      <c r="U514" s="147">
        <v>0.1099672046636834</v>
      </c>
      <c r="V514" s="147">
        <v>98.586980841840301</v>
      </c>
      <c r="W514" s="200">
        <v>6.5980322798210045</v>
      </c>
    </row>
    <row r="515" spans="1:23" x14ac:dyDescent="0.2">
      <c r="A515" s="687"/>
      <c r="B515" s="690"/>
      <c r="C515" s="693"/>
      <c r="D515" s="88" t="s">
        <v>25</v>
      </c>
      <c r="E515" s="89">
        <v>7</v>
      </c>
      <c r="F515" s="90" t="s">
        <v>108</v>
      </c>
      <c r="G515" s="90" t="s">
        <v>24</v>
      </c>
      <c r="H515" s="89">
        <v>21</v>
      </c>
      <c r="I515" s="89">
        <v>1982</v>
      </c>
      <c r="J515" s="111">
        <v>8.7129999999999992</v>
      </c>
      <c r="K515" s="111">
        <v>2.141664</v>
      </c>
      <c r="L515" s="111">
        <v>4.0702429999999996</v>
      </c>
      <c r="M515" s="111">
        <v>-5.0664000000000001E-2</v>
      </c>
      <c r="N515" s="111">
        <v>0.51034800000000002</v>
      </c>
      <c r="O515" s="15">
        <v>2.551752</v>
      </c>
      <c r="P515" s="58">
        <v>1139.95</v>
      </c>
      <c r="Q515" s="175">
        <v>2.551752</v>
      </c>
      <c r="R515" s="183">
        <v>1139.95</v>
      </c>
      <c r="S515" s="91">
        <v>2.2384771261897453E-3</v>
      </c>
      <c r="T515" s="53">
        <v>66.926000000000002</v>
      </c>
      <c r="U515" s="147">
        <v>0.14981232014737489</v>
      </c>
      <c r="V515" s="147">
        <v>134.30862757138473</v>
      </c>
      <c r="W515" s="200">
        <v>8.9887392088424942</v>
      </c>
    </row>
    <row r="516" spans="1:23" x14ac:dyDescent="0.2">
      <c r="A516" s="687"/>
      <c r="B516" s="690"/>
      <c r="C516" s="693"/>
      <c r="D516" s="88" t="s">
        <v>25</v>
      </c>
      <c r="E516" s="89">
        <v>8</v>
      </c>
      <c r="F516" s="90" t="s">
        <v>109</v>
      </c>
      <c r="G516" s="90" t="s">
        <v>24</v>
      </c>
      <c r="H516" s="89">
        <v>22</v>
      </c>
      <c r="I516" s="89">
        <v>1982</v>
      </c>
      <c r="J516" s="111">
        <v>8.5030000000000001</v>
      </c>
      <c r="K516" s="111">
        <v>2.0287869999999999</v>
      </c>
      <c r="L516" s="111">
        <v>4.182061</v>
      </c>
      <c r="M516" s="111">
        <v>-9.0787000000000007E-2</v>
      </c>
      <c r="N516" s="111">
        <v>0.47658099999999998</v>
      </c>
      <c r="O516" s="15">
        <v>2.382933</v>
      </c>
      <c r="P516" s="58">
        <v>1146.26</v>
      </c>
      <c r="Q516" s="175">
        <v>2.382933</v>
      </c>
      <c r="R516" s="183">
        <v>1146.26</v>
      </c>
      <c r="S516" s="91">
        <v>2.07887652016122E-3</v>
      </c>
      <c r="T516" s="53">
        <v>66.926000000000002</v>
      </c>
      <c r="U516" s="147">
        <v>0.1391308899883098</v>
      </c>
      <c r="V516" s="147">
        <v>124.7325912096732</v>
      </c>
      <c r="W516" s="200">
        <v>8.3478533992985877</v>
      </c>
    </row>
    <row r="517" spans="1:23" x14ac:dyDescent="0.2">
      <c r="A517" s="687"/>
      <c r="B517" s="690"/>
      <c r="C517" s="693"/>
      <c r="D517" s="88" t="s">
        <v>25</v>
      </c>
      <c r="E517" s="89">
        <v>9</v>
      </c>
      <c r="F517" s="90" t="s">
        <v>110</v>
      </c>
      <c r="G517" s="90" t="s">
        <v>24</v>
      </c>
      <c r="H517" s="89">
        <v>22</v>
      </c>
      <c r="I517" s="89">
        <v>1992</v>
      </c>
      <c r="J517" s="111">
        <v>9.5380000000000003</v>
      </c>
      <c r="K517" s="111">
        <v>2.513118</v>
      </c>
      <c r="L517" s="111">
        <v>3.98211</v>
      </c>
      <c r="M517" s="111">
        <v>-0.32011800000000001</v>
      </c>
      <c r="N517" s="111">
        <v>0</v>
      </c>
      <c r="O517" s="15">
        <v>3.3628900000000002</v>
      </c>
      <c r="P517" s="58">
        <v>1167.0999999999999</v>
      </c>
      <c r="Q517" s="175">
        <v>3.3628900000000002</v>
      </c>
      <c r="R517" s="183">
        <v>1167.0999999999999</v>
      </c>
      <c r="S517" s="91">
        <v>2.8814069060063407E-3</v>
      </c>
      <c r="T517" s="53">
        <v>66.926000000000002</v>
      </c>
      <c r="U517" s="147">
        <v>0.19284103859138035</v>
      </c>
      <c r="V517" s="147">
        <v>172.88441436038045</v>
      </c>
      <c r="W517" s="200">
        <v>11.570462315482823</v>
      </c>
    </row>
    <row r="518" spans="1:23" x14ac:dyDescent="0.2">
      <c r="A518" s="687"/>
      <c r="B518" s="690"/>
      <c r="C518" s="693"/>
      <c r="D518" s="138" t="s">
        <v>26</v>
      </c>
      <c r="E518" s="98">
        <v>1</v>
      </c>
      <c r="F518" s="99" t="s">
        <v>112</v>
      </c>
      <c r="G518" s="99" t="s">
        <v>24</v>
      </c>
      <c r="H518" s="98">
        <v>11</v>
      </c>
      <c r="I518" s="98">
        <v>1989</v>
      </c>
      <c r="J518" s="112">
        <v>5.54</v>
      </c>
      <c r="K518" s="112">
        <v>0.76561699999999999</v>
      </c>
      <c r="L518" s="112">
        <v>1.8477680000000001</v>
      </c>
      <c r="M518" s="112">
        <v>5.0382999999999997E-2</v>
      </c>
      <c r="N518" s="112">
        <v>0.51772200000000002</v>
      </c>
      <c r="O518" s="16">
        <v>2.8762319999999999</v>
      </c>
      <c r="P518" s="100">
        <v>639.12</v>
      </c>
      <c r="Q518" s="176">
        <v>2.8762319999999999</v>
      </c>
      <c r="R518" s="184">
        <v>639.12</v>
      </c>
      <c r="S518" s="101">
        <v>4.5003004130679683E-3</v>
      </c>
      <c r="T518" s="11">
        <v>66.926000000000002</v>
      </c>
      <c r="U518" s="201">
        <v>0.30118710544498684</v>
      </c>
      <c r="V518" s="201">
        <v>270.01802478407808</v>
      </c>
      <c r="W518" s="202">
        <v>18.071226326699207</v>
      </c>
    </row>
    <row r="519" spans="1:23" x14ac:dyDescent="0.2">
      <c r="A519" s="687"/>
      <c r="B519" s="690"/>
      <c r="C519" s="693"/>
      <c r="D519" s="138" t="s">
        <v>26</v>
      </c>
      <c r="E519" s="98">
        <v>2</v>
      </c>
      <c r="F519" s="99" t="s">
        <v>113</v>
      </c>
      <c r="G519" s="99" t="s">
        <v>24</v>
      </c>
      <c r="H519" s="98">
        <v>10</v>
      </c>
      <c r="I519" s="98">
        <v>1961</v>
      </c>
      <c r="J519" s="112">
        <v>4.7220000000000004</v>
      </c>
      <c r="K519" s="112">
        <v>0.387268</v>
      </c>
      <c r="L519" s="112">
        <v>2.1581220000000001</v>
      </c>
      <c r="M519" s="112">
        <v>7.1732000000000004E-2</v>
      </c>
      <c r="N519" s="112">
        <v>0</v>
      </c>
      <c r="O519" s="16">
        <v>2.1048779999999998</v>
      </c>
      <c r="P519" s="100">
        <v>442.2</v>
      </c>
      <c r="Q519" s="176">
        <v>2.1048779999999998</v>
      </c>
      <c r="R519" s="184">
        <v>442.2</v>
      </c>
      <c r="S519" s="101">
        <v>4.760013568521031E-3</v>
      </c>
      <c r="T519" s="11">
        <v>66.926000000000002</v>
      </c>
      <c r="U519" s="201">
        <v>0.31856866808683854</v>
      </c>
      <c r="V519" s="201">
        <v>285.60081411126185</v>
      </c>
      <c r="W519" s="202">
        <v>19.11412008521031</v>
      </c>
    </row>
    <row r="520" spans="1:23" x14ac:dyDescent="0.2">
      <c r="A520" s="687"/>
      <c r="B520" s="690"/>
      <c r="C520" s="693"/>
      <c r="D520" s="138" t="s">
        <v>26</v>
      </c>
      <c r="E520" s="98">
        <v>3</v>
      </c>
      <c r="F520" s="99" t="s">
        <v>114</v>
      </c>
      <c r="G520" s="99" t="s">
        <v>24</v>
      </c>
      <c r="H520" s="98">
        <v>6</v>
      </c>
      <c r="I520" s="98">
        <v>1958</v>
      </c>
      <c r="J520" s="112">
        <v>3.16</v>
      </c>
      <c r="K520" s="112">
        <v>0.41780699999999998</v>
      </c>
      <c r="L520" s="112">
        <v>1.1968620000000001</v>
      </c>
      <c r="M520" s="112">
        <v>0.194193</v>
      </c>
      <c r="N520" s="112">
        <v>0</v>
      </c>
      <c r="O520" s="16">
        <v>1.351138</v>
      </c>
      <c r="P520" s="100">
        <v>314.99</v>
      </c>
      <c r="Q520" s="176">
        <v>1.351138</v>
      </c>
      <c r="R520" s="184">
        <v>314.99</v>
      </c>
      <c r="S520" s="101">
        <v>4.2894631575605569E-3</v>
      </c>
      <c r="T520" s="11">
        <v>66.926000000000002</v>
      </c>
      <c r="U520" s="201">
        <v>0.28707661128289785</v>
      </c>
      <c r="V520" s="201">
        <v>257.36778945363341</v>
      </c>
      <c r="W520" s="202">
        <v>17.224596676973871</v>
      </c>
    </row>
    <row r="521" spans="1:23" x14ac:dyDescent="0.2">
      <c r="A521" s="687"/>
      <c r="B521" s="690"/>
      <c r="C521" s="693"/>
      <c r="D521" s="138" t="s">
        <v>26</v>
      </c>
      <c r="E521" s="98">
        <v>4</v>
      </c>
      <c r="F521" s="99" t="s">
        <v>115</v>
      </c>
      <c r="G521" s="99" t="s">
        <v>24</v>
      </c>
      <c r="H521" s="98">
        <v>8</v>
      </c>
      <c r="I521" s="98">
        <v>1988</v>
      </c>
      <c r="J521" s="112">
        <v>4.5389999999999997</v>
      </c>
      <c r="K521" s="112">
        <v>0.71236699999999997</v>
      </c>
      <c r="L521" s="112">
        <v>1.422288</v>
      </c>
      <c r="M521" s="112">
        <v>-4.9367000000000001E-2</v>
      </c>
      <c r="N521" s="112">
        <v>0</v>
      </c>
      <c r="O521" s="16">
        <v>2.4537119999999999</v>
      </c>
      <c r="P521" s="100">
        <v>524.35</v>
      </c>
      <c r="Q521" s="176">
        <v>2.4537119999999999</v>
      </c>
      <c r="R521" s="184">
        <v>524.4</v>
      </c>
      <c r="S521" s="101">
        <v>4.6790846681922195E-3</v>
      </c>
      <c r="T521" s="11">
        <v>66.926000000000002</v>
      </c>
      <c r="U521" s="201">
        <v>0.3131524205034325</v>
      </c>
      <c r="V521" s="201">
        <v>280.74508009153317</v>
      </c>
      <c r="W521" s="202">
        <v>18.789145230205946</v>
      </c>
    </row>
    <row r="522" spans="1:23" x14ac:dyDescent="0.2">
      <c r="A522" s="687"/>
      <c r="B522" s="690"/>
      <c r="C522" s="693"/>
      <c r="D522" s="138" t="s">
        <v>26</v>
      </c>
      <c r="E522" s="98">
        <v>5</v>
      </c>
      <c r="F522" s="99" t="s">
        <v>116</v>
      </c>
      <c r="G522" s="99" t="s">
        <v>24</v>
      </c>
      <c r="H522" s="98">
        <v>18</v>
      </c>
      <c r="I522" s="98">
        <v>1991</v>
      </c>
      <c r="J522" s="112">
        <v>9.9039999999999999</v>
      </c>
      <c r="K522" s="112">
        <v>2.1668120000000002</v>
      </c>
      <c r="L522" s="112">
        <v>3.0349210000000002</v>
      </c>
      <c r="M522" s="112">
        <v>-7.5811000000000003E-2</v>
      </c>
      <c r="N522" s="112">
        <v>0</v>
      </c>
      <c r="O522" s="16">
        <v>4.778079</v>
      </c>
      <c r="P522" s="100">
        <v>1129.1500000000001</v>
      </c>
      <c r="Q522" s="176">
        <v>4.778079</v>
      </c>
      <c r="R522" s="184">
        <v>1129.1500000000001</v>
      </c>
      <c r="S522" s="101">
        <v>4.2315715361112335E-3</v>
      </c>
      <c r="T522" s="11">
        <v>66.926000000000002</v>
      </c>
      <c r="U522" s="201">
        <v>0.28320215662578041</v>
      </c>
      <c r="V522" s="201">
        <v>253.89429216667403</v>
      </c>
      <c r="W522" s="202">
        <v>16.992129397546826</v>
      </c>
    </row>
    <row r="523" spans="1:23" x14ac:dyDescent="0.2">
      <c r="A523" s="687"/>
      <c r="B523" s="690"/>
      <c r="C523" s="693"/>
      <c r="D523" s="138" t="s">
        <v>26</v>
      </c>
      <c r="E523" s="98">
        <v>6</v>
      </c>
      <c r="F523" s="99" t="s">
        <v>117</v>
      </c>
      <c r="G523" s="99" t="s">
        <v>24</v>
      </c>
      <c r="H523" s="98">
        <v>15</v>
      </c>
      <c r="I523" s="98">
        <v>1969</v>
      </c>
      <c r="J523" s="112">
        <v>4.4400000000000004</v>
      </c>
      <c r="K523" s="112">
        <v>1.148115</v>
      </c>
      <c r="L523" s="112">
        <v>0.21887699999999999</v>
      </c>
      <c r="M523" s="112">
        <v>-7.7115000000000003E-2</v>
      </c>
      <c r="N523" s="112">
        <v>0</v>
      </c>
      <c r="O523" s="16">
        <v>3.1501229999999998</v>
      </c>
      <c r="P523" s="100">
        <v>617.97</v>
      </c>
      <c r="Q523" s="176">
        <v>3.1501229999999998</v>
      </c>
      <c r="R523" s="184">
        <v>617.97</v>
      </c>
      <c r="S523" s="101">
        <v>5.0975338608670318E-3</v>
      </c>
      <c r="T523" s="11">
        <v>66.926000000000002</v>
      </c>
      <c r="U523" s="201">
        <v>0.341157551172387</v>
      </c>
      <c r="V523" s="201">
        <v>305.85203165202188</v>
      </c>
      <c r="W523" s="202">
        <v>20.469453070343217</v>
      </c>
    </row>
    <row r="524" spans="1:23" x14ac:dyDescent="0.2">
      <c r="A524" s="687"/>
      <c r="B524" s="690"/>
      <c r="C524" s="693"/>
      <c r="D524" s="138" t="s">
        <v>26</v>
      </c>
      <c r="E524" s="98">
        <v>7</v>
      </c>
      <c r="F524" s="99" t="s">
        <v>118</v>
      </c>
      <c r="G524" s="99" t="s">
        <v>24</v>
      </c>
      <c r="H524" s="98">
        <v>15</v>
      </c>
      <c r="I524" s="98">
        <v>1973</v>
      </c>
      <c r="J524" s="112">
        <v>4.1199969999999997</v>
      </c>
      <c r="K524" s="112">
        <v>0.89928600000000003</v>
      </c>
      <c r="L524" s="112">
        <v>0.123497</v>
      </c>
      <c r="M524" s="112">
        <v>1.8714000000000001E-2</v>
      </c>
      <c r="N524" s="112">
        <v>0.92354599999999998</v>
      </c>
      <c r="O524" s="16">
        <v>3.0785010000000002</v>
      </c>
      <c r="P524" s="100">
        <v>645.54999999999995</v>
      </c>
      <c r="Q524" s="176">
        <v>3.0785010000000002</v>
      </c>
      <c r="R524" s="184">
        <v>645.54999999999995</v>
      </c>
      <c r="S524" s="101">
        <v>4.7688033459840455E-3</v>
      </c>
      <c r="T524" s="11">
        <v>66.926000000000002</v>
      </c>
      <c r="U524" s="201">
        <v>0.31915693273332824</v>
      </c>
      <c r="V524" s="201">
        <v>286.12820075904273</v>
      </c>
      <c r="W524" s="202">
        <v>19.149415963999694</v>
      </c>
    </row>
    <row r="525" spans="1:23" x14ac:dyDescent="0.2">
      <c r="A525" s="687"/>
      <c r="B525" s="690"/>
      <c r="C525" s="693"/>
      <c r="D525" s="138" t="s">
        <v>26</v>
      </c>
      <c r="E525" s="98">
        <v>8</v>
      </c>
      <c r="F525" s="99" t="s">
        <v>119</v>
      </c>
      <c r="G525" s="99" t="s">
        <v>24</v>
      </c>
      <c r="H525" s="98">
        <v>10</v>
      </c>
      <c r="I525" s="98">
        <v>1992</v>
      </c>
      <c r="J525" s="112">
        <v>3.4079999999999999</v>
      </c>
      <c r="K525" s="112">
        <v>0.81611900000000004</v>
      </c>
      <c r="L525" s="112">
        <v>0.25633299999999998</v>
      </c>
      <c r="M525" s="112">
        <v>-0.102119</v>
      </c>
      <c r="N525" s="112">
        <v>0.43878</v>
      </c>
      <c r="O525" s="16">
        <v>2.4376669999999998</v>
      </c>
      <c r="P525" s="100">
        <v>556.38</v>
      </c>
      <c r="Q525" s="176">
        <v>2.4376669999999998</v>
      </c>
      <c r="R525" s="184">
        <v>556.38</v>
      </c>
      <c r="S525" s="101">
        <v>4.3812987526510652E-3</v>
      </c>
      <c r="T525" s="11">
        <v>66.926000000000002</v>
      </c>
      <c r="U525" s="201">
        <v>0.2932228003199252</v>
      </c>
      <c r="V525" s="201">
        <v>262.87792515906392</v>
      </c>
      <c r="W525" s="202">
        <v>17.593368019195513</v>
      </c>
    </row>
    <row r="526" spans="1:23" x14ac:dyDescent="0.2">
      <c r="A526" s="687"/>
      <c r="B526" s="690"/>
      <c r="C526" s="693"/>
      <c r="D526" s="104" t="s">
        <v>27</v>
      </c>
      <c r="E526" s="139">
        <v>1</v>
      </c>
      <c r="F526" s="140" t="s">
        <v>121</v>
      </c>
      <c r="G526" s="140" t="s">
        <v>122</v>
      </c>
      <c r="H526" s="139">
        <v>37</v>
      </c>
      <c r="I526" s="139">
        <v>1974</v>
      </c>
      <c r="J526" s="141">
        <v>23.58</v>
      </c>
      <c r="K526" s="141">
        <v>2.7304729999999999</v>
      </c>
      <c r="L526" s="141">
        <v>6.2107840000000003</v>
      </c>
      <c r="M526" s="141">
        <v>7.4526999999999996E-2</v>
      </c>
      <c r="N526" s="141">
        <v>0</v>
      </c>
      <c r="O526" s="144">
        <v>14.564216</v>
      </c>
      <c r="P526" s="57">
        <v>1947.14</v>
      </c>
      <c r="Q526" s="177">
        <v>14.564216</v>
      </c>
      <c r="R526" s="185">
        <v>1947.14</v>
      </c>
      <c r="S526" s="103">
        <v>7.4797990899473071E-3</v>
      </c>
      <c r="T526" s="145">
        <v>66.926000000000002</v>
      </c>
      <c r="U526" s="54">
        <v>0.50059303389381349</v>
      </c>
      <c r="V526" s="54">
        <v>448.78794539683844</v>
      </c>
      <c r="W526" s="203">
        <v>30.03558203362881</v>
      </c>
    </row>
    <row r="527" spans="1:23" x14ac:dyDescent="0.2">
      <c r="A527" s="687"/>
      <c r="B527" s="690"/>
      <c r="C527" s="693"/>
      <c r="D527" s="104" t="s">
        <v>27</v>
      </c>
      <c r="E527" s="139">
        <v>2</v>
      </c>
      <c r="F527" s="140" t="s">
        <v>123</v>
      </c>
      <c r="G527" s="140" t="s">
        <v>122</v>
      </c>
      <c r="H527" s="139">
        <v>30</v>
      </c>
      <c r="I527" s="139">
        <v>1973</v>
      </c>
      <c r="J527" s="141">
        <v>18.23</v>
      </c>
      <c r="K527" s="141">
        <v>1.6213500000000001</v>
      </c>
      <c r="L527" s="141">
        <v>5.434361</v>
      </c>
      <c r="M527" s="141">
        <v>0.11265</v>
      </c>
      <c r="N527" s="141">
        <v>0</v>
      </c>
      <c r="O527" s="144">
        <v>11.061639</v>
      </c>
      <c r="P527" s="57">
        <v>1473.77</v>
      </c>
      <c r="Q527" s="177">
        <v>11.061639</v>
      </c>
      <c r="R527" s="185">
        <v>1473.77</v>
      </c>
      <c r="S527" s="103">
        <v>7.5056752410484675E-3</v>
      </c>
      <c r="T527" s="145">
        <v>66.926000000000002</v>
      </c>
      <c r="U527" s="54">
        <v>0.50232482118240973</v>
      </c>
      <c r="V527" s="54">
        <v>450.34051446290806</v>
      </c>
      <c r="W527" s="203">
        <v>30.139489270944583</v>
      </c>
    </row>
    <row r="528" spans="1:23" x14ac:dyDescent="0.2">
      <c r="A528" s="687"/>
      <c r="B528" s="690"/>
      <c r="C528" s="693"/>
      <c r="D528" s="104" t="s">
        <v>27</v>
      </c>
      <c r="E528" s="139">
        <v>3</v>
      </c>
      <c r="F528" s="140" t="s">
        <v>124</v>
      </c>
      <c r="G528" s="140" t="s">
        <v>122</v>
      </c>
      <c r="H528" s="139">
        <v>15</v>
      </c>
      <c r="I528" s="139">
        <v>1982</v>
      </c>
      <c r="J528" s="141">
        <v>10.132999999999999</v>
      </c>
      <c r="K528" s="141">
        <v>1.5256339999999999</v>
      </c>
      <c r="L528" s="141">
        <v>2.6359560000000002</v>
      </c>
      <c r="M528" s="141">
        <v>4.3660000000000001E-3</v>
      </c>
      <c r="N528" s="141">
        <v>1.074068</v>
      </c>
      <c r="O528" s="144">
        <v>5.9670439999999996</v>
      </c>
      <c r="P528" s="57">
        <v>686.91</v>
      </c>
      <c r="Q528" s="177">
        <v>5.9670439999999996</v>
      </c>
      <c r="R528" s="185">
        <v>686.91</v>
      </c>
      <c r="S528" s="103">
        <v>8.6867915738597489E-3</v>
      </c>
      <c r="T528" s="145">
        <v>66.926000000000002</v>
      </c>
      <c r="U528" s="54">
        <v>0.58137221287213758</v>
      </c>
      <c r="V528" s="54">
        <v>521.20749443158502</v>
      </c>
      <c r="W528" s="203">
        <v>34.882332772328255</v>
      </c>
    </row>
    <row r="529" spans="1:23" x14ac:dyDescent="0.2">
      <c r="A529" s="687"/>
      <c r="B529" s="690"/>
      <c r="C529" s="693"/>
      <c r="D529" s="104" t="s">
        <v>27</v>
      </c>
      <c r="E529" s="139">
        <v>4</v>
      </c>
      <c r="F529" s="140" t="s">
        <v>125</v>
      </c>
      <c r="G529" s="140" t="s">
        <v>122</v>
      </c>
      <c r="H529" s="139">
        <v>20</v>
      </c>
      <c r="I529" s="139">
        <v>1989</v>
      </c>
      <c r="J529" s="141">
        <v>13.021000000000001</v>
      </c>
      <c r="K529" s="141">
        <v>1.1040939999999999</v>
      </c>
      <c r="L529" s="141">
        <v>3.615265</v>
      </c>
      <c r="M529" s="141">
        <v>6.8905999999999995E-2</v>
      </c>
      <c r="N529" s="141">
        <v>0</v>
      </c>
      <c r="O529" s="144">
        <v>8.2327349999999999</v>
      </c>
      <c r="P529" s="57">
        <v>1048.7</v>
      </c>
      <c r="Q529" s="177">
        <v>8.2327349999999999</v>
      </c>
      <c r="R529" s="185">
        <v>1048.7</v>
      </c>
      <c r="S529" s="103">
        <v>7.850419567083055E-3</v>
      </c>
      <c r="T529" s="145">
        <v>66.926000000000002</v>
      </c>
      <c r="U529" s="54">
        <v>0.52539717994660051</v>
      </c>
      <c r="V529" s="54">
        <v>471.0251740249833</v>
      </c>
      <c r="W529" s="203">
        <v>31.52383079679603</v>
      </c>
    </row>
    <row r="530" spans="1:23" x14ac:dyDescent="0.2">
      <c r="A530" s="687"/>
      <c r="B530" s="690"/>
      <c r="C530" s="693"/>
      <c r="D530" s="104" t="s">
        <v>27</v>
      </c>
      <c r="E530" s="139">
        <v>5</v>
      </c>
      <c r="F530" s="140" t="s">
        <v>126</v>
      </c>
      <c r="G530" s="140" t="s">
        <v>122</v>
      </c>
      <c r="H530" s="139">
        <v>48</v>
      </c>
      <c r="I530" s="139">
        <v>1970</v>
      </c>
      <c r="J530" s="141">
        <v>31.373000000000001</v>
      </c>
      <c r="K530" s="141">
        <v>2.9515609999999999</v>
      </c>
      <c r="L530" s="141">
        <v>8.1332319999999996</v>
      </c>
      <c r="M530" s="141">
        <v>-0.29956100000000002</v>
      </c>
      <c r="N530" s="141">
        <v>3.7057980000000001</v>
      </c>
      <c r="O530" s="144">
        <v>20.587768000000001</v>
      </c>
      <c r="P530" s="57">
        <v>2540.16</v>
      </c>
      <c r="Q530" s="177">
        <v>20.587768000000001</v>
      </c>
      <c r="R530" s="185">
        <v>2540.16</v>
      </c>
      <c r="S530" s="103">
        <v>8.1049099269337368E-3</v>
      </c>
      <c r="T530" s="145">
        <v>66.926000000000002</v>
      </c>
      <c r="U530" s="54">
        <v>0.54242920176996723</v>
      </c>
      <c r="V530" s="54">
        <v>486.29459561602425</v>
      </c>
      <c r="W530" s="203">
        <v>32.545752106198037</v>
      </c>
    </row>
    <row r="531" spans="1:23" x14ac:dyDescent="0.2">
      <c r="A531" s="687"/>
      <c r="B531" s="690"/>
      <c r="C531" s="693"/>
      <c r="D531" s="104" t="s">
        <v>27</v>
      </c>
      <c r="E531" s="139">
        <v>6</v>
      </c>
      <c r="F531" s="140" t="s">
        <v>127</v>
      </c>
      <c r="G531" s="140" t="s">
        <v>122</v>
      </c>
      <c r="H531" s="139">
        <v>44</v>
      </c>
      <c r="I531" s="139">
        <v>1970</v>
      </c>
      <c r="J531" s="141">
        <v>31.821999999999999</v>
      </c>
      <c r="K531" s="141">
        <v>3.0870449999999998</v>
      </c>
      <c r="L531" s="141">
        <v>7.8801519999999998</v>
      </c>
      <c r="M531" s="141">
        <v>-0.38404500000000003</v>
      </c>
      <c r="N531" s="141">
        <v>0</v>
      </c>
      <c r="O531" s="144">
        <v>21.238848000000001</v>
      </c>
      <c r="P531" s="57">
        <v>2635.36</v>
      </c>
      <c r="Q531" s="177">
        <v>21.238848000000001</v>
      </c>
      <c r="R531" s="185">
        <v>2635.36</v>
      </c>
      <c r="S531" s="103">
        <v>8.0591828061441322E-3</v>
      </c>
      <c r="T531" s="145">
        <v>66.926000000000002</v>
      </c>
      <c r="U531" s="54">
        <v>0.53936886848400223</v>
      </c>
      <c r="V531" s="54">
        <v>483.55096836864794</v>
      </c>
      <c r="W531" s="203">
        <v>32.362132109040132</v>
      </c>
    </row>
    <row r="532" spans="1:23" x14ac:dyDescent="0.2">
      <c r="A532" s="687"/>
      <c r="B532" s="690"/>
      <c r="C532" s="693"/>
      <c r="D532" s="104" t="s">
        <v>27</v>
      </c>
      <c r="E532" s="139">
        <v>7</v>
      </c>
      <c r="F532" s="140" t="s">
        <v>128</v>
      </c>
      <c r="G532" s="140" t="s">
        <v>122</v>
      </c>
      <c r="H532" s="139">
        <v>44</v>
      </c>
      <c r="I532" s="139">
        <v>1965</v>
      </c>
      <c r="J532" s="141">
        <v>29.116</v>
      </c>
      <c r="K532" s="141">
        <v>2.967479</v>
      </c>
      <c r="L532" s="141">
        <v>8.3400960000000008</v>
      </c>
      <c r="M532" s="141">
        <v>-6.0478999999999998E-2</v>
      </c>
      <c r="N532" s="141">
        <v>0</v>
      </c>
      <c r="O532" s="144">
        <v>17.868904000000001</v>
      </c>
      <c r="P532" s="57">
        <v>1876.7</v>
      </c>
      <c r="Q532" s="177">
        <v>17.868904000000001</v>
      </c>
      <c r="R532" s="185">
        <v>1876.7</v>
      </c>
      <c r="S532" s="103">
        <v>9.5214493525869887E-3</v>
      </c>
      <c r="T532" s="145">
        <v>66.926000000000002</v>
      </c>
      <c r="U532" s="54">
        <v>0.63723251937123682</v>
      </c>
      <c r="V532" s="54">
        <v>571.28696115521939</v>
      </c>
      <c r="W532" s="203">
        <v>38.233951162274217</v>
      </c>
    </row>
    <row r="533" spans="1:23" x14ac:dyDescent="0.2">
      <c r="A533" s="687"/>
      <c r="B533" s="690"/>
      <c r="C533" s="693"/>
      <c r="D533" s="104" t="s">
        <v>27</v>
      </c>
      <c r="E533" s="139">
        <v>8</v>
      </c>
      <c r="F533" s="140" t="s">
        <v>129</v>
      </c>
      <c r="G533" s="140" t="s">
        <v>122</v>
      </c>
      <c r="H533" s="139">
        <v>44</v>
      </c>
      <c r="I533" s="139">
        <v>1966</v>
      </c>
      <c r="J533" s="141">
        <v>29.838000000000001</v>
      </c>
      <c r="K533" s="141">
        <v>2.5746639999999998</v>
      </c>
      <c r="L533" s="141">
        <v>8.8756839999999997</v>
      </c>
      <c r="M533" s="141">
        <v>-0.33066400000000001</v>
      </c>
      <c r="N533" s="141">
        <v>0</v>
      </c>
      <c r="O533" s="144">
        <v>18.718316000000002</v>
      </c>
      <c r="P533" s="57">
        <v>1894.06</v>
      </c>
      <c r="Q533" s="177">
        <v>18.718316000000002</v>
      </c>
      <c r="R533" s="185">
        <v>1894.06</v>
      </c>
      <c r="S533" s="103">
        <v>9.8826415213879183E-3</v>
      </c>
      <c r="T533" s="145">
        <v>66.926000000000002</v>
      </c>
      <c r="U533" s="54">
        <v>0.66140566646040788</v>
      </c>
      <c r="V533" s="54">
        <v>592.95849128327507</v>
      </c>
      <c r="W533" s="203">
        <v>39.684339987624469</v>
      </c>
    </row>
    <row r="534" spans="1:23" x14ac:dyDescent="0.2">
      <c r="A534" s="687"/>
      <c r="B534" s="690"/>
      <c r="C534" s="693"/>
      <c r="D534" s="104" t="s">
        <v>27</v>
      </c>
      <c r="E534" s="139">
        <v>9</v>
      </c>
      <c r="F534" s="140" t="s">
        <v>130</v>
      </c>
      <c r="G534" s="140" t="s">
        <v>122</v>
      </c>
      <c r="H534" s="139">
        <v>8</v>
      </c>
      <c r="I534" s="139">
        <v>1990</v>
      </c>
      <c r="J534" s="141">
        <v>8.1660000000000004</v>
      </c>
      <c r="K534" s="141">
        <v>0.85993200000000003</v>
      </c>
      <c r="L534" s="141">
        <v>1.515104</v>
      </c>
      <c r="M534" s="141">
        <v>7.0679999999999996E-3</v>
      </c>
      <c r="N534" s="141">
        <v>0</v>
      </c>
      <c r="O534" s="144">
        <v>5.7838960000000004</v>
      </c>
      <c r="P534" s="57">
        <v>605.16999999999996</v>
      </c>
      <c r="Q534" s="177">
        <v>5.7838960000000004</v>
      </c>
      <c r="R534" s="185">
        <v>605.16999999999996</v>
      </c>
      <c r="S534" s="103">
        <v>9.5574731067303419E-3</v>
      </c>
      <c r="T534" s="145">
        <v>66.926000000000002</v>
      </c>
      <c r="U534" s="54">
        <v>0.63964344514103488</v>
      </c>
      <c r="V534" s="54">
        <v>573.44838640382056</v>
      </c>
      <c r="W534" s="203">
        <v>38.378606708462094</v>
      </c>
    </row>
    <row r="535" spans="1:23" x14ac:dyDescent="0.2">
      <c r="A535" s="687"/>
      <c r="B535" s="690"/>
      <c r="C535" s="693"/>
      <c r="D535" s="143" t="s">
        <v>28</v>
      </c>
      <c r="E535" s="93">
        <v>1</v>
      </c>
      <c r="F535" s="94" t="s">
        <v>131</v>
      </c>
      <c r="G535" s="94" t="s">
        <v>122</v>
      </c>
      <c r="H535" s="93">
        <v>12</v>
      </c>
      <c r="I535" s="93">
        <v>1960</v>
      </c>
      <c r="J535" s="56">
        <v>7.56</v>
      </c>
      <c r="K535" s="56">
        <v>0.35745399999999999</v>
      </c>
      <c r="L535" s="56">
        <v>1.19095</v>
      </c>
      <c r="M535" s="56">
        <v>-4.5399999999999998E-4</v>
      </c>
      <c r="N535" s="56">
        <v>1.0821689999999999</v>
      </c>
      <c r="O535" s="18">
        <v>6.0120500000000003</v>
      </c>
      <c r="P535" s="95">
        <v>502.01</v>
      </c>
      <c r="Q535" s="59">
        <v>6.0120500000000003</v>
      </c>
      <c r="R535" s="186">
        <v>502.01</v>
      </c>
      <c r="S535" s="96">
        <v>1.1975956654249916E-2</v>
      </c>
      <c r="T535" s="13">
        <v>66.926000000000002</v>
      </c>
      <c r="U535" s="148">
        <v>0.80150287504232987</v>
      </c>
      <c r="V535" s="148">
        <v>718.55739925499495</v>
      </c>
      <c r="W535" s="204">
        <v>48.090172502539787</v>
      </c>
    </row>
    <row r="536" spans="1:23" x14ac:dyDescent="0.2">
      <c r="A536" s="687"/>
      <c r="B536" s="690"/>
      <c r="C536" s="693"/>
      <c r="D536" s="143" t="s">
        <v>28</v>
      </c>
      <c r="E536" s="93">
        <v>2</v>
      </c>
      <c r="F536" s="94" t="s">
        <v>132</v>
      </c>
      <c r="G536" s="94" t="s">
        <v>122</v>
      </c>
      <c r="H536" s="93">
        <v>22</v>
      </c>
      <c r="I536" s="93">
        <v>1896</v>
      </c>
      <c r="J536" s="56">
        <v>18.3</v>
      </c>
      <c r="K536" s="56">
        <v>2.1723119999999998</v>
      </c>
      <c r="L536" s="56">
        <v>3.765984</v>
      </c>
      <c r="M536" s="56">
        <v>2.4312E-2</v>
      </c>
      <c r="N536" s="56">
        <v>0</v>
      </c>
      <c r="O536" s="18">
        <v>12.066015999999999</v>
      </c>
      <c r="P536" s="95">
        <v>1153.1600000000001</v>
      </c>
      <c r="Q536" s="59">
        <v>12.066015999999999</v>
      </c>
      <c r="R536" s="186">
        <v>1153.1600000000001</v>
      </c>
      <c r="S536" s="96">
        <v>1.0463436123348017E-2</v>
      </c>
      <c r="T536" s="13">
        <v>66.926000000000002</v>
      </c>
      <c r="U536" s="148">
        <v>0.70027592599118937</v>
      </c>
      <c r="V536" s="148">
        <v>627.80616740088101</v>
      </c>
      <c r="W536" s="204">
        <v>42.016555559471364</v>
      </c>
    </row>
    <row r="537" spans="1:23" x14ac:dyDescent="0.2">
      <c r="A537" s="687"/>
      <c r="B537" s="690"/>
      <c r="C537" s="693"/>
      <c r="D537" s="143" t="s">
        <v>28</v>
      </c>
      <c r="E537" s="93">
        <v>3</v>
      </c>
      <c r="F537" s="94" t="s">
        <v>133</v>
      </c>
      <c r="G537" s="94" t="s">
        <v>122</v>
      </c>
      <c r="H537" s="93">
        <v>22</v>
      </c>
      <c r="I537" s="93">
        <v>1989</v>
      </c>
      <c r="J537" s="56">
        <v>17.399999999999999</v>
      </c>
      <c r="K537" s="56">
        <v>1.6220749999999999</v>
      </c>
      <c r="L537" s="56">
        <v>4.102684</v>
      </c>
      <c r="M537" s="56">
        <v>9.9250000000000005E-2</v>
      </c>
      <c r="N537" s="56">
        <v>0</v>
      </c>
      <c r="O537" s="18">
        <v>11.693315999999999</v>
      </c>
      <c r="P537" s="95">
        <v>1159.73</v>
      </c>
      <c r="Q537" s="59">
        <v>11.693315999999999</v>
      </c>
      <c r="R537" s="186">
        <v>1159.73</v>
      </c>
      <c r="S537" s="96">
        <v>1.0082791684271338E-2</v>
      </c>
      <c r="T537" s="13">
        <v>66.926000000000002</v>
      </c>
      <c r="U537" s="148">
        <v>0.67480091626154359</v>
      </c>
      <c r="V537" s="148">
        <v>604.9675010562803</v>
      </c>
      <c r="W537" s="204">
        <v>40.48805497569262</v>
      </c>
    </row>
    <row r="538" spans="1:23" x14ac:dyDescent="0.2">
      <c r="A538" s="687"/>
      <c r="B538" s="690"/>
      <c r="C538" s="693"/>
      <c r="D538" s="143" t="s">
        <v>28</v>
      </c>
      <c r="E538" s="93">
        <v>4</v>
      </c>
      <c r="F538" s="94" t="s">
        <v>134</v>
      </c>
      <c r="G538" s="94" t="s">
        <v>122</v>
      </c>
      <c r="H538" s="93">
        <v>21</v>
      </c>
      <c r="I538" s="93">
        <v>1970</v>
      </c>
      <c r="J538" s="56">
        <v>15.1</v>
      </c>
      <c r="K538" s="56">
        <v>1.0693539999999999</v>
      </c>
      <c r="L538" s="56">
        <v>2.5245069999999998</v>
      </c>
      <c r="M538" s="56">
        <v>1.6459999999999999E-3</v>
      </c>
      <c r="N538" s="56">
        <v>0</v>
      </c>
      <c r="O538" s="18">
        <v>11.544492999999999</v>
      </c>
      <c r="P538" s="95">
        <v>1142.8699999999999</v>
      </c>
      <c r="Q538" s="59">
        <v>11.544492999999999</v>
      </c>
      <c r="R538" s="186">
        <v>1142.8699999999999</v>
      </c>
      <c r="S538" s="96">
        <v>1.010131773517548E-2</v>
      </c>
      <c r="T538" s="13">
        <v>66.926000000000002</v>
      </c>
      <c r="U538" s="148">
        <v>0.67604079074435419</v>
      </c>
      <c r="V538" s="148">
        <v>606.07906411052886</v>
      </c>
      <c r="W538" s="204">
        <v>40.56244744466126</v>
      </c>
    </row>
    <row r="539" spans="1:23" x14ac:dyDescent="0.2">
      <c r="A539" s="687"/>
      <c r="B539" s="690"/>
      <c r="C539" s="693"/>
      <c r="D539" s="143" t="s">
        <v>28</v>
      </c>
      <c r="E539" s="93">
        <v>5</v>
      </c>
      <c r="F539" s="94" t="s">
        <v>135</v>
      </c>
      <c r="G539" s="94" t="s">
        <v>122</v>
      </c>
      <c r="H539" s="93">
        <v>6</v>
      </c>
      <c r="I539" s="93">
        <v>1986</v>
      </c>
      <c r="J539" s="56">
        <v>6.2009999999999996</v>
      </c>
      <c r="K539" s="56">
        <v>0.32032899999999997</v>
      </c>
      <c r="L539" s="56">
        <v>0.97568500000000002</v>
      </c>
      <c r="M539" s="56">
        <v>-1.4329E-2</v>
      </c>
      <c r="N539" s="56">
        <v>0.49193100000000001</v>
      </c>
      <c r="O539" s="18">
        <v>4.9193150000000001</v>
      </c>
      <c r="P539" s="95">
        <v>387.39</v>
      </c>
      <c r="Q539" s="59">
        <v>4.9193150000000001</v>
      </c>
      <c r="R539" s="186">
        <v>387.39</v>
      </c>
      <c r="S539" s="96">
        <v>1.2698611218668526E-2</v>
      </c>
      <c r="T539" s="13">
        <v>66.926000000000002</v>
      </c>
      <c r="U539" s="148">
        <v>0.84986725442060984</v>
      </c>
      <c r="V539" s="148">
        <v>761.91667312011157</v>
      </c>
      <c r="W539" s="204">
        <v>50.992035265236588</v>
      </c>
    </row>
    <row r="540" spans="1:23" x14ac:dyDescent="0.2">
      <c r="A540" s="687"/>
      <c r="B540" s="690"/>
      <c r="C540" s="693"/>
      <c r="D540" s="143" t="s">
        <v>28</v>
      </c>
      <c r="E540" s="93">
        <v>6</v>
      </c>
      <c r="F540" s="94" t="s">
        <v>136</v>
      </c>
      <c r="G540" s="94" t="s">
        <v>122</v>
      </c>
      <c r="H540" s="93">
        <v>8</v>
      </c>
      <c r="I540" s="93">
        <v>1987</v>
      </c>
      <c r="J540" s="56">
        <v>5.0250000000000004</v>
      </c>
      <c r="K540" s="56">
        <v>0.177483</v>
      </c>
      <c r="L540" s="56">
        <v>5.1633999999999999E-2</v>
      </c>
      <c r="M540" s="56">
        <v>7.7517000000000003E-2</v>
      </c>
      <c r="N540" s="56">
        <v>0.47183700000000001</v>
      </c>
      <c r="O540" s="18">
        <v>4.2465299999999999</v>
      </c>
      <c r="P540" s="95">
        <v>310.43</v>
      </c>
      <c r="Q540" s="59">
        <v>4.7183659999999996</v>
      </c>
      <c r="R540" s="186">
        <v>310.43</v>
      </c>
      <c r="S540" s="96">
        <v>1.5199452372515541E-2</v>
      </c>
      <c r="T540" s="13">
        <v>66.926000000000002</v>
      </c>
      <c r="U540" s="148">
        <v>1.0172385494829752</v>
      </c>
      <c r="V540" s="148">
        <v>911.96714235093248</v>
      </c>
      <c r="W540" s="204">
        <v>61.034312968978504</v>
      </c>
    </row>
    <row r="541" spans="1:23" x14ac:dyDescent="0.2">
      <c r="A541" s="687"/>
      <c r="B541" s="690"/>
      <c r="C541" s="693"/>
      <c r="D541" s="143" t="s">
        <v>28</v>
      </c>
      <c r="E541" s="93">
        <v>7</v>
      </c>
      <c r="F541" s="94" t="s">
        <v>137</v>
      </c>
      <c r="G541" s="94" t="s">
        <v>122</v>
      </c>
      <c r="H541" s="93">
        <v>22</v>
      </c>
      <c r="I541" s="93">
        <v>1987</v>
      </c>
      <c r="J541" s="56">
        <v>19.337</v>
      </c>
      <c r="K541" s="56">
        <v>-1.5610000000000001E-2</v>
      </c>
      <c r="L541" s="56">
        <v>4.2358789999999997</v>
      </c>
      <c r="M541" s="56">
        <v>-1.261E-2</v>
      </c>
      <c r="N541" s="56">
        <v>0</v>
      </c>
      <c r="O541" s="18">
        <v>13.520121</v>
      </c>
      <c r="P541" s="95">
        <v>1206.54</v>
      </c>
      <c r="Q541" s="59">
        <v>13.520130999999999</v>
      </c>
      <c r="R541" s="186">
        <v>1206.54</v>
      </c>
      <c r="S541" s="96">
        <v>1.1205704742486781E-2</v>
      </c>
      <c r="T541" s="13">
        <v>66.926000000000002</v>
      </c>
      <c r="U541" s="148">
        <v>0.7499529955956703</v>
      </c>
      <c r="V541" s="148">
        <v>672.34228454920685</v>
      </c>
      <c r="W541" s="204">
        <v>44.997179735740218</v>
      </c>
    </row>
    <row r="542" spans="1:23" ht="13.5" thickBot="1" x14ac:dyDescent="0.25">
      <c r="A542" s="699"/>
      <c r="B542" s="700"/>
      <c r="C542" s="701"/>
      <c r="D542" s="266" t="s">
        <v>28</v>
      </c>
      <c r="E542" s="267">
        <v>8</v>
      </c>
      <c r="F542" s="268" t="s">
        <v>138</v>
      </c>
      <c r="G542" s="268" t="s">
        <v>122</v>
      </c>
      <c r="H542" s="267">
        <v>20</v>
      </c>
      <c r="I542" s="267">
        <v>1987</v>
      </c>
      <c r="J542" s="269">
        <v>16.242000000000001</v>
      </c>
      <c r="K542" s="269">
        <v>1.489754</v>
      </c>
      <c r="L542" s="269">
        <v>3.8150439999999999</v>
      </c>
      <c r="M542" s="269">
        <v>-6.1754000000000003E-2</v>
      </c>
      <c r="N542" s="269">
        <v>1.099896</v>
      </c>
      <c r="O542" s="270">
        <v>10.998956</v>
      </c>
      <c r="P542" s="282">
        <v>1069.83</v>
      </c>
      <c r="Q542" s="271">
        <v>10.998956</v>
      </c>
      <c r="R542" s="272">
        <v>1069.83</v>
      </c>
      <c r="S542" s="273">
        <v>1.0281031565762785E-2</v>
      </c>
      <c r="T542" s="274">
        <v>66.926000000000002</v>
      </c>
      <c r="U542" s="275">
        <v>0.6880683185702402</v>
      </c>
      <c r="V542" s="275">
        <v>616.86189394576706</v>
      </c>
      <c r="W542" s="276">
        <v>41.284099114214406</v>
      </c>
    </row>
    <row r="543" spans="1:23" s="287" customFormat="1" x14ac:dyDescent="0.2">
      <c r="A543" s="686" t="s">
        <v>211</v>
      </c>
      <c r="B543" s="689">
        <v>7.6</v>
      </c>
      <c r="C543" s="692">
        <v>322.39999999999998</v>
      </c>
      <c r="D543" s="83" t="s">
        <v>25</v>
      </c>
      <c r="E543" s="326">
        <v>1</v>
      </c>
      <c r="F543" s="327" t="s">
        <v>212</v>
      </c>
      <c r="G543" s="327" t="s">
        <v>213</v>
      </c>
      <c r="H543" s="326">
        <v>12</v>
      </c>
      <c r="I543" s="326">
        <v>1980</v>
      </c>
      <c r="J543" s="328">
        <v>4.5999999999999996</v>
      </c>
      <c r="K543" s="328">
        <v>0.52</v>
      </c>
      <c r="L543" s="328">
        <v>2.35</v>
      </c>
      <c r="M543" s="328">
        <v>0.24</v>
      </c>
      <c r="N543" s="328">
        <v>0.25800000000000001</v>
      </c>
      <c r="O543" s="329">
        <v>1.17</v>
      </c>
      <c r="P543" s="330">
        <v>648.21</v>
      </c>
      <c r="Q543" s="331">
        <v>4.5999999999999996</v>
      </c>
      <c r="R543" s="330">
        <v>648.21</v>
      </c>
      <c r="S543" s="332">
        <v>7.0964656515635355E-3</v>
      </c>
      <c r="T543" s="333">
        <v>61</v>
      </c>
      <c r="U543" s="334">
        <v>4.3316826337143823E-2</v>
      </c>
      <c r="V543" s="334">
        <v>425.78793909381216</v>
      </c>
      <c r="W543" s="335">
        <f>V543*T543/1000</f>
        <v>25.973064284722543</v>
      </c>
    </row>
    <row r="544" spans="1:23" s="287" customFormat="1" x14ac:dyDescent="0.2">
      <c r="A544" s="687"/>
      <c r="B544" s="690"/>
      <c r="C544" s="693"/>
      <c r="D544" s="88" t="s">
        <v>25</v>
      </c>
      <c r="E544" s="288">
        <v>2</v>
      </c>
      <c r="F544" s="289" t="s">
        <v>214</v>
      </c>
      <c r="G544" s="289" t="s">
        <v>213</v>
      </c>
      <c r="H544" s="288">
        <v>15</v>
      </c>
      <c r="I544" s="288">
        <v>1978</v>
      </c>
      <c r="J544" s="290">
        <v>7.4</v>
      </c>
      <c r="K544" s="290">
        <v>0.88500000000000001</v>
      </c>
      <c r="L544" s="290">
        <v>3.395</v>
      </c>
      <c r="M544" s="290">
        <v>0.49099999999999999</v>
      </c>
      <c r="N544" s="290">
        <v>0</v>
      </c>
      <c r="O544" s="291">
        <v>2.637</v>
      </c>
      <c r="P544" s="292">
        <v>799.12</v>
      </c>
      <c r="Q544" s="293">
        <v>7.4</v>
      </c>
      <c r="R544" s="292">
        <v>799.1</v>
      </c>
      <c r="S544" s="294">
        <v>9.2604179702164939E-3</v>
      </c>
      <c r="T544" s="285">
        <v>61</v>
      </c>
      <c r="U544" s="295">
        <v>5.6488549618320609E-2</v>
      </c>
      <c r="V544" s="295">
        <v>555.62507821298971</v>
      </c>
      <c r="W544" s="286">
        <f t="shared" ref="W544:W582" si="14">V544*T544/1000</f>
        <v>33.893129770992374</v>
      </c>
    </row>
    <row r="545" spans="1:23" s="287" customFormat="1" x14ac:dyDescent="0.2">
      <c r="A545" s="687"/>
      <c r="B545" s="690"/>
      <c r="C545" s="693"/>
      <c r="D545" s="88" t="s">
        <v>25</v>
      </c>
      <c r="E545" s="288">
        <v>3</v>
      </c>
      <c r="F545" s="289" t="s">
        <v>215</v>
      </c>
      <c r="G545" s="289" t="s">
        <v>213</v>
      </c>
      <c r="H545" s="288">
        <v>6</v>
      </c>
      <c r="I545" s="288">
        <v>1978</v>
      </c>
      <c r="J545" s="290">
        <v>2.7</v>
      </c>
      <c r="K545" s="290">
        <v>0.16300000000000001</v>
      </c>
      <c r="L545" s="290">
        <v>1.3</v>
      </c>
      <c r="M545" s="290">
        <v>0.14199999999999999</v>
      </c>
      <c r="N545" s="290">
        <v>0</v>
      </c>
      <c r="O545" s="291">
        <v>1.113</v>
      </c>
      <c r="P545" s="292">
        <v>311.56</v>
      </c>
      <c r="Q545" s="293">
        <v>2.7</v>
      </c>
      <c r="R545" s="292">
        <v>311.56</v>
      </c>
      <c r="S545" s="294">
        <v>8.6660675311336505E-3</v>
      </c>
      <c r="T545" s="285">
        <v>61</v>
      </c>
      <c r="U545" s="295">
        <v>5.2863011939915265E-2</v>
      </c>
      <c r="V545" s="295">
        <v>519.96405186801906</v>
      </c>
      <c r="W545" s="286">
        <f t="shared" si="14"/>
        <v>31.717807163949161</v>
      </c>
    </row>
    <row r="546" spans="1:23" s="287" customFormat="1" x14ac:dyDescent="0.2">
      <c r="A546" s="687"/>
      <c r="B546" s="690"/>
      <c r="C546" s="693"/>
      <c r="D546" s="88" t="s">
        <v>25</v>
      </c>
      <c r="E546" s="288">
        <v>4</v>
      </c>
      <c r="F546" s="289" t="s">
        <v>216</v>
      </c>
      <c r="G546" s="289"/>
      <c r="H546" s="288">
        <v>20</v>
      </c>
      <c r="I546" s="288">
        <v>1977</v>
      </c>
      <c r="J546" s="290">
        <v>4.7</v>
      </c>
      <c r="K546" s="290">
        <v>1.7989999999999999</v>
      </c>
      <c r="L546" s="290">
        <v>0</v>
      </c>
      <c r="M546" s="290">
        <v>3.6799999999999999E-2</v>
      </c>
      <c r="N546" s="290">
        <v>0</v>
      </c>
      <c r="O546" s="291">
        <v>2.9140000000000001</v>
      </c>
      <c r="P546" s="292">
        <v>808.66</v>
      </c>
      <c r="Q546" s="293">
        <v>4.7</v>
      </c>
      <c r="R546" s="292">
        <v>808.66</v>
      </c>
      <c r="S546" s="294">
        <v>5.8120841886577798E-3</v>
      </c>
      <c r="T546" s="285">
        <v>61</v>
      </c>
      <c r="U546" s="295">
        <v>3.5453713550812456E-2</v>
      </c>
      <c r="V546" s="295">
        <v>348.72505131946679</v>
      </c>
      <c r="W546" s="286">
        <f t="shared" si="14"/>
        <v>21.272228130487473</v>
      </c>
    </row>
    <row r="547" spans="1:23" s="287" customFormat="1" x14ac:dyDescent="0.2">
      <c r="A547" s="687"/>
      <c r="B547" s="690"/>
      <c r="C547" s="693"/>
      <c r="D547" s="88" t="s">
        <v>25</v>
      </c>
      <c r="E547" s="288">
        <v>5</v>
      </c>
      <c r="F547" s="289" t="s">
        <v>217</v>
      </c>
      <c r="G547" s="289" t="s">
        <v>213</v>
      </c>
      <c r="H547" s="288">
        <v>11</v>
      </c>
      <c r="I547" s="288">
        <v>1989</v>
      </c>
      <c r="J547" s="290">
        <v>5.2</v>
      </c>
      <c r="K547" s="290">
        <v>0.436</v>
      </c>
      <c r="L547" s="290">
        <v>2.0880000000000001</v>
      </c>
      <c r="M547" s="290">
        <v>0.27700000000000002</v>
      </c>
      <c r="N547" s="290">
        <v>0</v>
      </c>
      <c r="O547" s="291">
        <v>2.4369999999999998</v>
      </c>
      <c r="P547" s="292">
        <v>652.44000000000005</v>
      </c>
      <c r="Q547" s="293">
        <v>5.2</v>
      </c>
      <c r="R547" s="292">
        <v>652.4</v>
      </c>
      <c r="S547" s="294">
        <v>7.9705702023298592E-3</v>
      </c>
      <c r="T547" s="285">
        <v>61</v>
      </c>
      <c r="U547" s="295">
        <v>4.8620478234212137E-2</v>
      </c>
      <c r="V547" s="295">
        <v>478.23421213979157</v>
      </c>
      <c r="W547" s="286">
        <f t="shared" si="14"/>
        <v>29.172286940527286</v>
      </c>
    </row>
    <row r="548" spans="1:23" s="287" customFormat="1" x14ac:dyDescent="0.2">
      <c r="A548" s="687"/>
      <c r="B548" s="690"/>
      <c r="C548" s="693"/>
      <c r="D548" s="88" t="s">
        <v>25</v>
      </c>
      <c r="E548" s="288">
        <v>6</v>
      </c>
      <c r="F548" s="289" t="s">
        <v>218</v>
      </c>
      <c r="G548" s="289"/>
      <c r="H548" s="288">
        <v>6</v>
      </c>
      <c r="I548" s="288">
        <v>1979</v>
      </c>
      <c r="J548" s="290">
        <v>3.1</v>
      </c>
      <c r="K548" s="290">
        <v>0.38100000000000001</v>
      </c>
      <c r="L548" s="290">
        <v>1.3</v>
      </c>
      <c r="M548" s="290">
        <v>0.23</v>
      </c>
      <c r="N548" s="290">
        <v>0</v>
      </c>
      <c r="O548" s="291">
        <v>1.1970000000000001</v>
      </c>
      <c r="P548" s="292">
        <v>316.74</v>
      </c>
      <c r="Q548" s="293">
        <v>3.1</v>
      </c>
      <c r="R548" s="292">
        <v>316.74</v>
      </c>
      <c r="S548" s="294">
        <v>9.7872071730757092E-3</v>
      </c>
      <c r="T548" s="285">
        <v>61</v>
      </c>
      <c r="U548" s="295">
        <v>5.9701963755761825E-2</v>
      </c>
      <c r="V548" s="295">
        <v>587.23243038454257</v>
      </c>
      <c r="W548" s="286">
        <f t="shared" si="14"/>
        <v>35.821178253457099</v>
      </c>
    </row>
    <row r="549" spans="1:23" s="287" customFormat="1" x14ac:dyDescent="0.2">
      <c r="A549" s="687"/>
      <c r="B549" s="690"/>
      <c r="C549" s="693"/>
      <c r="D549" s="88" t="s">
        <v>25</v>
      </c>
      <c r="E549" s="288">
        <v>7</v>
      </c>
      <c r="F549" s="289" t="s">
        <v>219</v>
      </c>
      <c r="G549" s="289" t="s">
        <v>213</v>
      </c>
      <c r="H549" s="288">
        <v>40</v>
      </c>
      <c r="I549" s="288">
        <v>1992</v>
      </c>
      <c r="J549" s="290">
        <v>18.3</v>
      </c>
      <c r="K549" s="290">
        <v>4.0170000000000003</v>
      </c>
      <c r="L549" s="290">
        <v>6.7</v>
      </c>
      <c r="M549" s="290">
        <v>-0.39600000000000002</v>
      </c>
      <c r="N549" s="290">
        <v>0</v>
      </c>
      <c r="O549" s="291">
        <v>7.97</v>
      </c>
      <c r="P549" s="292">
        <v>2169.38</v>
      </c>
      <c r="Q549" s="293">
        <v>18.3</v>
      </c>
      <c r="R549" s="292">
        <v>2169.38</v>
      </c>
      <c r="S549" s="294">
        <v>8.4355898920428878E-3</v>
      </c>
      <c r="T549" s="285">
        <v>61</v>
      </c>
      <c r="U549" s="295">
        <v>5.1457098341461616E-2</v>
      </c>
      <c r="V549" s="295">
        <v>506.13539352257328</v>
      </c>
      <c r="W549" s="286">
        <f t="shared" si="14"/>
        <v>30.874259004876972</v>
      </c>
    </row>
    <row r="550" spans="1:23" s="287" customFormat="1" x14ac:dyDescent="0.2">
      <c r="A550" s="687"/>
      <c r="B550" s="690"/>
      <c r="C550" s="693"/>
      <c r="D550" s="88" t="s">
        <v>25</v>
      </c>
      <c r="E550" s="288">
        <v>8</v>
      </c>
      <c r="F550" s="289" t="s">
        <v>220</v>
      </c>
      <c r="G550" s="289" t="s">
        <v>213</v>
      </c>
      <c r="H550" s="288">
        <v>40</v>
      </c>
      <c r="I550" s="288">
        <v>1990</v>
      </c>
      <c r="J550" s="290">
        <v>18.2</v>
      </c>
      <c r="K550" s="290">
        <v>2.5779999999999998</v>
      </c>
      <c r="L550" s="290">
        <v>6.9</v>
      </c>
      <c r="M550" s="290">
        <v>-0.53800000000000003</v>
      </c>
      <c r="N550" s="290">
        <v>0</v>
      </c>
      <c r="O550" s="291">
        <v>9.1560000000000006</v>
      </c>
      <c r="P550" s="292">
        <v>2290.61</v>
      </c>
      <c r="Q550" s="293">
        <v>18.2</v>
      </c>
      <c r="R550" s="292">
        <v>2290.61</v>
      </c>
      <c r="S550" s="294">
        <v>7.9454817712312428E-3</v>
      </c>
      <c r="T550" s="285">
        <v>61</v>
      </c>
      <c r="U550" s="295">
        <v>4.8467438804510578E-2</v>
      </c>
      <c r="V550" s="295">
        <v>476.72890627387454</v>
      </c>
      <c r="W550" s="286">
        <f t="shared" si="14"/>
        <v>29.080463282706347</v>
      </c>
    </row>
    <row r="551" spans="1:23" s="287" customFormat="1" x14ac:dyDescent="0.2">
      <c r="A551" s="687"/>
      <c r="B551" s="690"/>
      <c r="C551" s="693"/>
      <c r="D551" s="88" t="s">
        <v>25</v>
      </c>
      <c r="E551" s="288">
        <v>9</v>
      </c>
      <c r="F551" s="289" t="s">
        <v>221</v>
      </c>
      <c r="G551" s="289" t="s">
        <v>213</v>
      </c>
      <c r="H551" s="288">
        <v>40</v>
      </c>
      <c r="I551" s="288">
        <v>1982</v>
      </c>
      <c r="J551" s="290">
        <v>18.399999999999999</v>
      </c>
      <c r="K551" s="290">
        <v>3.0720000000000001</v>
      </c>
      <c r="L551" s="290">
        <v>6.3220000000000001</v>
      </c>
      <c r="M551" s="290">
        <v>-0.26700000000000002</v>
      </c>
      <c r="N551" s="290">
        <v>0</v>
      </c>
      <c r="O551" s="291">
        <v>9.2720000000000002</v>
      </c>
      <c r="P551" s="292">
        <v>2229.1799999999998</v>
      </c>
      <c r="Q551" s="293">
        <v>18.399999999999999</v>
      </c>
      <c r="R551" s="292">
        <v>2229.1799999999998</v>
      </c>
      <c r="S551" s="294">
        <v>8.2541562368225081E-3</v>
      </c>
      <c r="T551" s="285">
        <v>61</v>
      </c>
      <c r="U551" s="295">
        <v>5.0350353044617296E-2</v>
      </c>
      <c r="V551" s="295">
        <v>495.24937420935049</v>
      </c>
      <c r="W551" s="286">
        <f t="shared" si="14"/>
        <v>30.210211826770379</v>
      </c>
    </row>
    <row r="552" spans="1:23" s="287" customFormat="1" x14ac:dyDescent="0.2">
      <c r="A552" s="687"/>
      <c r="B552" s="690"/>
      <c r="C552" s="693"/>
      <c r="D552" s="88" t="s">
        <v>25</v>
      </c>
      <c r="E552" s="288" t="s">
        <v>222</v>
      </c>
      <c r="F552" s="289" t="s">
        <v>223</v>
      </c>
      <c r="G552" s="289" t="s">
        <v>213</v>
      </c>
      <c r="H552" s="288">
        <v>20</v>
      </c>
      <c r="I552" s="288">
        <v>1985</v>
      </c>
      <c r="J552" s="290">
        <v>9</v>
      </c>
      <c r="K552" s="290">
        <v>1.2589999999999999</v>
      </c>
      <c r="L552" s="290">
        <v>3.26</v>
      </c>
      <c r="M552" s="290">
        <v>0.42299999999999999</v>
      </c>
      <c r="N552" s="290">
        <v>1.0920000000000001</v>
      </c>
      <c r="O552" s="291">
        <v>2.8559999999999999</v>
      </c>
      <c r="P552" s="292">
        <v>1056.8699999999999</v>
      </c>
      <c r="Q552" s="293">
        <v>9</v>
      </c>
      <c r="R552" s="292">
        <v>978.61</v>
      </c>
      <c r="S552" s="294">
        <v>9.1967177936052146E-3</v>
      </c>
      <c r="T552" s="285">
        <v>61</v>
      </c>
      <c r="U552" s="295">
        <v>5.6099978540991809E-2</v>
      </c>
      <c r="V552" s="295">
        <v>551.80306761631289</v>
      </c>
      <c r="W552" s="286">
        <f t="shared" si="14"/>
        <v>33.659987124595084</v>
      </c>
    </row>
    <row r="553" spans="1:23" s="287" customFormat="1" x14ac:dyDescent="0.2">
      <c r="A553" s="687"/>
      <c r="B553" s="690"/>
      <c r="C553" s="693"/>
      <c r="D553" s="138" t="s">
        <v>26</v>
      </c>
      <c r="E553" s="296">
        <v>1</v>
      </c>
      <c r="F553" s="297" t="s">
        <v>224</v>
      </c>
      <c r="G553" s="297" t="s">
        <v>213</v>
      </c>
      <c r="H553" s="296">
        <v>25</v>
      </c>
      <c r="I553" s="296">
        <v>1972</v>
      </c>
      <c r="J553" s="298">
        <v>9.3000000000000007</v>
      </c>
      <c r="K553" s="298">
        <v>1.6</v>
      </c>
      <c r="L553" s="298">
        <v>0.67</v>
      </c>
      <c r="M553" s="298">
        <v>0.08</v>
      </c>
      <c r="N553" s="298">
        <v>0.68400000000000005</v>
      </c>
      <c r="O553" s="299">
        <v>6.16</v>
      </c>
      <c r="P553" s="300">
        <v>1689.3</v>
      </c>
      <c r="Q553" s="301">
        <v>9.3000000000000007</v>
      </c>
      <c r="R553" s="300">
        <v>1271.24</v>
      </c>
      <c r="S553" s="302">
        <v>7.31569176552028E-3</v>
      </c>
      <c r="T553" s="303">
        <v>61</v>
      </c>
      <c r="U553" s="304">
        <v>4.4625719769673708E-2</v>
      </c>
      <c r="V553" s="304">
        <v>438.9415059312168</v>
      </c>
      <c r="W553" s="305">
        <f t="shared" si="14"/>
        <v>26.775431861804222</v>
      </c>
    </row>
    <row r="554" spans="1:23" s="287" customFormat="1" x14ac:dyDescent="0.2">
      <c r="A554" s="687"/>
      <c r="B554" s="690"/>
      <c r="C554" s="693"/>
      <c r="D554" s="138" t="s">
        <v>26</v>
      </c>
      <c r="E554" s="296">
        <v>2</v>
      </c>
      <c r="F554" s="297" t="s">
        <v>225</v>
      </c>
      <c r="G554" s="297" t="s">
        <v>213</v>
      </c>
      <c r="H554" s="296">
        <v>20</v>
      </c>
      <c r="I554" s="296">
        <v>1993</v>
      </c>
      <c r="J554" s="298">
        <v>11.4</v>
      </c>
      <c r="K554" s="298">
        <v>1.6619999999999999</v>
      </c>
      <c r="L554" s="298">
        <v>2.48</v>
      </c>
      <c r="M554" s="298">
        <v>-0.03</v>
      </c>
      <c r="N554" s="298">
        <v>0</v>
      </c>
      <c r="O554" s="299">
        <v>7.18</v>
      </c>
      <c r="P554" s="300">
        <v>1238.6099999999999</v>
      </c>
      <c r="Q554" s="301">
        <v>11.4</v>
      </c>
      <c r="R554" s="300">
        <v>1238.6099999999999</v>
      </c>
      <c r="S554" s="302">
        <v>9.2038656235618969E-3</v>
      </c>
      <c r="T554" s="303">
        <v>61</v>
      </c>
      <c r="U554" s="304">
        <v>5.6143580303727569E-2</v>
      </c>
      <c r="V554" s="304">
        <v>552.23193741371381</v>
      </c>
      <c r="W554" s="305">
        <f t="shared" si="14"/>
        <v>33.686148182236543</v>
      </c>
    </row>
    <row r="555" spans="1:23" s="287" customFormat="1" x14ac:dyDescent="0.2">
      <c r="A555" s="687"/>
      <c r="B555" s="690"/>
      <c r="C555" s="693"/>
      <c r="D555" s="138" t="s">
        <v>26</v>
      </c>
      <c r="E555" s="296">
        <v>3</v>
      </c>
      <c r="F555" s="297" t="s">
        <v>226</v>
      </c>
      <c r="G555" s="297"/>
      <c r="H555" s="296">
        <v>40</v>
      </c>
      <c r="I555" s="296"/>
      <c r="J555" s="298">
        <v>21.9</v>
      </c>
      <c r="K555" s="298">
        <v>2.2240000000000002</v>
      </c>
      <c r="L555" s="298">
        <v>6.24</v>
      </c>
      <c r="M555" s="298">
        <v>0.57999999999999996</v>
      </c>
      <c r="N555" s="298">
        <v>0</v>
      </c>
      <c r="O555" s="299">
        <v>12.853</v>
      </c>
      <c r="P555" s="300">
        <v>2247.83</v>
      </c>
      <c r="Q555" s="301">
        <v>21.9</v>
      </c>
      <c r="R555" s="300">
        <v>2247.83</v>
      </c>
      <c r="S555" s="302">
        <v>9.7427296548226513E-3</v>
      </c>
      <c r="T555" s="303">
        <v>61</v>
      </c>
      <c r="U555" s="304">
        <v>5.9430650894418166E-2</v>
      </c>
      <c r="V555" s="304">
        <v>584.5637792893591</v>
      </c>
      <c r="W555" s="305">
        <f t="shared" si="14"/>
        <v>35.658390536650906</v>
      </c>
    </row>
    <row r="556" spans="1:23" s="287" customFormat="1" x14ac:dyDescent="0.2">
      <c r="A556" s="687"/>
      <c r="B556" s="690"/>
      <c r="C556" s="693"/>
      <c r="D556" s="138" t="s">
        <v>26</v>
      </c>
      <c r="E556" s="296">
        <v>4</v>
      </c>
      <c r="F556" s="297" t="s">
        <v>227</v>
      </c>
      <c r="G556" s="297"/>
      <c r="H556" s="296">
        <v>40</v>
      </c>
      <c r="I556" s="296">
        <v>1992</v>
      </c>
      <c r="J556" s="298">
        <v>24.2</v>
      </c>
      <c r="K556" s="298">
        <v>5.6</v>
      </c>
      <c r="L556" s="298">
        <v>7.17</v>
      </c>
      <c r="M556" s="298">
        <v>-0.9</v>
      </c>
      <c r="N556" s="298">
        <v>0</v>
      </c>
      <c r="O556" s="299">
        <v>12.335000000000001</v>
      </c>
      <c r="P556" s="300">
        <v>2289.4899999999998</v>
      </c>
      <c r="Q556" s="301">
        <v>24.2</v>
      </c>
      <c r="R556" s="300">
        <v>2289.4899999999998</v>
      </c>
      <c r="S556" s="302">
        <v>1.0570039615809636E-2</v>
      </c>
      <c r="T556" s="303">
        <v>61</v>
      </c>
      <c r="U556" s="304">
        <v>6.4477241656438769E-2</v>
      </c>
      <c r="V556" s="304">
        <v>634.20237694857815</v>
      </c>
      <c r="W556" s="305">
        <f t="shared" si="14"/>
        <v>38.686344993863273</v>
      </c>
    </row>
    <row r="557" spans="1:23" s="287" customFormat="1" x14ac:dyDescent="0.2">
      <c r="A557" s="687"/>
      <c r="B557" s="690"/>
      <c r="C557" s="693"/>
      <c r="D557" s="138" t="s">
        <v>26</v>
      </c>
      <c r="E557" s="296">
        <v>5</v>
      </c>
      <c r="F557" s="297" t="s">
        <v>228</v>
      </c>
      <c r="G557" s="297"/>
      <c r="H557" s="296">
        <v>41</v>
      </c>
      <c r="I557" s="296">
        <v>1992</v>
      </c>
      <c r="J557" s="298">
        <v>22.5</v>
      </c>
      <c r="K557" s="298">
        <v>2.54</v>
      </c>
      <c r="L557" s="298">
        <v>6.4409999999999998</v>
      </c>
      <c r="M557" s="298">
        <v>0.56999999999999995</v>
      </c>
      <c r="N557" s="298">
        <v>0</v>
      </c>
      <c r="O557" s="299">
        <v>13.047000000000001</v>
      </c>
      <c r="P557" s="300">
        <v>2256.0300000000002</v>
      </c>
      <c r="Q557" s="301">
        <v>22.5</v>
      </c>
      <c r="R557" s="300">
        <v>2256.0300000000002</v>
      </c>
      <c r="S557" s="302">
        <v>9.9732716320261698E-3</v>
      </c>
      <c r="T557" s="303">
        <v>61</v>
      </c>
      <c r="U557" s="304">
        <v>6.0836956955359629E-2</v>
      </c>
      <c r="V557" s="304">
        <v>598.39629792157018</v>
      </c>
      <c r="W557" s="305">
        <f t="shared" si="14"/>
        <v>36.502174173215785</v>
      </c>
    </row>
    <row r="558" spans="1:23" s="287" customFormat="1" x14ac:dyDescent="0.2">
      <c r="A558" s="687"/>
      <c r="B558" s="690"/>
      <c r="C558" s="693"/>
      <c r="D558" s="138" t="s">
        <v>26</v>
      </c>
      <c r="E558" s="296">
        <v>6</v>
      </c>
      <c r="F558" s="297" t="s">
        <v>229</v>
      </c>
      <c r="G558" s="297" t="s">
        <v>213</v>
      </c>
      <c r="H558" s="296">
        <v>5</v>
      </c>
      <c r="I558" s="296">
        <v>1960</v>
      </c>
      <c r="J558" s="298">
        <v>2.9</v>
      </c>
      <c r="K558" s="298">
        <v>0.27</v>
      </c>
      <c r="L558" s="298">
        <v>1.27</v>
      </c>
      <c r="M558" s="298">
        <v>-6.8000000000000005E-2</v>
      </c>
      <c r="N558" s="298">
        <v>0</v>
      </c>
      <c r="O558" s="299">
        <v>1.42</v>
      </c>
      <c r="P558" s="300">
        <v>254.18</v>
      </c>
      <c r="Q558" s="301">
        <v>2.9</v>
      </c>
      <c r="R558" s="300">
        <v>254.18</v>
      </c>
      <c r="S558" s="302">
        <v>1.1409237548194192E-2</v>
      </c>
      <c r="T558" s="303">
        <v>61</v>
      </c>
      <c r="U558" s="304">
        <v>6.9596349043984568E-2</v>
      </c>
      <c r="V558" s="304">
        <v>684.55425289165146</v>
      </c>
      <c r="W558" s="305">
        <f t="shared" si="14"/>
        <v>41.757809426390743</v>
      </c>
    </row>
    <row r="559" spans="1:23" s="287" customFormat="1" x14ac:dyDescent="0.2">
      <c r="A559" s="687"/>
      <c r="B559" s="690"/>
      <c r="C559" s="693"/>
      <c r="D559" s="138" t="s">
        <v>26</v>
      </c>
      <c r="E559" s="296">
        <v>7</v>
      </c>
      <c r="F559" s="297" t="s">
        <v>230</v>
      </c>
      <c r="G559" s="297" t="s">
        <v>213</v>
      </c>
      <c r="H559" s="296">
        <v>40</v>
      </c>
      <c r="I559" s="296">
        <v>1983</v>
      </c>
      <c r="J559" s="298">
        <v>22.5</v>
      </c>
      <c r="K559" s="298">
        <v>1.96</v>
      </c>
      <c r="L559" s="298">
        <v>5.9</v>
      </c>
      <c r="M559" s="298">
        <v>1.1399999999999999</v>
      </c>
      <c r="N559" s="298">
        <v>0</v>
      </c>
      <c r="O559" s="299">
        <v>13.474</v>
      </c>
      <c r="P559" s="300">
        <v>2268.94</v>
      </c>
      <c r="Q559" s="301">
        <v>22.5</v>
      </c>
      <c r="R559" s="300">
        <v>2268.94</v>
      </c>
      <c r="S559" s="302">
        <v>9.9165248970885089E-3</v>
      </c>
      <c r="T559" s="303">
        <v>61</v>
      </c>
      <c r="U559" s="304">
        <v>6.0490801872239902E-2</v>
      </c>
      <c r="V559" s="304">
        <v>594.99149382531061</v>
      </c>
      <c r="W559" s="305">
        <f t="shared" si="14"/>
        <v>36.294481123343949</v>
      </c>
    </row>
    <row r="560" spans="1:23" s="287" customFormat="1" x14ac:dyDescent="0.2">
      <c r="A560" s="687"/>
      <c r="B560" s="690"/>
      <c r="C560" s="693"/>
      <c r="D560" s="138" t="s">
        <v>26</v>
      </c>
      <c r="E560" s="296">
        <v>8</v>
      </c>
      <c r="F560" s="297" t="s">
        <v>231</v>
      </c>
      <c r="G560" s="297" t="s">
        <v>213</v>
      </c>
      <c r="H560" s="296">
        <v>13</v>
      </c>
      <c r="I560" s="296">
        <v>1985</v>
      </c>
      <c r="J560" s="298">
        <v>7.7</v>
      </c>
      <c r="K560" s="298">
        <v>0.877</v>
      </c>
      <c r="L560" s="298">
        <v>2.2999999999999998</v>
      </c>
      <c r="M560" s="298">
        <v>0.14199999999999999</v>
      </c>
      <c r="N560" s="298">
        <v>0</v>
      </c>
      <c r="O560" s="299">
        <v>4.37</v>
      </c>
      <c r="P560" s="300">
        <v>703.57</v>
      </c>
      <c r="Q560" s="301">
        <v>7.7</v>
      </c>
      <c r="R560" s="300">
        <v>703.57</v>
      </c>
      <c r="S560" s="302">
        <v>1.0944184658242961E-2</v>
      </c>
      <c r="T560" s="303">
        <v>61</v>
      </c>
      <c r="U560" s="304">
        <v>6.6759526415282058E-2</v>
      </c>
      <c r="V560" s="304">
        <v>656.65107949457763</v>
      </c>
      <c r="W560" s="305">
        <f t="shared" si="14"/>
        <v>40.055715849169239</v>
      </c>
    </row>
    <row r="561" spans="1:23" s="287" customFormat="1" x14ac:dyDescent="0.2">
      <c r="A561" s="687"/>
      <c r="B561" s="690"/>
      <c r="C561" s="693"/>
      <c r="D561" s="138" t="s">
        <v>26</v>
      </c>
      <c r="E561" s="296">
        <v>9</v>
      </c>
      <c r="F561" s="297" t="s">
        <v>232</v>
      </c>
      <c r="G561" s="297"/>
      <c r="H561" s="296">
        <v>24</v>
      </c>
      <c r="I561" s="296">
        <v>1993</v>
      </c>
      <c r="J561" s="298">
        <v>9.3000000000000007</v>
      </c>
      <c r="K561" s="298">
        <v>0</v>
      </c>
      <c r="L561" s="298">
        <v>0</v>
      </c>
      <c r="M561" s="298">
        <v>0</v>
      </c>
      <c r="N561" s="298">
        <v>0</v>
      </c>
      <c r="O561" s="299">
        <v>9.33</v>
      </c>
      <c r="P561" s="300">
        <v>1614.06</v>
      </c>
      <c r="Q561" s="301">
        <v>9.3000000000000007</v>
      </c>
      <c r="R561" s="300">
        <v>1614.06</v>
      </c>
      <c r="S561" s="302">
        <v>5.7618675885654815E-3</v>
      </c>
      <c r="T561" s="303">
        <v>61</v>
      </c>
      <c r="U561" s="304">
        <v>3.5147392290249435E-2</v>
      </c>
      <c r="V561" s="304">
        <v>345.71205531392889</v>
      </c>
      <c r="W561" s="305">
        <f t="shared" si="14"/>
        <v>21.088435374149665</v>
      </c>
    </row>
    <row r="562" spans="1:23" s="287" customFormat="1" x14ac:dyDescent="0.2">
      <c r="A562" s="687"/>
      <c r="B562" s="690"/>
      <c r="C562" s="693"/>
      <c r="D562" s="138" t="s">
        <v>26</v>
      </c>
      <c r="E562" s="296" t="s">
        <v>222</v>
      </c>
      <c r="F562" s="297" t="s">
        <v>233</v>
      </c>
      <c r="G562" s="297" t="s">
        <v>213</v>
      </c>
      <c r="H562" s="296">
        <v>18</v>
      </c>
      <c r="I562" s="296">
        <v>1989</v>
      </c>
      <c r="J562" s="298">
        <v>10.8</v>
      </c>
      <c r="K562" s="298">
        <v>1.5960000000000001</v>
      </c>
      <c r="L562" s="298">
        <v>3.64</v>
      </c>
      <c r="M562" s="298">
        <v>0.13700000000000001</v>
      </c>
      <c r="N562" s="298">
        <v>0</v>
      </c>
      <c r="O562" s="299">
        <v>5.46</v>
      </c>
      <c r="P562" s="300">
        <v>935.07</v>
      </c>
      <c r="Q562" s="301">
        <v>10.8</v>
      </c>
      <c r="R562" s="300">
        <v>935.07</v>
      </c>
      <c r="S562" s="302">
        <v>1.1549937437838878E-2</v>
      </c>
      <c r="T562" s="303">
        <v>61</v>
      </c>
      <c r="U562" s="304">
        <v>7.0454618370817151E-2</v>
      </c>
      <c r="V562" s="304">
        <v>692.99624627033268</v>
      </c>
      <c r="W562" s="305">
        <f t="shared" si="14"/>
        <v>42.272771022490289</v>
      </c>
    </row>
    <row r="563" spans="1:23" s="287" customFormat="1" x14ac:dyDescent="0.2">
      <c r="A563" s="687"/>
      <c r="B563" s="690"/>
      <c r="C563" s="693"/>
      <c r="D563" s="104" t="s">
        <v>27</v>
      </c>
      <c r="E563" s="306">
        <v>1</v>
      </c>
      <c r="F563" s="307" t="s">
        <v>234</v>
      </c>
      <c r="G563" s="307" t="s">
        <v>213</v>
      </c>
      <c r="H563" s="306">
        <v>15</v>
      </c>
      <c r="I563" s="306">
        <v>1989</v>
      </c>
      <c r="J563" s="308">
        <v>8.1999999999999993</v>
      </c>
      <c r="K563" s="308">
        <v>0.81699999999999995</v>
      </c>
      <c r="L563" s="308">
        <v>2.7</v>
      </c>
      <c r="M563" s="308">
        <v>-0.1</v>
      </c>
      <c r="N563" s="308">
        <v>0</v>
      </c>
      <c r="O563" s="309">
        <v>4.78</v>
      </c>
      <c r="P563" s="310">
        <v>787.02</v>
      </c>
      <c r="Q563" s="311">
        <v>8.1999999999999993</v>
      </c>
      <c r="R563" s="310">
        <v>787.02</v>
      </c>
      <c r="S563" s="312">
        <v>1.0419049071179893E-2</v>
      </c>
      <c r="T563" s="313">
        <v>61</v>
      </c>
      <c r="U563" s="314">
        <v>6.3556199334197344E-2</v>
      </c>
      <c r="V563" s="314">
        <v>625.14294427079369</v>
      </c>
      <c r="W563" s="315">
        <f t="shared" si="14"/>
        <v>38.133719600518418</v>
      </c>
    </row>
    <row r="564" spans="1:23" s="287" customFormat="1" x14ac:dyDescent="0.2">
      <c r="A564" s="687"/>
      <c r="B564" s="690"/>
      <c r="C564" s="693"/>
      <c r="D564" s="104" t="s">
        <v>27</v>
      </c>
      <c r="E564" s="306">
        <v>2</v>
      </c>
      <c r="F564" s="307" t="s">
        <v>235</v>
      </c>
      <c r="G564" s="307"/>
      <c r="H564" s="306">
        <v>39</v>
      </c>
      <c r="I564" s="306">
        <v>1988</v>
      </c>
      <c r="J564" s="308">
        <v>27.8</v>
      </c>
      <c r="K564" s="308">
        <v>2.8</v>
      </c>
      <c r="L564" s="308">
        <v>6.8</v>
      </c>
      <c r="M564" s="308">
        <v>0.7</v>
      </c>
      <c r="N564" s="308">
        <v>0</v>
      </c>
      <c r="O564" s="309">
        <v>17.459</v>
      </c>
      <c r="P564" s="310">
        <v>2275.19</v>
      </c>
      <c r="Q564" s="311">
        <v>27.8</v>
      </c>
      <c r="R564" s="310">
        <v>2275.19</v>
      </c>
      <c r="S564" s="312">
        <v>1.2218759751932805E-2</v>
      </c>
      <c r="T564" s="313">
        <v>61</v>
      </c>
      <c r="U564" s="314">
        <v>7.4534434486790105E-2</v>
      </c>
      <c r="V564" s="314">
        <v>733.12558511596831</v>
      </c>
      <c r="W564" s="315">
        <f t="shared" si="14"/>
        <v>44.72066069207407</v>
      </c>
    </row>
    <row r="565" spans="1:23" s="287" customFormat="1" x14ac:dyDescent="0.2">
      <c r="A565" s="687"/>
      <c r="B565" s="690"/>
      <c r="C565" s="693"/>
      <c r="D565" s="104" t="s">
        <v>27</v>
      </c>
      <c r="E565" s="306">
        <v>3</v>
      </c>
      <c r="F565" s="307" t="s">
        <v>236</v>
      </c>
      <c r="G565" s="307"/>
      <c r="H565" s="306">
        <v>4</v>
      </c>
      <c r="I565" s="306"/>
      <c r="J565" s="308">
        <v>3.7</v>
      </c>
      <c r="K565" s="308">
        <v>5.3999999999999999E-2</v>
      </c>
      <c r="L565" s="308">
        <v>1.58</v>
      </c>
      <c r="M565" s="308">
        <v>-3.0000000000000001E-3</v>
      </c>
      <c r="N565" s="308">
        <v>0</v>
      </c>
      <c r="O565" s="309">
        <v>1.9670000000000001</v>
      </c>
      <c r="P565" s="310">
        <v>296.57</v>
      </c>
      <c r="Q565" s="311">
        <v>3.7</v>
      </c>
      <c r="R565" s="310">
        <v>296.57</v>
      </c>
      <c r="S565" s="312">
        <v>1.2475975317800182E-2</v>
      </c>
      <c r="T565" s="313">
        <v>61</v>
      </c>
      <c r="U565" s="314">
        <v>7.6103449438581106E-2</v>
      </c>
      <c r="V565" s="314">
        <v>748.55851906801092</v>
      </c>
      <c r="W565" s="315">
        <f t="shared" si="14"/>
        <v>45.662069663148664</v>
      </c>
    </row>
    <row r="566" spans="1:23" s="287" customFormat="1" x14ac:dyDescent="0.2">
      <c r="A566" s="687"/>
      <c r="B566" s="690"/>
      <c r="C566" s="693"/>
      <c r="D566" s="104" t="s">
        <v>27</v>
      </c>
      <c r="E566" s="306">
        <v>4</v>
      </c>
      <c r="F566" s="307" t="s">
        <v>237</v>
      </c>
      <c r="G566" s="307"/>
      <c r="H566" s="306">
        <v>40</v>
      </c>
      <c r="I566" s="306">
        <v>1973</v>
      </c>
      <c r="J566" s="308">
        <v>23.4</v>
      </c>
      <c r="K566" s="308">
        <v>3.29</v>
      </c>
      <c r="L566" s="308">
        <v>5.9</v>
      </c>
      <c r="M566" s="308">
        <v>0.27900000000000003</v>
      </c>
      <c r="N566" s="308">
        <v>0</v>
      </c>
      <c r="O566" s="309">
        <v>13.917999999999999</v>
      </c>
      <c r="P566" s="310">
        <v>1952.48</v>
      </c>
      <c r="Q566" s="311">
        <v>23.4</v>
      </c>
      <c r="R566" s="310">
        <v>1952.48</v>
      </c>
      <c r="S566" s="312">
        <v>1.1984757846431205E-2</v>
      </c>
      <c r="T566" s="313">
        <v>61</v>
      </c>
      <c r="U566" s="314">
        <v>7.3107022863230342E-2</v>
      </c>
      <c r="V566" s="314">
        <v>719.0854707858723</v>
      </c>
      <c r="W566" s="315">
        <f t="shared" si="14"/>
        <v>43.864213717938213</v>
      </c>
    </row>
    <row r="567" spans="1:23" s="287" customFormat="1" x14ac:dyDescent="0.2">
      <c r="A567" s="687"/>
      <c r="B567" s="690"/>
      <c r="C567" s="693"/>
      <c r="D567" s="104" t="s">
        <v>27</v>
      </c>
      <c r="E567" s="306">
        <v>5</v>
      </c>
      <c r="F567" s="307" t="s">
        <v>238</v>
      </c>
      <c r="G567" s="307" t="s">
        <v>213</v>
      </c>
      <c r="H567" s="306">
        <v>18</v>
      </c>
      <c r="I567" s="306">
        <v>1983</v>
      </c>
      <c r="J567" s="308">
        <v>12.2</v>
      </c>
      <c r="K567" s="308">
        <v>1.3080000000000001</v>
      </c>
      <c r="L567" s="308">
        <v>3.66</v>
      </c>
      <c r="M567" s="308">
        <v>0.32</v>
      </c>
      <c r="N567" s="308">
        <v>0</v>
      </c>
      <c r="O567" s="309">
        <v>6.9290000000000003</v>
      </c>
      <c r="P567" s="310">
        <v>1062.3599999999999</v>
      </c>
      <c r="Q567" s="311">
        <v>12.2</v>
      </c>
      <c r="R567" s="310">
        <v>1062.3599999999999</v>
      </c>
      <c r="S567" s="312">
        <v>1.1483866109416771E-2</v>
      </c>
      <c r="T567" s="313">
        <v>61</v>
      </c>
      <c r="U567" s="314">
        <v>7.0051583267442305E-2</v>
      </c>
      <c r="V567" s="314">
        <v>689.03196656500631</v>
      </c>
      <c r="W567" s="315">
        <f t="shared" si="14"/>
        <v>42.030949960465385</v>
      </c>
    </row>
    <row r="568" spans="1:23" s="287" customFormat="1" x14ac:dyDescent="0.2">
      <c r="A568" s="687"/>
      <c r="B568" s="690"/>
      <c r="C568" s="693"/>
      <c r="D568" s="104" t="s">
        <v>27</v>
      </c>
      <c r="E568" s="306">
        <v>6</v>
      </c>
      <c r="F568" s="307" t="s">
        <v>239</v>
      </c>
      <c r="G568" s="307"/>
      <c r="H568" s="306">
        <v>12</v>
      </c>
      <c r="I568" s="306">
        <v>1989</v>
      </c>
      <c r="J568" s="308">
        <v>7.8</v>
      </c>
      <c r="K568" s="308">
        <v>0.57199999999999995</v>
      </c>
      <c r="L568" s="308">
        <v>1.99</v>
      </c>
      <c r="M568" s="308">
        <v>3.9E-2</v>
      </c>
      <c r="N568" s="308">
        <v>0</v>
      </c>
      <c r="O568" s="309">
        <v>5.1580000000000004</v>
      </c>
      <c r="P568" s="310">
        <v>604.87</v>
      </c>
      <c r="Q568" s="311">
        <v>7.8</v>
      </c>
      <c r="R568" s="310">
        <v>604.87</v>
      </c>
      <c r="S568" s="312">
        <v>1.2895332881445599E-2</v>
      </c>
      <c r="T568" s="313">
        <v>61</v>
      </c>
      <c r="U568" s="314">
        <v>7.8661530576818156E-2</v>
      </c>
      <c r="V568" s="314">
        <v>773.71997288673595</v>
      </c>
      <c r="W568" s="315">
        <f t="shared" si="14"/>
        <v>47.196918346090889</v>
      </c>
    </row>
    <row r="569" spans="1:23" s="287" customFormat="1" x14ac:dyDescent="0.2">
      <c r="A569" s="687"/>
      <c r="B569" s="690"/>
      <c r="C569" s="693"/>
      <c r="D569" s="104" t="s">
        <v>27</v>
      </c>
      <c r="E569" s="306">
        <v>7</v>
      </c>
      <c r="F569" s="307" t="s">
        <v>240</v>
      </c>
      <c r="G569" s="307"/>
      <c r="H569" s="306">
        <v>18</v>
      </c>
      <c r="I569" s="306">
        <v>1977</v>
      </c>
      <c r="J569" s="308">
        <v>9.8000000000000007</v>
      </c>
      <c r="K569" s="308">
        <v>1.01</v>
      </c>
      <c r="L569" s="308">
        <v>2.34</v>
      </c>
      <c r="M569" s="308">
        <v>-4.4999999999999998E-2</v>
      </c>
      <c r="N569" s="308">
        <v>0</v>
      </c>
      <c r="O569" s="309">
        <v>6.4989999999999997</v>
      </c>
      <c r="P569" s="310">
        <v>787.7</v>
      </c>
      <c r="Q569" s="311">
        <v>9.8000000000000007</v>
      </c>
      <c r="R569" s="310">
        <v>787.7</v>
      </c>
      <c r="S569" s="312">
        <v>1.2441284753078584E-2</v>
      </c>
      <c r="T569" s="313">
        <v>61</v>
      </c>
      <c r="U569" s="314">
        <v>7.5891836993779355E-2</v>
      </c>
      <c r="V569" s="314">
        <v>746.47708518471495</v>
      </c>
      <c r="W569" s="315">
        <f t="shared" si="14"/>
        <v>45.535102196267609</v>
      </c>
    </row>
    <row r="570" spans="1:23" s="287" customFormat="1" x14ac:dyDescent="0.2">
      <c r="A570" s="687"/>
      <c r="B570" s="690"/>
      <c r="C570" s="693"/>
      <c r="D570" s="104" t="s">
        <v>27</v>
      </c>
      <c r="E570" s="306">
        <v>8</v>
      </c>
      <c r="F570" s="307" t="s">
        <v>241</v>
      </c>
      <c r="G570" s="307"/>
      <c r="H570" s="306">
        <v>40</v>
      </c>
      <c r="I570" s="306"/>
      <c r="J570" s="308">
        <v>31.9</v>
      </c>
      <c r="K570" s="308">
        <v>2.4900000000000002</v>
      </c>
      <c r="L570" s="308">
        <v>8.4700000000000006</v>
      </c>
      <c r="M570" s="308">
        <v>0.83299999999999996</v>
      </c>
      <c r="N570" s="308">
        <v>3.617</v>
      </c>
      <c r="O570" s="309">
        <v>16.478000000000002</v>
      </c>
      <c r="P570" s="310">
        <v>2610.1999999999998</v>
      </c>
      <c r="Q570" s="311">
        <v>31.9</v>
      </c>
      <c r="R570" s="310">
        <v>2423.36</v>
      </c>
      <c r="S570" s="312">
        <v>1.3163541529116597E-2</v>
      </c>
      <c r="T570" s="313">
        <v>61</v>
      </c>
      <c r="U570" s="314">
        <v>8.0297603327611239E-2</v>
      </c>
      <c r="V570" s="314">
        <v>789.81249174699587</v>
      </c>
      <c r="W570" s="315">
        <f t="shared" si="14"/>
        <v>48.178561996566749</v>
      </c>
    </row>
    <row r="571" spans="1:23" s="287" customFormat="1" x14ac:dyDescent="0.2">
      <c r="A571" s="687"/>
      <c r="B571" s="690"/>
      <c r="C571" s="693"/>
      <c r="D571" s="104" t="s">
        <v>27</v>
      </c>
      <c r="E571" s="306">
        <v>9</v>
      </c>
      <c r="F571" s="307" t="s">
        <v>242</v>
      </c>
      <c r="G571" s="307" t="s">
        <v>213</v>
      </c>
      <c r="H571" s="306">
        <v>12</v>
      </c>
      <c r="I571" s="306"/>
      <c r="J571" s="308">
        <v>3.7</v>
      </c>
      <c r="K571" s="308">
        <v>1.19</v>
      </c>
      <c r="L571" s="308">
        <v>0.49399999999999999</v>
      </c>
      <c r="M571" s="308">
        <v>-0.43</v>
      </c>
      <c r="N571" s="308">
        <v>0.36199999999999999</v>
      </c>
      <c r="O571" s="309">
        <v>1.9770000000000001</v>
      </c>
      <c r="P571" s="310">
        <v>350.64</v>
      </c>
      <c r="Q571" s="311">
        <v>3.7</v>
      </c>
      <c r="R571" s="310">
        <v>289.54000000000002</v>
      </c>
      <c r="S571" s="312">
        <v>1.2778890654141051E-2</v>
      </c>
      <c r="T571" s="313">
        <v>61</v>
      </c>
      <c r="U571" s="314">
        <v>7.7951232990260411E-2</v>
      </c>
      <c r="V571" s="314">
        <v>766.73343924846301</v>
      </c>
      <c r="W571" s="315">
        <f t="shared" si="14"/>
        <v>46.770739794156242</v>
      </c>
    </row>
    <row r="572" spans="1:23" s="287" customFormat="1" x14ac:dyDescent="0.2">
      <c r="A572" s="687"/>
      <c r="B572" s="690"/>
      <c r="C572" s="693"/>
      <c r="D572" s="104" t="s">
        <v>27</v>
      </c>
      <c r="E572" s="306" t="s">
        <v>222</v>
      </c>
      <c r="F572" s="307" t="s">
        <v>243</v>
      </c>
      <c r="G572" s="307" t="s">
        <v>213</v>
      </c>
      <c r="H572" s="306">
        <v>54</v>
      </c>
      <c r="I572" s="306"/>
      <c r="J572" s="308">
        <v>13</v>
      </c>
      <c r="K572" s="308">
        <v>1.458</v>
      </c>
      <c r="L572" s="308">
        <v>0.104</v>
      </c>
      <c r="M572" s="308">
        <v>0.42799999999999999</v>
      </c>
      <c r="N572" s="308">
        <v>1.98</v>
      </c>
      <c r="O572" s="309">
        <v>9.0259999999999998</v>
      </c>
      <c r="P572" s="310">
        <v>1300.21</v>
      </c>
      <c r="Q572" s="311">
        <v>13</v>
      </c>
      <c r="R572" s="310">
        <v>1234.22</v>
      </c>
      <c r="S572" s="312">
        <v>1.0532968190436065E-2</v>
      </c>
      <c r="T572" s="313">
        <v>61</v>
      </c>
      <c r="U572" s="314">
        <v>6.4251105961659991E-2</v>
      </c>
      <c r="V572" s="314">
        <v>631.97809142616393</v>
      </c>
      <c r="W572" s="315">
        <f t="shared" si="14"/>
        <v>38.550663576995994</v>
      </c>
    </row>
    <row r="573" spans="1:23" s="287" customFormat="1" x14ac:dyDescent="0.2">
      <c r="A573" s="687"/>
      <c r="B573" s="690"/>
      <c r="C573" s="693"/>
      <c r="D573" s="143" t="s">
        <v>28</v>
      </c>
      <c r="E573" s="316">
        <v>1</v>
      </c>
      <c r="F573" s="317" t="s">
        <v>244</v>
      </c>
      <c r="G573" s="317"/>
      <c r="H573" s="316">
        <v>2</v>
      </c>
      <c r="I573" s="316">
        <v>1985</v>
      </c>
      <c r="J573" s="318">
        <v>2.4</v>
      </c>
      <c r="K573" s="318">
        <v>0.218</v>
      </c>
      <c r="L573" s="318">
        <v>0.32800000000000001</v>
      </c>
      <c r="M573" s="318">
        <v>-6.5000000000000002E-2</v>
      </c>
      <c r="N573" s="318">
        <v>0</v>
      </c>
      <c r="O573" s="319">
        <v>1.998</v>
      </c>
      <c r="P573" s="320">
        <v>121.22</v>
      </c>
      <c r="Q573" s="321">
        <v>2.4</v>
      </c>
      <c r="R573" s="320">
        <v>121.22</v>
      </c>
      <c r="S573" s="322">
        <v>1.9798713083649562E-2</v>
      </c>
      <c r="T573" s="323">
        <v>61</v>
      </c>
      <c r="U573" s="324">
        <v>0.12077214981026232</v>
      </c>
      <c r="V573" s="324">
        <v>1187.9227850189739</v>
      </c>
      <c r="W573" s="325">
        <f t="shared" si="14"/>
        <v>72.463289886157412</v>
      </c>
    </row>
    <row r="574" spans="1:23" s="287" customFormat="1" x14ac:dyDescent="0.2">
      <c r="A574" s="687"/>
      <c r="B574" s="690"/>
      <c r="C574" s="693"/>
      <c r="D574" s="143" t="s">
        <v>28</v>
      </c>
      <c r="E574" s="316">
        <v>2</v>
      </c>
      <c r="F574" s="317" t="s">
        <v>245</v>
      </c>
      <c r="G574" s="317"/>
      <c r="H574" s="316">
        <v>8</v>
      </c>
      <c r="I574" s="316"/>
      <c r="J574" s="318">
        <v>7.5</v>
      </c>
      <c r="K574" s="318">
        <v>0.16300000000000001</v>
      </c>
      <c r="L574" s="318">
        <v>1.3</v>
      </c>
      <c r="M574" s="318">
        <v>0.34599999999999997</v>
      </c>
      <c r="N574" s="318">
        <v>0</v>
      </c>
      <c r="O574" s="319">
        <v>5.6840000000000002</v>
      </c>
      <c r="P574" s="320">
        <v>371.23</v>
      </c>
      <c r="Q574" s="321">
        <v>7.5</v>
      </c>
      <c r="R574" s="320">
        <v>371.23</v>
      </c>
      <c r="S574" s="322">
        <v>2.0203108584974275E-2</v>
      </c>
      <c r="T574" s="323">
        <v>61</v>
      </c>
      <c r="U574" s="324">
        <v>0.12323896236834307</v>
      </c>
      <c r="V574" s="324">
        <v>1212.1865150984565</v>
      </c>
      <c r="W574" s="325">
        <f t="shared" si="14"/>
        <v>73.943377421005849</v>
      </c>
    </row>
    <row r="575" spans="1:23" s="287" customFormat="1" x14ac:dyDescent="0.2">
      <c r="A575" s="687"/>
      <c r="B575" s="690"/>
      <c r="C575" s="693"/>
      <c r="D575" s="143" t="s">
        <v>28</v>
      </c>
      <c r="E575" s="316">
        <v>3</v>
      </c>
      <c r="F575" s="317" t="s">
        <v>246</v>
      </c>
      <c r="G575" s="317"/>
      <c r="H575" s="316">
        <v>7</v>
      </c>
      <c r="I575" s="316"/>
      <c r="J575" s="318">
        <v>7.6</v>
      </c>
      <c r="K575" s="318">
        <v>0.34799999999999998</v>
      </c>
      <c r="L575" s="318">
        <v>1.577</v>
      </c>
      <c r="M575" s="318">
        <v>0.11</v>
      </c>
      <c r="N575" s="318">
        <v>1</v>
      </c>
      <c r="O575" s="319">
        <v>4.5599999999999996</v>
      </c>
      <c r="P575" s="320">
        <v>464.42</v>
      </c>
      <c r="Q575" s="321">
        <v>7.6</v>
      </c>
      <c r="R575" s="320">
        <v>412.66</v>
      </c>
      <c r="S575" s="322">
        <v>1.8417098822274994E-2</v>
      </c>
      <c r="T575" s="323">
        <v>61</v>
      </c>
      <c r="U575" s="324">
        <v>0.11234430281587746</v>
      </c>
      <c r="V575" s="324">
        <v>1105.0259293364998</v>
      </c>
      <c r="W575" s="325">
        <f t="shared" si="14"/>
        <v>67.40658168952649</v>
      </c>
    </row>
    <row r="576" spans="1:23" s="287" customFormat="1" x14ac:dyDescent="0.2">
      <c r="A576" s="687"/>
      <c r="B576" s="690"/>
      <c r="C576" s="693"/>
      <c r="D576" s="143" t="s">
        <v>28</v>
      </c>
      <c r="E576" s="316">
        <v>4</v>
      </c>
      <c r="F576" s="317" t="s">
        <v>247</v>
      </c>
      <c r="G576" s="317"/>
      <c r="H576" s="316">
        <v>10</v>
      </c>
      <c r="I576" s="316"/>
      <c r="J576" s="318">
        <v>9.5</v>
      </c>
      <c r="K576" s="318">
        <v>0.92600000000000005</v>
      </c>
      <c r="L576" s="318">
        <v>2.5230000000000001</v>
      </c>
      <c r="M576" s="318">
        <v>0.14399999999999999</v>
      </c>
      <c r="N576" s="318">
        <v>0</v>
      </c>
      <c r="O576" s="319">
        <v>6.0049999999999999</v>
      </c>
      <c r="P576" s="320">
        <v>600.91999999999996</v>
      </c>
      <c r="Q576" s="321">
        <v>9.5</v>
      </c>
      <c r="R576" s="320">
        <v>600.91999999999996</v>
      </c>
      <c r="S576" s="322">
        <v>1.5809092724489118E-2</v>
      </c>
      <c r="T576" s="323">
        <v>61</v>
      </c>
      <c r="U576" s="324">
        <v>9.6435465619383612E-2</v>
      </c>
      <c r="V576" s="324">
        <v>948.54556346934714</v>
      </c>
      <c r="W576" s="325">
        <f t="shared" si="14"/>
        <v>57.861279371630175</v>
      </c>
    </row>
    <row r="577" spans="1:23" s="287" customFormat="1" x14ac:dyDescent="0.2">
      <c r="A577" s="687"/>
      <c r="B577" s="690"/>
      <c r="C577" s="693"/>
      <c r="D577" s="143" t="s">
        <v>28</v>
      </c>
      <c r="E577" s="316">
        <v>5</v>
      </c>
      <c r="F577" s="317" t="s">
        <v>248</v>
      </c>
      <c r="G577" s="317"/>
      <c r="H577" s="316">
        <v>51</v>
      </c>
      <c r="I577" s="316">
        <v>1980</v>
      </c>
      <c r="J577" s="318">
        <v>35.9</v>
      </c>
      <c r="K577" s="318">
        <v>3.7</v>
      </c>
      <c r="L577" s="318">
        <v>7.87</v>
      </c>
      <c r="M577" s="318">
        <v>0.42299999999999999</v>
      </c>
      <c r="N577" s="318">
        <v>0</v>
      </c>
      <c r="O577" s="319">
        <v>23.896999999999998</v>
      </c>
      <c r="P577" s="320">
        <v>2615.04</v>
      </c>
      <c r="Q577" s="321">
        <v>35.9</v>
      </c>
      <c r="R577" s="320">
        <v>2615.4</v>
      </c>
      <c r="S577" s="322">
        <v>1.3726389844765619E-2</v>
      </c>
      <c r="T577" s="323">
        <v>61</v>
      </c>
      <c r="U577" s="324">
        <v>8.3730978053070268E-2</v>
      </c>
      <c r="V577" s="324">
        <v>823.58339068593716</v>
      </c>
      <c r="W577" s="325">
        <f t="shared" si="14"/>
        <v>50.238586831842163</v>
      </c>
    </row>
    <row r="578" spans="1:23" s="287" customFormat="1" x14ac:dyDescent="0.2">
      <c r="A578" s="687"/>
      <c r="B578" s="690"/>
      <c r="C578" s="693"/>
      <c r="D578" s="143" t="s">
        <v>28</v>
      </c>
      <c r="E578" s="316">
        <v>6</v>
      </c>
      <c r="F578" s="317" t="s">
        <v>249</v>
      </c>
      <c r="G578" s="317"/>
      <c r="H578" s="316">
        <v>38</v>
      </c>
      <c r="I578" s="316">
        <v>1985</v>
      </c>
      <c r="J578" s="318">
        <v>24.4</v>
      </c>
      <c r="K578" s="318">
        <v>1.728</v>
      </c>
      <c r="L578" s="318">
        <v>7.5960000000000001</v>
      </c>
      <c r="M578" s="318">
        <v>0.36199999999999999</v>
      </c>
      <c r="N578" s="318">
        <v>0</v>
      </c>
      <c r="O578" s="319">
        <v>14.682</v>
      </c>
      <c r="P578" s="320">
        <v>1467.5</v>
      </c>
      <c r="Q578" s="321">
        <v>24.4</v>
      </c>
      <c r="R578" s="320">
        <v>1431.01</v>
      </c>
      <c r="S578" s="322">
        <v>1.705089412373079E-2</v>
      </c>
      <c r="T578" s="323">
        <v>61</v>
      </c>
      <c r="U578" s="324">
        <v>0.10401045415475781</v>
      </c>
      <c r="V578" s="324">
        <v>1023.0536474238475</v>
      </c>
      <c r="W578" s="325">
        <f t="shared" si="14"/>
        <v>62.406272492854697</v>
      </c>
    </row>
    <row r="579" spans="1:23" s="287" customFormat="1" x14ac:dyDescent="0.2">
      <c r="A579" s="687"/>
      <c r="B579" s="690"/>
      <c r="C579" s="693"/>
      <c r="D579" s="143" t="s">
        <v>28</v>
      </c>
      <c r="E579" s="316">
        <v>7</v>
      </c>
      <c r="F579" s="317" t="s">
        <v>250</v>
      </c>
      <c r="G579" s="317"/>
      <c r="H579" s="316">
        <v>12</v>
      </c>
      <c r="I579" s="316">
        <v>1989</v>
      </c>
      <c r="J579" s="318">
        <v>10.4</v>
      </c>
      <c r="K579" s="318">
        <v>2.0169999999999999</v>
      </c>
      <c r="L579" s="318">
        <v>2.7509999999999999</v>
      </c>
      <c r="M579" s="318">
        <v>-0.997</v>
      </c>
      <c r="N579" s="318">
        <v>0</v>
      </c>
      <c r="O579" s="319">
        <v>6.5780000000000003</v>
      </c>
      <c r="P579" s="320">
        <v>653.45000000000005</v>
      </c>
      <c r="Q579" s="321">
        <v>10.4</v>
      </c>
      <c r="R579" s="320">
        <v>653.45000000000005</v>
      </c>
      <c r="S579" s="322">
        <v>1.5915525288851481E-2</v>
      </c>
      <c r="T579" s="323">
        <v>61</v>
      </c>
      <c r="U579" s="324">
        <v>9.7084704261994031E-2</v>
      </c>
      <c r="V579" s="324">
        <v>954.9315173310888</v>
      </c>
      <c r="W579" s="325">
        <f t="shared" si="14"/>
        <v>58.250822557196415</v>
      </c>
    </row>
    <row r="580" spans="1:23" s="287" customFormat="1" x14ac:dyDescent="0.2">
      <c r="A580" s="687"/>
      <c r="B580" s="690"/>
      <c r="C580" s="693"/>
      <c r="D580" s="143" t="s">
        <v>28</v>
      </c>
      <c r="E580" s="316">
        <v>8</v>
      </c>
      <c r="F580" s="317" t="s">
        <v>251</v>
      </c>
      <c r="G580" s="317"/>
      <c r="H580" s="316">
        <v>7</v>
      </c>
      <c r="I580" s="316"/>
      <c r="J580" s="318">
        <v>4.3</v>
      </c>
      <c r="K580" s="318">
        <v>0.436</v>
      </c>
      <c r="L580" s="318">
        <v>0.10299999999999999</v>
      </c>
      <c r="M580" s="318">
        <v>-5.3999999999999999E-2</v>
      </c>
      <c r="N580" s="318">
        <v>0</v>
      </c>
      <c r="O580" s="319">
        <v>3.9449999999999998</v>
      </c>
      <c r="P580" s="320">
        <v>400.03</v>
      </c>
      <c r="Q580" s="321">
        <v>4.3</v>
      </c>
      <c r="R580" s="320">
        <v>400.03</v>
      </c>
      <c r="S580" s="322">
        <v>1.0749193810464215E-2</v>
      </c>
      <c r="T580" s="323">
        <v>61</v>
      </c>
      <c r="U580" s="324">
        <v>6.5570082243831707E-2</v>
      </c>
      <c r="V580" s="324">
        <v>644.95162862785298</v>
      </c>
      <c r="W580" s="325">
        <f t="shared" si="14"/>
        <v>39.342049346299035</v>
      </c>
    </row>
    <row r="581" spans="1:23" s="287" customFormat="1" x14ac:dyDescent="0.2">
      <c r="A581" s="687"/>
      <c r="B581" s="690"/>
      <c r="C581" s="693"/>
      <c r="D581" s="143" t="s">
        <v>28</v>
      </c>
      <c r="E581" s="316">
        <v>9</v>
      </c>
      <c r="F581" s="317" t="s">
        <v>252</v>
      </c>
      <c r="G581" s="317"/>
      <c r="H581" s="316">
        <v>10</v>
      </c>
      <c r="I581" s="316"/>
      <c r="J581" s="318">
        <v>9.1</v>
      </c>
      <c r="K581" s="318">
        <v>1.2</v>
      </c>
      <c r="L581" s="318">
        <v>1.9</v>
      </c>
      <c r="M581" s="318">
        <v>-0.3</v>
      </c>
      <c r="N581" s="318">
        <v>0</v>
      </c>
      <c r="O581" s="319">
        <v>6.3</v>
      </c>
      <c r="P581" s="317">
        <v>649.29999999999995</v>
      </c>
      <c r="Q581" s="321">
        <v>9.1</v>
      </c>
      <c r="R581" s="320">
        <v>649.29999999999995</v>
      </c>
      <c r="S581" s="322">
        <v>1.4015093177267828E-2</v>
      </c>
      <c r="T581" s="323">
        <v>61</v>
      </c>
      <c r="U581" s="324">
        <v>8.5492068381333747E-2</v>
      </c>
      <c r="V581" s="324">
        <v>840.90559063606975</v>
      </c>
      <c r="W581" s="325">
        <f t="shared" si="14"/>
        <v>51.295241028800255</v>
      </c>
    </row>
    <row r="582" spans="1:23" s="287" customFormat="1" ht="13.5" thickBot="1" x14ac:dyDescent="0.25">
      <c r="A582" s="699"/>
      <c r="B582" s="700"/>
      <c r="C582" s="701"/>
      <c r="D582" s="266" t="s">
        <v>28</v>
      </c>
      <c r="E582" s="336" t="s">
        <v>222</v>
      </c>
      <c r="F582" s="337" t="s">
        <v>253</v>
      </c>
      <c r="G582" s="337"/>
      <c r="H582" s="336">
        <v>35</v>
      </c>
      <c r="I582" s="336"/>
      <c r="J582" s="338">
        <v>21.94</v>
      </c>
      <c r="K582" s="338">
        <v>1.5</v>
      </c>
      <c r="L582" s="338">
        <v>5.8</v>
      </c>
      <c r="M582" s="338">
        <v>0.04</v>
      </c>
      <c r="N582" s="338">
        <v>0</v>
      </c>
      <c r="O582" s="339">
        <v>14.6</v>
      </c>
      <c r="P582" s="337">
        <v>1523.06</v>
      </c>
      <c r="Q582" s="340">
        <v>21.94</v>
      </c>
      <c r="R582" s="341">
        <v>1523.06</v>
      </c>
      <c r="S582" s="342">
        <v>1.440521056294565E-2</v>
      </c>
      <c r="T582" s="343">
        <v>61</v>
      </c>
      <c r="U582" s="344">
        <v>8.7871784433968467E-2</v>
      </c>
      <c r="V582" s="344">
        <v>864.31263377673906</v>
      </c>
      <c r="W582" s="345">
        <f t="shared" si="14"/>
        <v>52.723070660381083</v>
      </c>
    </row>
    <row r="583" spans="1:23" x14ac:dyDescent="0.2">
      <c r="A583" s="686" t="s">
        <v>254</v>
      </c>
      <c r="B583" s="689">
        <v>7.34</v>
      </c>
      <c r="C583" s="692">
        <v>245.18</v>
      </c>
      <c r="D583" s="83" t="s">
        <v>25</v>
      </c>
      <c r="E583" s="84">
        <v>1</v>
      </c>
      <c r="F583" s="85" t="s">
        <v>255</v>
      </c>
      <c r="G583" s="85" t="s">
        <v>256</v>
      </c>
      <c r="H583" s="84">
        <v>52</v>
      </c>
      <c r="I583" s="84" t="s">
        <v>79</v>
      </c>
      <c r="J583" s="110">
        <v>17.084785</v>
      </c>
      <c r="K583" s="110">
        <v>3.8250000000000002</v>
      </c>
      <c r="L583" s="110">
        <v>8.8373850000000012</v>
      </c>
      <c r="M583" s="110">
        <v>0.76500000000000001</v>
      </c>
      <c r="N583" s="110">
        <v>0</v>
      </c>
      <c r="O583" s="14">
        <v>3.6574</v>
      </c>
      <c r="P583" s="86">
        <v>2928.4</v>
      </c>
      <c r="Q583" s="179">
        <v>3.6574</v>
      </c>
      <c r="R583" s="182">
        <v>2928.4</v>
      </c>
      <c r="S583" s="87">
        <v>1.2489414014478896E-3</v>
      </c>
      <c r="T583" s="10">
        <v>49.7</v>
      </c>
      <c r="U583" s="198">
        <v>6.2072387651960118E-2</v>
      </c>
      <c r="V583" s="198">
        <v>74.936484086873378</v>
      </c>
      <c r="W583" s="199">
        <v>3.7243432591176071</v>
      </c>
    </row>
    <row r="584" spans="1:23" x14ac:dyDescent="0.2">
      <c r="A584" s="687"/>
      <c r="B584" s="690"/>
      <c r="C584" s="693"/>
      <c r="D584" s="88" t="s">
        <v>25</v>
      </c>
      <c r="E584" s="89">
        <v>2</v>
      </c>
      <c r="F584" s="90" t="s">
        <v>257</v>
      </c>
      <c r="G584" s="90" t="s">
        <v>256</v>
      </c>
      <c r="H584" s="89">
        <v>75</v>
      </c>
      <c r="I584" s="89" t="s">
        <v>79</v>
      </c>
      <c r="J584" s="111">
        <v>24.534960000000002</v>
      </c>
      <c r="K584" s="111">
        <v>5.4060000000000006</v>
      </c>
      <c r="L584" s="111">
        <v>12.199059999999999</v>
      </c>
      <c r="M584" s="111">
        <v>0.76500000000000001</v>
      </c>
      <c r="N584" s="111">
        <v>0</v>
      </c>
      <c r="O584" s="15">
        <v>6.1649000000000003</v>
      </c>
      <c r="P584" s="58">
        <v>3968.67</v>
      </c>
      <c r="Q584" s="175">
        <v>6.1649000000000003</v>
      </c>
      <c r="R584" s="183">
        <v>3968.67</v>
      </c>
      <c r="S584" s="91">
        <v>1.55339194238876E-3</v>
      </c>
      <c r="T584" s="53">
        <v>49.7</v>
      </c>
      <c r="U584" s="147">
        <v>7.7203579536721384E-2</v>
      </c>
      <c r="V584" s="147">
        <v>93.203516543325605</v>
      </c>
      <c r="W584" s="200">
        <v>4.6322147722032829</v>
      </c>
    </row>
    <row r="585" spans="1:23" x14ac:dyDescent="0.2">
      <c r="A585" s="687"/>
      <c r="B585" s="690"/>
      <c r="C585" s="693"/>
      <c r="D585" s="88" t="s">
        <v>25</v>
      </c>
      <c r="E585" s="89">
        <v>3</v>
      </c>
      <c r="F585" s="90" t="s">
        <v>258</v>
      </c>
      <c r="G585" s="90" t="s">
        <v>256</v>
      </c>
      <c r="H585" s="89">
        <v>75</v>
      </c>
      <c r="I585" s="89" t="s">
        <v>79</v>
      </c>
      <c r="J585" s="111">
        <v>26.225333999999997</v>
      </c>
      <c r="K585" s="111">
        <v>6.2729999999999997</v>
      </c>
      <c r="L585" s="111">
        <v>14.177688000000002</v>
      </c>
      <c r="M585" s="111">
        <v>-1.221654</v>
      </c>
      <c r="N585" s="111">
        <v>0</v>
      </c>
      <c r="O585" s="15">
        <v>6.9962999999999997</v>
      </c>
      <c r="P585" s="58">
        <v>3988.9900000000002</v>
      </c>
      <c r="Q585" s="175">
        <v>6.9962999999999997</v>
      </c>
      <c r="R585" s="183">
        <v>3988.9900000000002</v>
      </c>
      <c r="S585" s="91">
        <v>1.7539026169531634E-3</v>
      </c>
      <c r="T585" s="53">
        <v>49.7</v>
      </c>
      <c r="U585" s="147">
        <v>8.7168960062572229E-2</v>
      </c>
      <c r="V585" s="147">
        <v>105.2341570171898</v>
      </c>
      <c r="W585" s="200">
        <v>5.2301376037543328</v>
      </c>
    </row>
    <row r="586" spans="1:23" x14ac:dyDescent="0.2">
      <c r="A586" s="687"/>
      <c r="B586" s="690"/>
      <c r="C586" s="693"/>
      <c r="D586" s="88" t="s">
        <v>25</v>
      </c>
      <c r="E586" s="89">
        <v>4</v>
      </c>
      <c r="F586" s="90" t="s">
        <v>259</v>
      </c>
      <c r="G586" s="90" t="s">
        <v>256</v>
      </c>
      <c r="H586" s="89">
        <v>15</v>
      </c>
      <c r="I586" s="89" t="s">
        <v>79</v>
      </c>
      <c r="J586" s="111">
        <v>7.3390970000000006</v>
      </c>
      <c r="K586" s="111">
        <v>1.3260000000000001</v>
      </c>
      <c r="L586" s="111">
        <v>4.0936970000000006</v>
      </c>
      <c r="M586" s="111">
        <v>-5.0999999999999997E-2</v>
      </c>
      <c r="N586" s="111">
        <v>0</v>
      </c>
      <c r="O586" s="15">
        <v>1.9703999999999999</v>
      </c>
      <c r="P586" s="58">
        <v>1122.25</v>
      </c>
      <c r="Q586" s="175">
        <v>1.9703999999999999</v>
      </c>
      <c r="R586" s="183">
        <v>1122.25</v>
      </c>
      <c r="S586" s="91">
        <v>1.7557585208286923E-3</v>
      </c>
      <c r="T586" s="53">
        <v>49.7</v>
      </c>
      <c r="U586" s="147">
        <v>8.7261198485186015E-2</v>
      </c>
      <c r="V586" s="147">
        <v>105.34551124972154</v>
      </c>
      <c r="W586" s="200">
        <v>5.2356719091111605</v>
      </c>
    </row>
    <row r="587" spans="1:23" x14ac:dyDescent="0.2">
      <c r="A587" s="687"/>
      <c r="B587" s="690"/>
      <c r="C587" s="693"/>
      <c r="D587" s="88" t="s">
        <v>25</v>
      </c>
      <c r="E587" s="89">
        <v>5</v>
      </c>
      <c r="F587" s="90" t="s">
        <v>260</v>
      </c>
      <c r="G587" s="90" t="s">
        <v>256</v>
      </c>
      <c r="H587" s="89">
        <v>55</v>
      </c>
      <c r="I587" s="89" t="s">
        <v>79</v>
      </c>
      <c r="J587" s="111">
        <v>14.989202000000002</v>
      </c>
      <c r="K587" s="111">
        <v>2.754</v>
      </c>
      <c r="L587" s="111">
        <v>7.5942020000000001</v>
      </c>
      <c r="M587" s="111">
        <v>0.153</v>
      </c>
      <c r="N587" s="111">
        <v>0</v>
      </c>
      <c r="O587" s="15">
        <v>4.4880000000000004</v>
      </c>
      <c r="P587" s="58">
        <v>2535.52</v>
      </c>
      <c r="Q587" s="175">
        <v>4.4880000000000004</v>
      </c>
      <c r="R587" s="183">
        <v>2535.52</v>
      </c>
      <c r="S587" s="91">
        <v>1.7700511137754781E-3</v>
      </c>
      <c r="T587" s="53">
        <v>49.7</v>
      </c>
      <c r="U587" s="147">
        <v>8.7971540354641262E-2</v>
      </c>
      <c r="V587" s="147">
        <v>106.2030668265287</v>
      </c>
      <c r="W587" s="200">
        <v>5.2782924212784765</v>
      </c>
    </row>
    <row r="588" spans="1:23" x14ac:dyDescent="0.2">
      <c r="A588" s="687"/>
      <c r="B588" s="690"/>
      <c r="C588" s="693"/>
      <c r="D588" s="88" t="s">
        <v>25</v>
      </c>
      <c r="E588" s="89">
        <v>6</v>
      </c>
      <c r="F588" s="90" t="s">
        <v>261</v>
      </c>
      <c r="G588" s="90" t="s">
        <v>256</v>
      </c>
      <c r="H588" s="89">
        <v>36</v>
      </c>
      <c r="I588" s="89" t="s">
        <v>79</v>
      </c>
      <c r="J588" s="111">
        <v>12.838001</v>
      </c>
      <c r="K588" s="111">
        <v>3.927</v>
      </c>
      <c r="L588" s="111">
        <v>4.1802900000000003</v>
      </c>
      <c r="M588" s="111">
        <v>0.40799999999999997</v>
      </c>
      <c r="N588" s="111">
        <v>0</v>
      </c>
      <c r="O588" s="15">
        <v>4.322711</v>
      </c>
      <c r="P588" s="58">
        <v>2347.84</v>
      </c>
      <c r="Q588" s="175">
        <v>4.322711</v>
      </c>
      <c r="R588" s="183">
        <v>2347.84</v>
      </c>
      <c r="S588" s="91">
        <v>1.8411437747035571E-3</v>
      </c>
      <c r="T588" s="53">
        <v>49.7</v>
      </c>
      <c r="U588" s="147">
        <v>9.1504845602766796E-2</v>
      </c>
      <c r="V588" s="147">
        <v>110.46862648221342</v>
      </c>
      <c r="W588" s="200">
        <v>5.4902907361660072</v>
      </c>
    </row>
    <row r="589" spans="1:23" x14ac:dyDescent="0.2">
      <c r="A589" s="687"/>
      <c r="B589" s="690"/>
      <c r="C589" s="693"/>
      <c r="D589" s="88" t="s">
        <v>25</v>
      </c>
      <c r="E589" s="89">
        <v>7</v>
      </c>
      <c r="F589" s="90" t="s">
        <v>262</v>
      </c>
      <c r="G589" s="90" t="s">
        <v>256</v>
      </c>
      <c r="H589" s="89">
        <v>53</v>
      </c>
      <c r="I589" s="89" t="s">
        <v>79</v>
      </c>
      <c r="J589" s="111">
        <v>20.611001999999999</v>
      </c>
      <c r="K589" s="111">
        <v>5.0489999999999995</v>
      </c>
      <c r="L589" s="111">
        <v>8.8869059999999998</v>
      </c>
      <c r="M589" s="111">
        <v>1.02</v>
      </c>
      <c r="N589" s="111">
        <v>0</v>
      </c>
      <c r="O589" s="15">
        <v>5.6550959999999995</v>
      </c>
      <c r="P589" s="58">
        <v>2988.96</v>
      </c>
      <c r="Q589" s="175">
        <v>5.6550959999999995</v>
      </c>
      <c r="R589" s="183">
        <v>2988.96</v>
      </c>
      <c r="S589" s="91">
        <v>1.891994539906857E-3</v>
      </c>
      <c r="T589" s="53">
        <v>49.7</v>
      </c>
      <c r="U589" s="147">
        <v>9.4032128633370793E-2</v>
      </c>
      <c r="V589" s="147">
        <v>113.51967239441142</v>
      </c>
      <c r="W589" s="200">
        <v>5.6419277180022469</v>
      </c>
    </row>
    <row r="590" spans="1:23" x14ac:dyDescent="0.2">
      <c r="A590" s="687"/>
      <c r="B590" s="690"/>
      <c r="C590" s="693"/>
      <c r="D590" s="88" t="s">
        <v>25</v>
      </c>
      <c r="E590" s="89">
        <v>8</v>
      </c>
      <c r="F590" s="90" t="s">
        <v>263</v>
      </c>
      <c r="G590" s="90" t="s">
        <v>256</v>
      </c>
      <c r="H590" s="89">
        <v>76</v>
      </c>
      <c r="I590" s="89" t="s">
        <v>79</v>
      </c>
      <c r="J590" s="111">
        <v>21.571533000000002</v>
      </c>
      <c r="K590" s="111">
        <v>6.4260000000000002</v>
      </c>
      <c r="L590" s="111">
        <v>7.426952</v>
      </c>
      <c r="M590" s="111">
        <v>-7.6499999999999999E-2</v>
      </c>
      <c r="N590" s="111">
        <v>0</v>
      </c>
      <c r="O590" s="15">
        <v>7.7950810000000006</v>
      </c>
      <c r="P590" s="58">
        <v>3987.52</v>
      </c>
      <c r="Q590" s="175">
        <v>7.7950810000000006</v>
      </c>
      <c r="R590" s="183">
        <v>3987.52</v>
      </c>
      <c r="S590" s="91">
        <v>1.9548694426611028E-3</v>
      </c>
      <c r="T590" s="53">
        <v>49.7</v>
      </c>
      <c r="U590" s="147">
        <v>9.7157011300256821E-2</v>
      </c>
      <c r="V590" s="147">
        <v>117.29216655966616</v>
      </c>
      <c r="W590" s="200">
        <v>5.8294206780154081</v>
      </c>
    </row>
    <row r="591" spans="1:23" x14ac:dyDescent="0.2">
      <c r="A591" s="687"/>
      <c r="B591" s="690"/>
      <c r="C591" s="693"/>
      <c r="D591" s="88" t="s">
        <v>25</v>
      </c>
      <c r="E591" s="89">
        <v>9</v>
      </c>
      <c r="F591" s="90" t="s">
        <v>264</v>
      </c>
      <c r="G591" s="90" t="s">
        <v>256</v>
      </c>
      <c r="H591" s="89">
        <v>21</v>
      </c>
      <c r="I591" s="89" t="s">
        <v>79</v>
      </c>
      <c r="J591" s="111">
        <v>8.0419750000000008</v>
      </c>
      <c r="K591" s="111">
        <v>0.91800000000000004</v>
      </c>
      <c r="L591" s="111">
        <v>5.1404750000000003</v>
      </c>
      <c r="M591" s="111">
        <v>5.0999999999999997E-2</v>
      </c>
      <c r="N591" s="111">
        <v>0</v>
      </c>
      <c r="O591" s="15">
        <v>1.9325000000000001</v>
      </c>
      <c r="P591" s="58">
        <v>960.56000000000006</v>
      </c>
      <c r="Q591" s="175">
        <v>1.9325000000000001</v>
      </c>
      <c r="R591" s="183">
        <v>960.56000000000006</v>
      </c>
      <c r="S591" s="91">
        <v>2.011847255767469E-3</v>
      </c>
      <c r="T591" s="53">
        <v>49.7</v>
      </c>
      <c r="U591" s="147">
        <v>9.9988808611643221E-2</v>
      </c>
      <c r="V591" s="147">
        <v>120.71083534604814</v>
      </c>
      <c r="W591" s="200">
        <v>5.9993285166985935</v>
      </c>
    </row>
    <row r="592" spans="1:23" x14ac:dyDescent="0.2">
      <c r="A592" s="687"/>
      <c r="B592" s="690"/>
      <c r="C592" s="693"/>
      <c r="D592" s="88" t="s">
        <v>25</v>
      </c>
      <c r="E592" s="89">
        <v>10</v>
      </c>
      <c r="F592" s="90" t="s">
        <v>265</v>
      </c>
      <c r="G592" s="90" t="s">
        <v>256</v>
      </c>
      <c r="H592" s="89">
        <v>45</v>
      </c>
      <c r="I592" s="89" t="s">
        <v>79</v>
      </c>
      <c r="J592" s="111">
        <v>15.181346000000001</v>
      </c>
      <c r="K592" s="111">
        <v>3.5174700000000003</v>
      </c>
      <c r="L592" s="111">
        <v>7.5099860000000005</v>
      </c>
      <c r="M592" s="111">
        <v>-0.54881100000000005</v>
      </c>
      <c r="N592" s="111">
        <v>0</v>
      </c>
      <c r="O592" s="15">
        <v>4.7027010000000002</v>
      </c>
      <c r="P592" s="58">
        <v>2336.12</v>
      </c>
      <c r="Q592" s="175">
        <v>4.7027010000000002</v>
      </c>
      <c r="R592" s="183">
        <v>2336.12</v>
      </c>
      <c r="S592" s="91">
        <v>2.0130391418249063E-3</v>
      </c>
      <c r="T592" s="53">
        <v>49.7</v>
      </c>
      <c r="U592" s="147">
        <v>0.10004804534869785</v>
      </c>
      <c r="V592" s="147">
        <v>120.78234850949437</v>
      </c>
      <c r="W592" s="200">
        <v>6.0028827209218711</v>
      </c>
    </row>
    <row r="593" spans="1:23" x14ac:dyDescent="0.2">
      <c r="A593" s="687"/>
      <c r="B593" s="690"/>
      <c r="C593" s="693"/>
      <c r="D593" s="138" t="s">
        <v>26</v>
      </c>
      <c r="E593" s="98">
        <v>1</v>
      </c>
      <c r="F593" s="99" t="s">
        <v>266</v>
      </c>
      <c r="G593" s="99" t="s">
        <v>256</v>
      </c>
      <c r="H593" s="98">
        <v>37</v>
      </c>
      <c r="I593" s="98" t="s">
        <v>79</v>
      </c>
      <c r="J593" s="112">
        <v>11.518096999999999</v>
      </c>
      <c r="K593" s="112">
        <v>3.2130000000000001</v>
      </c>
      <c r="L593" s="112">
        <v>7.5910969999999995</v>
      </c>
      <c r="M593" s="112">
        <v>0.71400000000000008</v>
      </c>
      <c r="N593" s="112">
        <v>0</v>
      </c>
      <c r="O593" s="16">
        <v>4.9099009999999996</v>
      </c>
      <c r="P593" s="100">
        <v>2232.48</v>
      </c>
      <c r="Q593" s="176">
        <v>4.9099009999999996</v>
      </c>
      <c r="R593" s="184">
        <v>2232.48</v>
      </c>
      <c r="S593" s="101">
        <v>2.1993034652046154E-3</v>
      </c>
      <c r="T593" s="11">
        <v>49.7</v>
      </c>
      <c r="U593" s="201">
        <v>0.10930538222066939</v>
      </c>
      <c r="V593" s="201">
        <v>131.95820791227692</v>
      </c>
      <c r="W593" s="202">
        <v>6.5583229332401638</v>
      </c>
    </row>
    <row r="594" spans="1:23" x14ac:dyDescent="0.2">
      <c r="A594" s="687"/>
      <c r="B594" s="690"/>
      <c r="C594" s="693"/>
      <c r="D594" s="138" t="s">
        <v>26</v>
      </c>
      <c r="E594" s="98">
        <v>2</v>
      </c>
      <c r="F594" s="99" t="s">
        <v>267</v>
      </c>
      <c r="G594" s="99" t="s">
        <v>256</v>
      </c>
      <c r="H594" s="98">
        <v>100</v>
      </c>
      <c r="I594" s="98" t="s">
        <v>79</v>
      </c>
      <c r="J594" s="112">
        <v>15.291764000000001</v>
      </c>
      <c r="K594" s="112">
        <v>7.3974990000000007</v>
      </c>
      <c r="L594" s="112">
        <v>7.8111860000000002</v>
      </c>
      <c r="M594" s="112">
        <v>8.3079E-2</v>
      </c>
      <c r="N594" s="112">
        <v>0</v>
      </c>
      <c r="O594" s="16">
        <v>10.621584</v>
      </c>
      <c r="P594" s="100">
        <v>4428.2300000000005</v>
      </c>
      <c r="Q594" s="176">
        <v>10.621584</v>
      </c>
      <c r="R594" s="184">
        <v>4428.2300000000005</v>
      </c>
      <c r="S594" s="101">
        <v>2.3986071184197749E-3</v>
      </c>
      <c r="T594" s="11">
        <v>49.7</v>
      </c>
      <c r="U594" s="201">
        <v>0.11921077378546283</v>
      </c>
      <c r="V594" s="201">
        <v>143.91642710518647</v>
      </c>
      <c r="W594" s="202">
        <v>7.1526464271277685</v>
      </c>
    </row>
    <row r="595" spans="1:23" x14ac:dyDescent="0.2">
      <c r="A595" s="687"/>
      <c r="B595" s="690"/>
      <c r="C595" s="693"/>
      <c r="D595" s="138" t="s">
        <v>26</v>
      </c>
      <c r="E595" s="98">
        <v>3</v>
      </c>
      <c r="F595" s="99" t="s">
        <v>268</v>
      </c>
      <c r="G595" s="99" t="s">
        <v>256</v>
      </c>
      <c r="H595" s="98">
        <v>44</v>
      </c>
      <c r="I595" s="98" t="s">
        <v>79</v>
      </c>
      <c r="J595" s="112">
        <v>6.0282339999999994</v>
      </c>
      <c r="K595" s="112">
        <v>3.0089999999999999</v>
      </c>
      <c r="L595" s="112">
        <v>4.8552340000000003</v>
      </c>
      <c r="M595" s="112">
        <v>-1.8360000000000001</v>
      </c>
      <c r="N595" s="112">
        <v>0</v>
      </c>
      <c r="O595" s="16">
        <v>5.9561000000000002</v>
      </c>
      <c r="P595" s="100">
        <v>2361.19</v>
      </c>
      <c r="Q595" s="176">
        <v>5.9561000000000002</v>
      </c>
      <c r="R595" s="184">
        <v>2361.19</v>
      </c>
      <c r="S595" s="101">
        <v>2.522499248260411E-3</v>
      </c>
      <c r="T595" s="11">
        <v>49.7</v>
      </c>
      <c r="U595" s="201">
        <v>0.12536821263854245</v>
      </c>
      <c r="V595" s="201">
        <v>151.34995489562468</v>
      </c>
      <c r="W595" s="202">
        <v>7.5220927583125468</v>
      </c>
    </row>
    <row r="596" spans="1:23" x14ac:dyDescent="0.2">
      <c r="A596" s="687"/>
      <c r="B596" s="690"/>
      <c r="C596" s="693"/>
      <c r="D596" s="138" t="s">
        <v>26</v>
      </c>
      <c r="E596" s="98">
        <v>4</v>
      </c>
      <c r="F596" s="99" t="s">
        <v>269</v>
      </c>
      <c r="G596" s="99" t="s">
        <v>256</v>
      </c>
      <c r="H596" s="98">
        <v>102</v>
      </c>
      <c r="I596" s="98" t="s">
        <v>79</v>
      </c>
      <c r="J596" s="112">
        <v>19.646512999999999</v>
      </c>
      <c r="K596" s="112">
        <v>6.3239999999999998</v>
      </c>
      <c r="L596" s="112">
        <v>14.295797</v>
      </c>
      <c r="M596" s="112">
        <v>-0.97328400000000004</v>
      </c>
      <c r="N596" s="112">
        <v>0</v>
      </c>
      <c r="O596" s="16">
        <v>11.252599999999999</v>
      </c>
      <c r="P596" s="100">
        <v>4426.4800000000005</v>
      </c>
      <c r="Q596" s="176">
        <v>11.252599999999999</v>
      </c>
      <c r="R596" s="184">
        <v>4426.4800000000005</v>
      </c>
      <c r="S596" s="101">
        <v>2.5421102094666638E-3</v>
      </c>
      <c r="T596" s="11">
        <v>49.7</v>
      </c>
      <c r="U596" s="201">
        <v>0.12634287741049319</v>
      </c>
      <c r="V596" s="201">
        <v>152.52661256799982</v>
      </c>
      <c r="W596" s="202">
        <v>7.5805726446295916</v>
      </c>
    </row>
    <row r="597" spans="1:23" x14ac:dyDescent="0.2">
      <c r="A597" s="687"/>
      <c r="B597" s="690"/>
      <c r="C597" s="693"/>
      <c r="D597" s="138" t="s">
        <v>26</v>
      </c>
      <c r="E597" s="98">
        <v>5</v>
      </c>
      <c r="F597" s="99" t="s">
        <v>270</v>
      </c>
      <c r="G597" s="99" t="s">
        <v>256</v>
      </c>
      <c r="H597" s="98">
        <v>75</v>
      </c>
      <c r="I597" s="98" t="s">
        <v>79</v>
      </c>
      <c r="J597" s="112">
        <v>22.590026000000002</v>
      </c>
      <c r="K597" s="112">
        <v>7.0889999999999995</v>
      </c>
      <c r="L597" s="112">
        <v>14.175026000000001</v>
      </c>
      <c r="M597" s="112">
        <v>1.3260000000000001</v>
      </c>
      <c r="N597" s="112">
        <v>0</v>
      </c>
      <c r="O597" s="16">
        <v>12.026199999999999</v>
      </c>
      <c r="P597" s="100">
        <v>4068.38</v>
      </c>
      <c r="Q597" s="176">
        <v>12.026199999999999</v>
      </c>
      <c r="R597" s="184">
        <v>4068.38</v>
      </c>
      <c r="S597" s="101">
        <v>2.9560168912441806E-3</v>
      </c>
      <c r="T597" s="11">
        <v>49.7</v>
      </c>
      <c r="U597" s="201">
        <v>0.14691403949483578</v>
      </c>
      <c r="V597" s="201">
        <v>177.36101347465083</v>
      </c>
      <c r="W597" s="202">
        <v>8.8148423696901457</v>
      </c>
    </row>
    <row r="598" spans="1:23" x14ac:dyDescent="0.2">
      <c r="A598" s="687"/>
      <c r="B598" s="690"/>
      <c r="C598" s="693"/>
      <c r="D598" s="138" t="s">
        <v>26</v>
      </c>
      <c r="E598" s="98">
        <v>6</v>
      </c>
      <c r="F598" s="99" t="s">
        <v>271</v>
      </c>
      <c r="G598" s="99" t="s">
        <v>256</v>
      </c>
      <c r="H598" s="98">
        <v>15</v>
      </c>
      <c r="I598" s="98" t="s">
        <v>79</v>
      </c>
      <c r="J598" s="112">
        <v>2.6598500000000005</v>
      </c>
      <c r="K598" s="112">
        <v>1.9380000000000002</v>
      </c>
      <c r="L598" s="112">
        <v>0.36485000000000001</v>
      </c>
      <c r="M598" s="112">
        <v>0.35700000000000004</v>
      </c>
      <c r="N598" s="112">
        <v>0</v>
      </c>
      <c r="O598" s="16">
        <v>2.5620350000000003</v>
      </c>
      <c r="P598" s="100">
        <v>807.07</v>
      </c>
      <c r="Q598" s="176">
        <v>2.5620350000000003</v>
      </c>
      <c r="R598" s="184">
        <v>807.07</v>
      </c>
      <c r="S598" s="101">
        <v>3.1744892016801517E-3</v>
      </c>
      <c r="T598" s="11">
        <v>49.7</v>
      </c>
      <c r="U598" s="201">
        <v>0.15777211332350355</v>
      </c>
      <c r="V598" s="201">
        <v>190.46935210080909</v>
      </c>
      <c r="W598" s="202">
        <v>9.4663267994102114</v>
      </c>
    </row>
    <row r="599" spans="1:23" x14ac:dyDescent="0.2">
      <c r="A599" s="687"/>
      <c r="B599" s="690"/>
      <c r="C599" s="693"/>
      <c r="D599" s="138" t="s">
        <v>26</v>
      </c>
      <c r="E599" s="98">
        <v>7</v>
      </c>
      <c r="F599" s="99" t="s">
        <v>272</v>
      </c>
      <c r="G599" s="99" t="s">
        <v>256</v>
      </c>
      <c r="H599" s="98">
        <v>44</v>
      </c>
      <c r="I599" s="98" t="s">
        <v>79</v>
      </c>
      <c r="J599" s="112">
        <v>6.690016</v>
      </c>
      <c r="K599" s="112">
        <v>1.8360000000000001</v>
      </c>
      <c r="L599" s="112">
        <v>4.8506499999999999</v>
      </c>
      <c r="M599" s="112">
        <v>3.3660000000000001E-3</v>
      </c>
      <c r="N599" s="112">
        <v>0</v>
      </c>
      <c r="O599" s="16">
        <v>6.5663</v>
      </c>
      <c r="P599" s="100">
        <v>1876.15</v>
      </c>
      <c r="Q599" s="176">
        <v>6.5663</v>
      </c>
      <c r="R599" s="184">
        <v>1876.15</v>
      </c>
      <c r="S599" s="101">
        <v>3.4998800735548861E-3</v>
      </c>
      <c r="T599" s="11">
        <v>49.7</v>
      </c>
      <c r="U599" s="201">
        <v>0.17394403965567784</v>
      </c>
      <c r="V599" s="201">
        <v>209.99280441329316</v>
      </c>
      <c r="W599" s="202">
        <v>10.43664237934067</v>
      </c>
    </row>
    <row r="600" spans="1:23" x14ac:dyDescent="0.2">
      <c r="A600" s="687"/>
      <c r="B600" s="690"/>
      <c r="C600" s="693"/>
      <c r="D600" s="138" t="s">
        <v>26</v>
      </c>
      <c r="E600" s="98">
        <v>8</v>
      </c>
      <c r="F600" s="99" t="s">
        <v>273</v>
      </c>
      <c r="G600" s="99" t="s">
        <v>256</v>
      </c>
      <c r="H600" s="98">
        <v>75</v>
      </c>
      <c r="I600" s="98" t="s">
        <v>79</v>
      </c>
      <c r="J600" s="112">
        <v>6.5246520000000006</v>
      </c>
      <c r="K600" s="112">
        <v>5.1000000000000005</v>
      </c>
      <c r="L600" s="112">
        <v>5.4269790000000002</v>
      </c>
      <c r="M600" s="112">
        <v>-4.0023270000000002</v>
      </c>
      <c r="N600" s="112">
        <v>0</v>
      </c>
      <c r="O600" s="16">
        <v>14.270678</v>
      </c>
      <c r="P600" s="100">
        <v>3992.51</v>
      </c>
      <c r="Q600" s="176">
        <v>14.270678</v>
      </c>
      <c r="R600" s="184">
        <v>3992.51</v>
      </c>
      <c r="S600" s="101">
        <v>3.5743624937695836E-3</v>
      </c>
      <c r="T600" s="11">
        <v>49.7</v>
      </c>
      <c r="U600" s="201">
        <v>0.17764581594034831</v>
      </c>
      <c r="V600" s="201">
        <v>214.46174962617502</v>
      </c>
      <c r="W600" s="202">
        <v>10.658748956420899</v>
      </c>
    </row>
    <row r="601" spans="1:23" x14ac:dyDescent="0.2">
      <c r="A601" s="687"/>
      <c r="B601" s="690"/>
      <c r="C601" s="693"/>
      <c r="D601" s="138" t="s">
        <v>26</v>
      </c>
      <c r="E601" s="98">
        <v>9</v>
      </c>
      <c r="F601" s="99" t="s">
        <v>274</v>
      </c>
      <c r="G601" s="99" t="s">
        <v>256</v>
      </c>
      <c r="H601" s="98">
        <v>45</v>
      </c>
      <c r="I601" s="98" t="s">
        <v>79</v>
      </c>
      <c r="J601" s="112">
        <v>9.9808800000000009</v>
      </c>
      <c r="K601" s="112">
        <v>4.1310000000000002</v>
      </c>
      <c r="L601" s="112">
        <v>5.5438800000000006</v>
      </c>
      <c r="M601" s="112">
        <v>0.30599999999999999</v>
      </c>
      <c r="N601" s="112">
        <v>0</v>
      </c>
      <c r="O601" s="16">
        <v>9.5861249999999991</v>
      </c>
      <c r="P601" s="100">
        <v>2335.09</v>
      </c>
      <c r="Q601" s="176">
        <v>9.5861249999999991</v>
      </c>
      <c r="R601" s="184">
        <v>2335.09</v>
      </c>
      <c r="S601" s="101">
        <v>4.105248619967538E-3</v>
      </c>
      <c r="T601" s="11">
        <v>49.7</v>
      </c>
      <c r="U601" s="201">
        <v>0.20403085641238664</v>
      </c>
      <c r="V601" s="201">
        <v>246.31491719805226</v>
      </c>
      <c r="W601" s="202">
        <v>12.241851384743198</v>
      </c>
    </row>
    <row r="602" spans="1:23" x14ac:dyDescent="0.2">
      <c r="A602" s="687"/>
      <c r="B602" s="690"/>
      <c r="C602" s="693"/>
      <c r="D602" s="104" t="s">
        <v>27</v>
      </c>
      <c r="E602" s="139">
        <v>1</v>
      </c>
      <c r="F602" s="140" t="s">
        <v>275</v>
      </c>
      <c r="G602" s="140" t="s">
        <v>93</v>
      </c>
      <c r="H602" s="139">
        <v>45</v>
      </c>
      <c r="I602" s="139" t="s">
        <v>79</v>
      </c>
      <c r="J602" s="141">
        <v>12.070975000000001</v>
      </c>
      <c r="K602" s="141">
        <v>3.774</v>
      </c>
      <c r="L602" s="141">
        <v>8.2969749999999998</v>
      </c>
      <c r="M602" s="141">
        <v>0.61199999999999999</v>
      </c>
      <c r="N602" s="141">
        <v>0</v>
      </c>
      <c r="O602" s="144">
        <v>21.262026000000002</v>
      </c>
      <c r="P602" s="57">
        <v>2369.25</v>
      </c>
      <c r="Q602" s="177">
        <v>21.262026000000002</v>
      </c>
      <c r="R602" s="185">
        <v>2369.25</v>
      </c>
      <c r="S602" s="103">
        <v>8.9741589110478009E-3</v>
      </c>
      <c r="T602" s="145">
        <v>49.7</v>
      </c>
      <c r="U602" s="54">
        <v>0.44601569787907575</v>
      </c>
      <c r="V602" s="54">
        <v>538.44953466286802</v>
      </c>
      <c r="W602" s="203">
        <v>26.760941872744542</v>
      </c>
    </row>
    <row r="603" spans="1:23" x14ac:dyDescent="0.2">
      <c r="A603" s="687"/>
      <c r="B603" s="690"/>
      <c r="C603" s="693"/>
      <c r="D603" s="104" t="s">
        <v>27</v>
      </c>
      <c r="E603" s="139">
        <v>2</v>
      </c>
      <c r="F603" s="140" t="s">
        <v>276</v>
      </c>
      <c r="G603" s="140" t="s">
        <v>93</v>
      </c>
      <c r="H603" s="139">
        <v>36</v>
      </c>
      <c r="I603" s="139" t="s">
        <v>79</v>
      </c>
      <c r="J603" s="141">
        <v>10.965091000000001</v>
      </c>
      <c r="K603" s="141">
        <v>3.8250000000000002</v>
      </c>
      <c r="L603" s="141">
        <v>7.0380909999999997</v>
      </c>
      <c r="M603" s="141">
        <v>0.10199999999999999</v>
      </c>
      <c r="N603" s="141">
        <v>0</v>
      </c>
      <c r="O603" s="144">
        <v>21.338906999999999</v>
      </c>
      <c r="P603" s="57">
        <v>2332.59</v>
      </c>
      <c r="Q603" s="177">
        <v>21.338906999999999</v>
      </c>
      <c r="R603" s="185">
        <v>2332.59</v>
      </c>
      <c r="S603" s="103">
        <v>9.1481601996064449E-3</v>
      </c>
      <c r="T603" s="145">
        <v>49.7</v>
      </c>
      <c r="U603" s="54">
        <v>0.45466356192044033</v>
      </c>
      <c r="V603" s="54">
        <v>548.88961197638662</v>
      </c>
      <c r="W603" s="203">
        <v>27.279813715226418</v>
      </c>
    </row>
    <row r="604" spans="1:23" x14ac:dyDescent="0.2">
      <c r="A604" s="687"/>
      <c r="B604" s="690"/>
      <c r="C604" s="693"/>
      <c r="D604" s="104" t="s">
        <v>27</v>
      </c>
      <c r="E604" s="139">
        <v>3</v>
      </c>
      <c r="F604" s="140" t="s">
        <v>277</v>
      </c>
      <c r="G604" s="140" t="s">
        <v>93</v>
      </c>
      <c r="H604" s="139">
        <v>25</v>
      </c>
      <c r="I604" s="139" t="s">
        <v>79</v>
      </c>
      <c r="J604" s="141">
        <v>4.0117000000000003</v>
      </c>
      <c r="K604" s="141">
        <v>0.66300000000000003</v>
      </c>
      <c r="L604" s="141">
        <v>2.8387000000000002</v>
      </c>
      <c r="M604" s="141">
        <v>0.51</v>
      </c>
      <c r="N604" s="141">
        <v>0</v>
      </c>
      <c r="O604" s="144">
        <v>12.298299999999999</v>
      </c>
      <c r="P604" s="57">
        <v>1327.2</v>
      </c>
      <c r="Q604" s="177">
        <v>12.298299999999999</v>
      </c>
      <c r="R604" s="185">
        <v>1327.2</v>
      </c>
      <c r="S604" s="103">
        <v>9.2663502109704629E-3</v>
      </c>
      <c r="T604" s="145">
        <v>49.7</v>
      </c>
      <c r="U604" s="54">
        <v>0.46053760548523204</v>
      </c>
      <c r="V604" s="54">
        <v>555.98101265822777</v>
      </c>
      <c r="W604" s="203">
        <v>27.632256329113922</v>
      </c>
    </row>
    <row r="605" spans="1:23" x14ac:dyDescent="0.2">
      <c r="A605" s="687"/>
      <c r="B605" s="690"/>
      <c r="C605" s="693"/>
      <c r="D605" s="104" t="s">
        <v>27</v>
      </c>
      <c r="E605" s="139">
        <v>4</v>
      </c>
      <c r="F605" s="140" t="s">
        <v>278</v>
      </c>
      <c r="G605" s="140" t="s">
        <v>93</v>
      </c>
      <c r="H605" s="139">
        <v>45</v>
      </c>
      <c r="I605" s="139" t="s">
        <v>79</v>
      </c>
      <c r="J605" s="141">
        <v>12.682891</v>
      </c>
      <c r="K605" s="141">
        <v>3.8250000000000002</v>
      </c>
      <c r="L605" s="141">
        <v>9.2658909999999999</v>
      </c>
      <c r="M605" s="141">
        <v>-0.40799999999999997</v>
      </c>
      <c r="N605" s="141">
        <v>0</v>
      </c>
      <c r="O605" s="144">
        <v>22.188099999999999</v>
      </c>
      <c r="P605" s="57">
        <v>2327.94</v>
      </c>
      <c r="Q605" s="177">
        <v>22.188099999999999</v>
      </c>
      <c r="R605" s="185">
        <v>2327.94</v>
      </c>
      <c r="S605" s="103">
        <v>9.5312164402862609E-3</v>
      </c>
      <c r="T605" s="145">
        <v>49.7</v>
      </c>
      <c r="U605" s="54">
        <v>0.47370145708222722</v>
      </c>
      <c r="V605" s="54">
        <v>571.87298641717564</v>
      </c>
      <c r="W605" s="203">
        <v>28.422087424933629</v>
      </c>
    </row>
    <row r="606" spans="1:23" x14ac:dyDescent="0.2">
      <c r="A606" s="687"/>
      <c r="B606" s="690"/>
      <c r="C606" s="693"/>
      <c r="D606" s="104" t="s">
        <v>27</v>
      </c>
      <c r="E606" s="139">
        <v>5</v>
      </c>
      <c r="F606" s="140" t="s">
        <v>279</v>
      </c>
      <c r="G606" s="140" t="s">
        <v>93</v>
      </c>
      <c r="H606" s="139">
        <v>24</v>
      </c>
      <c r="I606" s="139" t="s">
        <v>79</v>
      </c>
      <c r="J606" s="141">
        <v>4.0511520000000001</v>
      </c>
      <c r="K606" s="141">
        <v>0.81599999999999995</v>
      </c>
      <c r="L606" s="141">
        <v>2.725152</v>
      </c>
      <c r="M606" s="141">
        <v>0.51</v>
      </c>
      <c r="N606" s="141">
        <v>0</v>
      </c>
      <c r="O606" s="144">
        <v>9.6588469999999997</v>
      </c>
      <c r="P606" s="57">
        <v>1000.52</v>
      </c>
      <c r="Q606" s="177">
        <v>9.6588469999999997</v>
      </c>
      <c r="R606" s="185">
        <v>1000.52</v>
      </c>
      <c r="S606" s="103">
        <v>9.6538270099548237E-3</v>
      </c>
      <c r="T606" s="145">
        <v>49.7</v>
      </c>
      <c r="U606" s="54">
        <v>0.47979520239475476</v>
      </c>
      <c r="V606" s="54">
        <v>579.22962059728945</v>
      </c>
      <c r="W606" s="203">
        <v>28.787712143685287</v>
      </c>
    </row>
    <row r="607" spans="1:23" x14ac:dyDescent="0.2">
      <c r="A607" s="687"/>
      <c r="B607" s="690"/>
      <c r="C607" s="693"/>
      <c r="D607" s="104" t="s">
        <v>27</v>
      </c>
      <c r="E607" s="139">
        <v>6</v>
      </c>
      <c r="F607" s="140" t="s">
        <v>280</v>
      </c>
      <c r="G607" s="140" t="s">
        <v>93</v>
      </c>
      <c r="H607" s="139">
        <v>28</v>
      </c>
      <c r="I607" s="139" t="s">
        <v>79</v>
      </c>
      <c r="J607" s="141">
        <v>0.9624919999999999</v>
      </c>
      <c r="K607" s="141">
        <v>0.45900000000000002</v>
      </c>
      <c r="L607" s="141">
        <v>0.198716</v>
      </c>
      <c r="M607" s="141">
        <v>0.30477599999999999</v>
      </c>
      <c r="N607" s="141">
        <v>0</v>
      </c>
      <c r="O607" s="144">
        <v>12.542285</v>
      </c>
      <c r="P607" s="57">
        <v>1296.3</v>
      </c>
      <c r="Q607" s="177">
        <v>12.542285</v>
      </c>
      <c r="R607" s="185">
        <v>1296.3</v>
      </c>
      <c r="S607" s="103">
        <v>9.6754493558589838E-3</v>
      </c>
      <c r="T607" s="145">
        <v>49.7</v>
      </c>
      <c r="U607" s="54">
        <v>0.48086983298619151</v>
      </c>
      <c r="V607" s="54">
        <v>580.52696135153906</v>
      </c>
      <c r="W607" s="203">
        <v>28.852189979171492</v>
      </c>
    </row>
    <row r="608" spans="1:23" x14ac:dyDescent="0.2">
      <c r="A608" s="687"/>
      <c r="B608" s="690"/>
      <c r="C608" s="693"/>
      <c r="D608" s="104" t="s">
        <v>27</v>
      </c>
      <c r="E608" s="139">
        <v>7</v>
      </c>
      <c r="F608" s="140" t="s">
        <v>281</v>
      </c>
      <c r="G608" s="140" t="s">
        <v>93</v>
      </c>
      <c r="H608" s="139">
        <v>28</v>
      </c>
      <c r="I608" s="139" t="s">
        <v>79</v>
      </c>
      <c r="J608" s="141">
        <v>0</v>
      </c>
      <c r="K608" s="141">
        <v>0</v>
      </c>
      <c r="L608" s="141">
        <v>0</v>
      </c>
      <c r="M608" s="141">
        <v>0</v>
      </c>
      <c r="N608" s="141">
        <v>0</v>
      </c>
      <c r="O608" s="144">
        <v>14.645999</v>
      </c>
      <c r="P608" s="57">
        <v>1512.77</v>
      </c>
      <c r="Q608" s="177">
        <v>14.645999</v>
      </c>
      <c r="R608" s="185">
        <v>1512.77</v>
      </c>
      <c r="S608" s="103">
        <v>9.6815768424810111E-3</v>
      </c>
      <c r="T608" s="145">
        <v>49.7</v>
      </c>
      <c r="U608" s="54">
        <v>0.48117436907130628</v>
      </c>
      <c r="V608" s="54">
        <v>580.89461054886067</v>
      </c>
      <c r="W608" s="203">
        <v>28.870462144278374</v>
      </c>
    </row>
    <row r="609" spans="1:23" x14ac:dyDescent="0.2">
      <c r="A609" s="687"/>
      <c r="B609" s="690"/>
      <c r="C609" s="693"/>
      <c r="D609" s="104" t="s">
        <v>27</v>
      </c>
      <c r="E609" s="139">
        <v>8</v>
      </c>
      <c r="F609" s="140" t="s">
        <v>282</v>
      </c>
      <c r="G609" s="140" t="s">
        <v>93</v>
      </c>
      <c r="H609" s="139">
        <v>59</v>
      </c>
      <c r="I609" s="139" t="s">
        <v>79</v>
      </c>
      <c r="J609" s="141">
        <v>11.873316000000001</v>
      </c>
      <c r="K609" s="141">
        <v>3.6210000000000004</v>
      </c>
      <c r="L609" s="141">
        <v>9.6293160000000011</v>
      </c>
      <c r="M609" s="141">
        <v>-1.377</v>
      </c>
      <c r="N609" s="141">
        <v>0</v>
      </c>
      <c r="O609" s="144">
        <v>26.389690000000002</v>
      </c>
      <c r="P609" s="57">
        <v>2723.51</v>
      </c>
      <c r="Q609" s="177">
        <v>26.389690000000002</v>
      </c>
      <c r="R609" s="185">
        <v>2723.51</v>
      </c>
      <c r="S609" s="103">
        <v>9.6895880683382837E-3</v>
      </c>
      <c r="T609" s="145">
        <v>49.7</v>
      </c>
      <c r="U609" s="54">
        <v>0.48157252699641273</v>
      </c>
      <c r="V609" s="54">
        <v>581.37528410029699</v>
      </c>
      <c r="W609" s="203">
        <v>28.894351619784764</v>
      </c>
    </row>
    <row r="610" spans="1:23" x14ac:dyDescent="0.2">
      <c r="A610" s="687"/>
      <c r="B610" s="690"/>
      <c r="C610" s="693"/>
      <c r="D610" s="104" t="s">
        <v>27</v>
      </c>
      <c r="E610" s="139">
        <v>9</v>
      </c>
      <c r="F610" s="140" t="s">
        <v>283</v>
      </c>
      <c r="G610" s="140" t="s">
        <v>93</v>
      </c>
      <c r="H610" s="139">
        <v>20</v>
      </c>
      <c r="I610" s="139" t="s">
        <v>79</v>
      </c>
      <c r="J610" s="141">
        <v>2.7299600000000002</v>
      </c>
      <c r="K610" s="141">
        <v>0.255</v>
      </c>
      <c r="L610" s="141">
        <v>2.2709600000000001</v>
      </c>
      <c r="M610" s="141">
        <v>0.20399999999999999</v>
      </c>
      <c r="N610" s="141">
        <v>0</v>
      </c>
      <c r="O610" s="144">
        <v>10.374040000000001</v>
      </c>
      <c r="P610" s="57">
        <v>1052.76</v>
      </c>
      <c r="Q610" s="177">
        <v>10.374040000000001</v>
      </c>
      <c r="R610" s="185">
        <v>1052.76</v>
      </c>
      <c r="S610" s="103">
        <v>9.8541357954329573E-3</v>
      </c>
      <c r="T610" s="145">
        <v>49.7</v>
      </c>
      <c r="U610" s="54">
        <v>0.48975054903301801</v>
      </c>
      <c r="V610" s="54">
        <v>591.24814772597745</v>
      </c>
      <c r="W610" s="203">
        <v>29.385032941981081</v>
      </c>
    </row>
    <row r="611" spans="1:23" x14ac:dyDescent="0.2">
      <c r="A611" s="687"/>
      <c r="B611" s="690"/>
      <c r="C611" s="693"/>
      <c r="D611" s="104" t="s">
        <v>27</v>
      </c>
      <c r="E611" s="139">
        <v>10</v>
      </c>
      <c r="F611" s="140" t="s">
        <v>284</v>
      </c>
      <c r="G611" s="140" t="s">
        <v>93</v>
      </c>
      <c r="H611" s="139">
        <v>23</v>
      </c>
      <c r="I611" s="139" t="s">
        <v>79</v>
      </c>
      <c r="J611" s="141">
        <v>2.1012310000000003</v>
      </c>
      <c r="K611" s="141">
        <v>1.02</v>
      </c>
      <c r="L611" s="141">
        <v>0.16323100000000001</v>
      </c>
      <c r="M611" s="141">
        <v>0.91800000000000004</v>
      </c>
      <c r="N611" s="141">
        <v>0</v>
      </c>
      <c r="O611" s="144">
        <v>12.316772</v>
      </c>
      <c r="P611" s="57">
        <v>1196.43</v>
      </c>
      <c r="Q611" s="177">
        <v>12.316772</v>
      </c>
      <c r="R611" s="185">
        <v>1196.43</v>
      </c>
      <c r="S611" s="103">
        <v>1.0294603110921658E-2</v>
      </c>
      <c r="T611" s="145">
        <v>49.7</v>
      </c>
      <c r="U611" s="54">
        <v>0.51164177461280647</v>
      </c>
      <c r="V611" s="54">
        <v>617.6761866552996</v>
      </c>
      <c r="W611" s="203">
        <v>30.69850647676839</v>
      </c>
    </row>
    <row r="612" spans="1:23" x14ac:dyDescent="0.2">
      <c r="A612" s="687"/>
      <c r="B612" s="690"/>
      <c r="C612" s="693"/>
      <c r="D612" s="143" t="s">
        <v>28</v>
      </c>
      <c r="E612" s="93">
        <v>1</v>
      </c>
      <c r="F612" s="94" t="s">
        <v>285</v>
      </c>
      <c r="G612" s="94" t="s">
        <v>93</v>
      </c>
      <c r="H612" s="93">
        <v>109</v>
      </c>
      <c r="I612" s="93" t="s">
        <v>79</v>
      </c>
      <c r="J612" s="56">
        <v>23.373683000000003</v>
      </c>
      <c r="K612" s="56">
        <v>5.6610000000000005</v>
      </c>
      <c r="L612" s="56">
        <v>16.233683000000003</v>
      </c>
      <c r="M612" s="56">
        <v>1.4790000000000001</v>
      </c>
      <c r="N612" s="56">
        <v>0</v>
      </c>
      <c r="O612" s="18">
        <v>26.768826000000001</v>
      </c>
      <c r="P612" s="95">
        <v>2560.75</v>
      </c>
      <c r="Q612" s="59">
        <v>26.768826000000001</v>
      </c>
      <c r="R612" s="186">
        <v>2560.75</v>
      </c>
      <c r="S612" s="96">
        <v>1.0453510104461584E-2</v>
      </c>
      <c r="T612" s="13">
        <v>49.7</v>
      </c>
      <c r="U612" s="148">
        <v>0.5195394521917408</v>
      </c>
      <c r="V612" s="148">
        <v>627.21060626769508</v>
      </c>
      <c r="W612" s="204">
        <v>31.172367131504448</v>
      </c>
    </row>
    <row r="613" spans="1:23" x14ac:dyDescent="0.2">
      <c r="A613" s="687"/>
      <c r="B613" s="690"/>
      <c r="C613" s="693"/>
      <c r="D613" s="143" t="s">
        <v>28</v>
      </c>
      <c r="E613" s="93">
        <v>2</v>
      </c>
      <c r="F613" s="94" t="s">
        <v>286</v>
      </c>
      <c r="G613" s="94" t="s">
        <v>93</v>
      </c>
      <c r="H613" s="93">
        <v>27</v>
      </c>
      <c r="I613" s="93" t="s">
        <v>79</v>
      </c>
      <c r="J613" s="56">
        <v>0.5996189999999999</v>
      </c>
      <c r="K613" s="56">
        <v>0.40799999999999997</v>
      </c>
      <c r="L613" s="56">
        <v>0.19161899999999998</v>
      </c>
      <c r="M613" s="56">
        <v>0</v>
      </c>
      <c r="N613" s="56">
        <v>0</v>
      </c>
      <c r="O613" s="18">
        <v>14.40038</v>
      </c>
      <c r="P613" s="95">
        <v>1364.56</v>
      </c>
      <c r="Q613" s="59">
        <v>14.40038</v>
      </c>
      <c r="R613" s="186">
        <v>1364.56</v>
      </c>
      <c r="S613" s="96">
        <v>1.0553130679486428E-2</v>
      </c>
      <c r="T613" s="13">
        <v>49.7</v>
      </c>
      <c r="U613" s="148">
        <v>0.52449059477047555</v>
      </c>
      <c r="V613" s="148">
        <v>633.18784076918564</v>
      </c>
      <c r="W613" s="204">
        <v>31.469435686228529</v>
      </c>
    </row>
    <row r="614" spans="1:23" x14ac:dyDescent="0.2">
      <c r="A614" s="687"/>
      <c r="B614" s="690"/>
      <c r="C614" s="693"/>
      <c r="D614" s="143" t="s">
        <v>28</v>
      </c>
      <c r="E614" s="93">
        <v>3</v>
      </c>
      <c r="F614" s="94" t="s">
        <v>287</v>
      </c>
      <c r="G614" s="94" t="s">
        <v>93</v>
      </c>
      <c r="H614" s="93">
        <v>45</v>
      </c>
      <c r="I614" s="93" t="s">
        <v>79</v>
      </c>
      <c r="J614" s="56">
        <v>12.534017</v>
      </c>
      <c r="K614" s="56">
        <v>3.774</v>
      </c>
      <c r="L614" s="56">
        <v>8.352017</v>
      </c>
      <c r="M614" s="56">
        <v>0.40799999999999997</v>
      </c>
      <c r="N614" s="56">
        <v>0</v>
      </c>
      <c r="O614" s="18">
        <v>24.787986</v>
      </c>
      <c r="P614" s="95">
        <v>2323.06</v>
      </c>
      <c r="Q614" s="59">
        <v>24.787986</v>
      </c>
      <c r="R614" s="186">
        <v>2323.06</v>
      </c>
      <c r="S614" s="96">
        <v>1.0670402830749099E-2</v>
      </c>
      <c r="T614" s="13">
        <v>49.7</v>
      </c>
      <c r="U614" s="148">
        <v>0.53031902068823022</v>
      </c>
      <c r="V614" s="148">
        <v>640.22416984494589</v>
      </c>
      <c r="W614" s="204">
        <v>31.81914124129381</v>
      </c>
    </row>
    <row r="615" spans="1:23" x14ac:dyDescent="0.2">
      <c r="A615" s="687"/>
      <c r="B615" s="690"/>
      <c r="C615" s="693"/>
      <c r="D615" s="143" t="s">
        <v>28</v>
      </c>
      <c r="E615" s="93">
        <v>4</v>
      </c>
      <c r="F615" s="94" t="s">
        <v>288</v>
      </c>
      <c r="G615" s="94" t="s">
        <v>93</v>
      </c>
      <c r="H615" s="93">
        <v>45</v>
      </c>
      <c r="I615" s="93" t="s">
        <v>79</v>
      </c>
      <c r="J615" s="56">
        <v>14.350458</v>
      </c>
      <c r="K615" s="56">
        <v>4.2330000000000005</v>
      </c>
      <c r="L615" s="56">
        <v>9.0464579999999994</v>
      </c>
      <c r="M615" s="56">
        <v>1.071</v>
      </c>
      <c r="N615" s="56">
        <v>0</v>
      </c>
      <c r="O615" s="18">
        <v>32.100543000000002</v>
      </c>
      <c r="P615" s="95">
        <v>2889.38</v>
      </c>
      <c r="Q615" s="59">
        <v>32.100543000000002</v>
      </c>
      <c r="R615" s="186">
        <v>2889.38</v>
      </c>
      <c r="S615" s="96">
        <v>1.1109837750659312E-2</v>
      </c>
      <c r="T615" s="13">
        <v>49.7</v>
      </c>
      <c r="U615" s="148">
        <v>0.55215893620776779</v>
      </c>
      <c r="V615" s="148">
        <v>666.59026503955863</v>
      </c>
      <c r="W615" s="204">
        <v>33.129536172466068</v>
      </c>
    </row>
    <row r="616" spans="1:23" x14ac:dyDescent="0.2">
      <c r="A616" s="687"/>
      <c r="B616" s="690"/>
      <c r="C616" s="693"/>
      <c r="D616" s="143" t="s">
        <v>28</v>
      </c>
      <c r="E616" s="93">
        <v>5</v>
      </c>
      <c r="F616" s="94" t="s">
        <v>289</v>
      </c>
      <c r="G616" s="94" t="s">
        <v>93</v>
      </c>
      <c r="H616" s="93">
        <v>46</v>
      </c>
      <c r="I616" s="93" t="s">
        <v>79</v>
      </c>
      <c r="J616" s="56">
        <v>16.092775</v>
      </c>
      <c r="K616" s="56">
        <v>4.59</v>
      </c>
      <c r="L616" s="56">
        <v>10.329775</v>
      </c>
      <c r="M616" s="56">
        <v>1.173</v>
      </c>
      <c r="N616" s="56">
        <v>0</v>
      </c>
      <c r="O616" s="18">
        <v>32.407220000000002</v>
      </c>
      <c r="P616" s="95">
        <v>2904.65</v>
      </c>
      <c r="Q616" s="59">
        <v>32.407220000000002</v>
      </c>
      <c r="R616" s="186">
        <v>2904.65</v>
      </c>
      <c r="S616" s="96">
        <v>1.1157013753808549E-2</v>
      </c>
      <c r="T616" s="13">
        <v>49.7</v>
      </c>
      <c r="U616" s="148">
        <v>0.55450358356428486</v>
      </c>
      <c r="V616" s="148">
        <v>669.42082522851297</v>
      </c>
      <c r="W616" s="204">
        <v>33.270215013857097</v>
      </c>
    </row>
    <row r="617" spans="1:23" x14ac:dyDescent="0.2">
      <c r="A617" s="687"/>
      <c r="B617" s="690"/>
      <c r="C617" s="693"/>
      <c r="D617" s="143" t="s">
        <v>28</v>
      </c>
      <c r="E617" s="93">
        <v>6</v>
      </c>
      <c r="F617" s="94" t="s">
        <v>290</v>
      </c>
      <c r="G617" s="94" t="s">
        <v>93</v>
      </c>
      <c r="H617" s="93">
        <v>8</v>
      </c>
      <c r="I617" s="93" t="s">
        <v>79</v>
      </c>
      <c r="J617" s="56">
        <v>0.26077600000000001</v>
      </c>
      <c r="K617" s="56">
        <v>0.10199999999999999</v>
      </c>
      <c r="L617" s="56">
        <v>5.6776E-2</v>
      </c>
      <c r="M617" s="56">
        <v>0.10199999999999999</v>
      </c>
      <c r="N617" s="56">
        <v>0</v>
      </c>
      <c r="O617" s="18">
        <v>4.7112240000000005</v>
      </c>
      <c r="P617" s="95">
        <v>396.8</v>
      </c>
      <c r="Q617" s="59">
        <v>4.7112240000000005</v>
      </c>
      <c r="R617" s="186">
        <v>396.8</v>
      </c>
      <c r="S617" s="96">
        <v>1.1873044354838711E-2</v>
      </c>
      <c r="T617" s="13">
        <v>49.7</v>
      </c>
      <c r="U617" s="148">
        <v>0.59009030443548405</v>
      </c>
      <c r="V617" s="148">
        <v>712.38266129032263</v>
      </c>
      <c r="W617" s="204">
        <v>35.40541826612904</v>
      </c>
    </row>
    <row r="618" spans="1:23" x14ac:dyDescent="0.2">
      <c r="A618" s="687"/>
      <c r="B618" s="690"/>
      <c r="C618" s="693"/>
      <c r="D618" s="143" t="s">
        <v>28</v>
      </c>
      <c r="E618" s="93">
        <v>7</v>
      </c>
      <c r="F618" s="94" t="s">
        <v>291</v>
      </c>
      <c r="G618" s="94" t="s">
        <v>93</v>
      </c>
      <c r="H618" s="93">
        <v>30</v>
      </c>
      <c r="I618" s="93" t="s">
        <v>79</v>
      </c>
      <c r="J618" s="56">
        <v>4.0573669999999993</v>
      </c>
      <c r="K618" s="56">
        <v>2.3969999999999998</v>
      </c>
      <c r="L618" s="56">
        <v>2.2213669999999999</v>
      </c>
      <c r="M618" s="56">
        <v>-0.56100000000000005</v>
      </c>
      <c r="N618" s="56">
        <v>0</v>
      </c>
      <c r="O618" s="18">
        <v>18.384630999999999</v>
      </c>
      <c r="P618" s="95">
        <v>1499.03</v>
      </c>
      <c r="Q618" s="59">
        <v>18.384630999999999</v>
      </c>
      <c r="R618" s="186">
        <v>1499.03</v>
      </c>
      <c r="S618" s="96">
        <v>1.2264351614043748E-2</v>
      </c>
      <c r="T618" s="13">
        <v>49.7</v>
      </c>
      <c r="U618" s="148">
        <v>0.60953827521797432</v>
      </c>
      <c r="V618" s="148">
        <v>735.86109684262487</v>
      </c>
      <c r="W618" s="204">
        <v>36.572296513078456</v>
      </c>
    </row>
    <row r="619" spans="1:23" x14ac:dyDescent="0.2">
      <c r="A619" s="687"/>
      <c r="B619" s="690"/>
      <c r="C619" s="693"/>
      <c r="D619" s="143" t="s">
        <v>28</v>
      </c>
      <c r="E619" s="93">
        <v>8</v>
      </c>
      <c r="F619" s="94" t="s">
        <v>292</v>
      </c>
      <c r="G619" s="94" t="s">
        <v>93</v>
      </c>
      <c r="H619" s="93">
        <v>13</v>
      </c>
      <c r="I619" s="93" t="s">
        <v>79</v>
      </c>
      <c r="J619" s="56">
        <v>0.187164</v>
      </c>
      <c r="K619" s="56">
        <v>5.0999999999999997E-2</v>
      </c>
      <c r="L619" s="56">
        <v>8.5164000000000004E-2</v>
      </c>
      <c r="M619" s="56">
        <v>5.0999999999999997E-2</v>
      </c>
      <c r="N619" s="56">
        <v>0</v>
      </c>
      <c r="O619" s="18">
        <v>33.163834999999999</v>
      </c>
      <c r="P619" s="95">
        <v>2599.5700000000002</v>
      </c>
      <c r="Q619" s="59">
        <v>33.163834999999999</v>
      </c>
      <c r="R619" s="186">
        <v>2599.5700000000002</v>
      </c>
      <c r="S619" s="96">
        <v>1.2757431036671448E-2</v>
      </c>
      <c r="T619" s="13">
        <v>49.7</v>
      </c>
      <c r="U619" s="148">
        <v>0.63404432252257104</v>
      </c>
      <c r="V619" s="148">
        <v>765.44586220028691</v>
      </c>
      <c r="W619" s="204">
        <v>38.04265935135426</v>
      </c>
    </row>
    <row r="620" spans="1:23" x14ac:dyDescent="0.2">
      <c r="A620" s="687"/>
      <c r="B620" s="690"/>
      <c r="C620" s="693"/>
      <c r="D620" s="143" t="s">
        <v>28</v>
      </c>
      <c r="E620" s="93">
        <v>9</v>
      </c>
      <c r="F620" s="94" t="s">
        <v>293</v>
      </c>
      <c r="G620" s="94" t="s">
        <v>93</v>
      </c>
      <c r="H620" s="93">
        <v>12</v>
      </c>
      <c r="I620" s="93" t="s">
        <v>79</v>
      </c>
      <c r="J620" s="56">
        <v>1.4558079999999998</v>
      </c>
      <c r="K620" s="56">
        <v>-0.30599999999999999</v>
      </c>
      <c r="L620" s="56">
        <v>2.3738079999999999</v>
      </c>
      <c r="M620" s="56">
        <v>-0.61199999999999999</v>
      </c>
      <c r="N620" s="56">
        <v>0</v>
      </c>
      <c r="O620" s="18">
        <v>7.6421910000000004</v>
      </c>
      <c r="P620" s="95">
        <v>540.32000000000005</v>
      </c>
      <c r="Q620" s="59">
        <v>7.6421910000000004</v>
      </c>
      <c r="R620" s="186">
        <v>540.32000000000005</v>
      </c>
      <c r="S620" s="96">
        <v>1.4143824030204323E-2</v>
      </c>
      <c r="T620" s="13">
        <v>49.7</v>
      </c>
      <c r="U620" s="148">
        <v>0.70294805430115492</v>
      </c>
      <c r="V620" s="148">
        <v>848.62944181225942</v>
      </c>
      <c r="W620" s="204">
        <v>42.176883258069296</v>
      </c>
    </row>
    <row r="621" spans="1:23" ht="13.5" thickBot="1" x14ac:dyDescent="0.25">
      <c r="A621" s="699"/>
      <c r="B621" s="700"/>
      <c r="C621" s="701"/>
      <c r="D621" s="266" t="s">
        <v>28</v>
      </c>
      <c r="E621" s="267">
        <v>10</v>
      </c>
      <c r="F621" s="268" t="s">
        <v>294</v>
      </c>
      <c r="G621" s="268" t="s">
        <v>93</v>
      </c>
      <c r="H621" s="267">
        <v>4</v>
      </c>
      <c r="I621" s="267" t="s">
        <v>79</v>
      </c>
      <c r="J621" s="269">
        <v>0</v>
      </c>
      <c r="K621" s="269">
        <v>0</v>
      </c>
      <c r="L621" s="269">
        <v>0</v>
      </c>
      <c r="M621" s="269">
        <v>0</v>
      </c>
      <c r="N621" s="269">
        <v>0</v>
      </c>
      <c r="O621" s="270">
        <v>2.8739999999999997</v>
      </c>
      <c r="P621" s="282">
        <v>135.59</v>
      </c>
      <c r="Q621" s="271">
        <v>2.8739999999999997</v>
      </c>
      <c r="R621" s="272">
        <v>135.59</v>
      </c>
      <c r="S621" s="273">
        <v>2.1196253411018509E-2</v>
      </c>
      <c r="T621" s="274">
        <v>49.7</v>
      </c>
      <c r="U621" s="275">
        <v>1.0534537945276199</v>
      </c>
      <c r="V621" s="275">
        <v>1271.7752046611106</v>
      </c>
      <c r="W621" s="276">
        <v>63.207227671657201</v>
      </c>
    </row>
    <row r="622" spans="1:23" x14ac:dyDescent="0.2">
      <c r="A622" s="686" t="s">
        <v>454</v>
      </c>
      <c r="B622" s="689">
        <v>6.7</v>
      </c>
      <c r="C622" s="692">
        <v>293.8</v>
      </c>
      <c r="D622" s="83" t="s">
        <v>25</v>
      </c>
      <c r="E622" s="84">
        <v>1</v>
      </c>
      <c r="F622" s="85" t="s">
        <v>455</v>
      </c>
      <c r="G622" s="85" t="s">
        <v>306</v>
      </c>
      <c r="H622" s="84">
        <v>11</v>
      </c>
      <c r="I622" s="84">
        <v>1975</v>
      </c>
      <c r="J622" s="110">
        <v>3.09</v>
      </c>
      <c r="K622" s="110">
        <v>0.52900000000000003</v>
      </c>
      <c r="L622" s="110">
        <v>1.5309999999999999</v>
      </c>
      <c r="M622" s="110">
        <v>-1.9E-2</v>
      </c>
      <c r="N622" s="110">
        <v>0.188</v>
      </c>
      <c r="O622" s="14">
        <v>0.86</v>
      </c>
      <c r="P622" s="86">
        <v>464.11</v>
      </c>
      <c r="Q622" s="179">
        <v>0.86</v>
      </c>
      <c r="R622" s="182">
        <v>464.11</v>
      </c>
      <c r="S622" s="87">
        <v>1.8530089849389153E-3</v>
      </c>
      <c r="T622" s="10">
        <v>74.099999999999994</v>
      </c>
      <c r="U622" s="198">
        <v>0.13730796578397361</v>
      </c>
      <c r="V622" s="198">
        <v>111.18053909633493</v>
      </c>
      <c r="W622" s="199">
        <v>8.2384779470384171</v>
      </c>
    </row>
    <row r="623" spans="1:23" x14ac:dyDescent="0.2">
      <c r="A623" s="687"/>
      <c r="B623" s="690"/>
      <c r="C623" s="693"/>
      <c r="D623" s="88" t="s">
        <v>25</v>
      </c>
      <c r="E623" s="89">
        <v>2</v>
      </c>
      <c r="F623" s="90" t="s">
        <v>456</v>
      </c>
      <c r="G623" s="90" t="s">
        <v>306</v>
      </c>
      <c r="H623" s="89">
        <v>22</v>
      </c>
      <c r="I623" s="89">
        <v>1983</v>
      </c>
      <c r="J623" s="111">
        <v>10.6</v>
      </c>
      <c r="K623" s="111">
        <v>1.9</v>
      </c>
      <c r="L623" s="111">
        <v>4.4530000000000003</v>
      </c>
      <c r="M623" s="111">
        <v>0</v>
      </c>
      <c r="N623" s="111">
        <v>0.374</v>
      </c>
      <c r="O623" s="15">
        <v>3.3740000000000001</v>
      </c>
      <c r="P623" s="58">
        <v>1178.53</v>
      </c>
      <c r="Q623" s="175">
        <v>3.3740000000000001</v>
      </c>
      <c r="R623" s="183">
        <v>1178.53</v>
      </c>
      <c r="S623" s="91">
        <v>2.8628885136568437E-3</v>
      </c>
      <c r="T623" s="53">
        <v>74.099999999999994</v>
      </c>
      <c r="U623" s="147">
        <v>0.21214003886197211</v>
      </c>
      <c r="V623" s="147">
        <v>171.7733108194106</v>
      </c>
      <c r="W623" s="200">
        <v>12.728402331718323</v>
      </c>
    </row>
    <row r="624" spans="1:23" x14ac:dyDescent="0.2">
      <c r="A624" s="687"/>
      <c r="B624" s="690"/>
      <c r="C624" s="693"/>
      <c r="D624" s="88" t="s">
        <v>25</v>
      </c>
      <c r="E624" s="89">
        <v>3</v>
      </c>
      <c r="F624" s="90" t="s">
        <v>457</v>
      </c>
      <c r="G624" s="90" t="s">
        <v>306</v>
      </c>
      <c r="H624" s="89">
        <v>12</v>
      </c>
      <c r="I624" s="89">
        <v>1961</v>
      </c>
      <c r="J624" s="111">
        <v>5.4</v>
      </c>
      <c r="K624" s="111">
        <v>0.81899999999999995</v>
      </c>
      <c r="L624" s="111">
        <v>2.71</v>
      </c>
      <c r="M624" s="111">
        <v>0.2</v>
      </c>
      <c r="N624" s="111">
        <v>0</v>
      </c>
      <c r="O624" s="15">
        <v>1.67</v>
      </c>
      <c r="P624" s="58">
        <v>560.30999999999995</v>
      </c>
      <c r="Q624" s="175">
        <v>1.67</v>
      </c>
      <c r="R624" s="183">
        <v>560.30999999999995</v>
      </c>
      <c r="S624" s="91">
        <v>2.9804929414074355E-3</v>
      </c>
      <c r="T624" s="53">
        <v>74.099999999999994</v>
      </c>
      <c r="U624" s="147">
        <v>0.22085452695829094</v>
      </c>
      <c r="V624" s="147">
        <v>178.82957648444614</v>
      </c>
      <c r="W624" s="200">
        <v>13.251271617497457</v>
      </c>
    </row>
    <row r="625" spans="1:23" x14ac:dyDescent="0.2">
      <c r="A625" s="687"/>
      <c r="B625" s="690"/>
      <c r="C625" s="693"/>
      <c r="D625" s="88" t="s">
        <v>25</v>
      </c>
      <c r="E625" s="89">
        <v>4</v>
      </c>
      <c r="F625" s="90" t="s">
        <v>458</v>
      </c>
      <c r="G625" s="90" t="s">
        <v>24</v>
      </c>
      <c r="H625" s="89">
        <v>8</v>
      </c>
      <c r="I625" s="89" t="s">
        <v>79</v>
      </c>
      <c r="J625" s="111">
        <v>1.373</v>
      </c>
      <c r="K625" s="111">
        <v>0</v>
      </c>
      <c r="L625" s="111">
        <v>0</v>
      </c>
      <c r="M625" s="111">
        <v>0</v>
      </c>
      <c r="N625" s="111">
        <v>0.13700000000000001</v>
      </c>
      <c r="O625" s="15">
        <v>1.2350000000000001</v>
      </c>
      <c r="P625" s="58">
        <v>357.66</v>
      </c>
      <c r="Q625" s="175">
        <v>1.2357</v>
      </c>
      <c r="R625" s="183">
        <v>357.66</v>
      </c>
      <c r="S625" s="91">
        <v>3.4549572219426269E-3</v>
      </c>
      <c r="T625" s="53">
        <v>74.099999999999994</v>
      </c>
      <c r="U625" s="147">
        <v>0.25601233014594865</v>
      </c>
      <c r="V625" s="147">
        <v>207.29743331655763</v>
      </c>
      <c r="W625" s="200">
        <v>15.36073980875692</v>
      </c>
    </row>
    <row r="626" spans="1:23" x14ac:dyDescent="0.2">
      <c r="A626" s="687"/>
      <c r="B626" s="690"/>
      <c r="C626" s="693"/>
      <c r="D626" s="88" t="s">
        <v>25</v>
      </c>
      <c r="E626" s="89">
        <v>5</v>
      </c>
      <c r="F626" s="90" t="s">
        <v>459</v>
      </c>
      <c r="G626" s="90" t="s">
        <v>24</v>
      </c>
      <c r="H626" s="89">
        <v>24</v>
      </c>
      <c r="I626" s="89">
        <v>1970</v>
      </c>
      <c r="J626" s="111">
        <v>12.814</v>
      </c>
      <c r="K626" s="111">
        <v>1.6359999999999999</v>
      </c>
      <c r="L626" s="111">
        <v>4.6260000000000003</v>
      </c>
      <c r="M626" s="111">
        <v>0</v>
      </c>
      <c r="N626" s="111">
        <v>0.52400000000000002</v>
      </c>
      <c r="O626" s="15">
        <v>5.8739999999999997</v>
      </c>
      <c r="P626" s="58">
        <v>1389.74</v>
      </c>
      <c r="Q626" s="175">
        <v>5.8739999999999997</v>
      </c>
      <c r="R626" s="183">
        <v>1389.7</v>
      </c>
      <c r="S626" s="91">
        <v>4.2268115420594369E-3</v>
      </c>
      <c r="T626" s="53">
        <v>74.099999999999994</v>
      </c>
      <c r="U626" s="147">
        <v>0.31320673526660425</v>
      </c>
      <c r="V626" s="147">
        <v>253.60869252356622</v>
      </c>
      <c r="W626" s="200">
        <v>18.792404115996256</v>
      </c>
    </row>
    <row r="627" spans="1:23" x14ac:dyDescent="0.2">
      <c r="A627" s="687"/>
      <c r="B627" s="690"/>
      <c r="C627" s="693"/>
      <c r="D627" s="88" t="s">
        <v>25</v>
      </c>
      <c r="E627" s="89">
        <v>6</v>
      </c>
      <c r="F627" s="90" t="s">
        <v>460</v>
      </c>
      <c r="G627" s="90" t="s">
        <v>306</v>
      </c>
      <c r="H627" s="89">
        <v>40</v>
      </c>
      <c r="I627" s="89">
        <v>1968</v>
      </c>
      <c r="J627" s="111">
        <v>19.260000000000002</v>
      </c>
      <c r="K627" s="111">
        <v>4.3789999999999996</v>
      </c>
      <c r="L627" s="111">
        <v>7.3159999999999998</v>
      </c>
      <c r="M627" s="111">
        <v>-0.86</v>
      </c>
      <c r="N627" s="111">
        <v>0</v>
      </c>
      <c r="O627" s="15">
        <v>8.42</v>
      </c>
      <c r="P627" s="58">
        <v>1886.7</v>
      </c>
      <c r="Q627" s="175">
        <v>8.42</v>
      </c>
      <c r="R627" s="183">
        <v>1886.7</v>
      </c>
      <c r="S627" s="91">
        <v>4.4628186781152275E-3</v>
      </c>
      <c r="T627" s="53">
        <v>74.099999999999994</v>
      </c>
      <c r="U627" s="147">
        <v>0.33069486404833831</v>
      </c>
      <c r="V627" s="147">
        <v>267.76912068691365</v>
      </c>
      <c r="W627" s="200">
        <v>19.841691842900303</v>
      </c>
    </row>
    <row r="628" spans="1:23" x14ac:dyDescent="0.2">
      <c r="A628" s="687"/>
      <c r="B628" s="690"/>
      <c r="C628" s="693"/>
      <c r="D628" s="88" t="s">
        <v>25</v>
      </c>
      <c r="E628" s="89">
        <v>7</v>
      </c>
      <c r="F628" s="90" t="s">
        <v>461</v>
      </c>
      <c r="G628" s="90" t="s">
        <v>24</v>
      </c>
      <c r="H628" s="89">
        <v>8</v>
      </c>
      <c r="I628" s="89">
        <v>1975</v>
      </c>
      <c r="J628" s="111">
        <v>4.84</v>
      </c>
      <c r="K628" s="111">
        <v>0.63</v>
      </c>
      <c r="L628" s="111">
        <v>1.26</v>
      </c>
      <c r="M628" s="111">
        <v>0.23200000000000001</v>
      </c>
      <c r="N628" s="111">
        <v>0</v>
      </c>
      <c r="O628" s="15">
        <v>2.7</v>
      </c>
      <c r="P628" s="58">
        <v>574.41</v>
      </c>
      <c r="Q628" s="175">
        <v>2.7</v>
      </c>
      <c r="R628" s="183">
        <v>574.41</v>
      </c>
      <c r="S628" s="91">
        <v>4.7004752702773283E-3</v>
      </c>
      <c r="T628" s="53">
        <v>74.099999999999994</v>
      </c>
      <c r="U628" s="147">
        <v>0.34830521752755</v>
      </c>
      <c r="V628" s="147">
        <v>282.02851621663973</v>
      </c>
      <c r="W628" s="200">
        <v>20.898313051653005</v>
      </c>
    </row>
    <row r="629" spans="1:23" x14ac:dyDescent="0.2">
      <c r="A629" s="687"/>
      <c r="B629" s="690"/>
      <c r="C629" s="693"/>
      <c r="D629" s="88" t="s">
        <v>25</v>
      </c>
      <c r="E629" s="89">
        <v>8</v>
      </c>
      <c r="F629" s="90" t="s">
        <v>462</v>
      </c>
      <c r="G629" s="90" t="s">
        <v>306</v>
      </c>
      <c r="H629" s="89">
        <v>26</v>
      </c>
      <c r="I629" s="89">
        <v>1962</v>
      </c>
      <c r="J629" s="111">
        <v>13.06</v>
      </c>
      <c r="K629" s="111">
        <v>1.42</v>
      </c>
      <c r="L629" s="111">
        <v>4.4589999999999996</v>
      </c>
      <c r="M629" s="111">
        <v>0.05</v>
      </c>
      <c r="N629" s="111">
        <v>1.28</v>
      </c>
      <c r="O629" s="15">
        <v>5.83</v>
      </c>
      <c r="P629" s="58">
        <v>1175.81</v>
      </c>
      <c r="Q629" s="175">
        <v>5.83</v>
      </c>
      <c r="R629" s="183">
        <v>1175.81</v>
      </c>
      <c r="S629" s="91">
        <v>4.9582840765089601E-3</v>
      </c>
      <c r="T629" s="53">
        <v>74.099999999999994</v>
      </c>
      <c r="U629" s="147">
        <v>0.3674088500693139</v>
      </c>
      <c r="V629" s="147">
        <v>297.4970445905376</v>
      </c>
      <c r="W629" s="200">
        <v>22.044531004158834</v>
      </c>
    </row>
    <row r="630" spans="1:23" x14ac:dyDescent="0.2">
      <c r="A630" s="687"/>
      <c r="B630" s="690"/>
      <c r="C630" s="693"/>
      <c r="D630" s="88" t="s">
        <v>25</v>
      </c>
      <c r="E630" s="89">
        <v>9</v>
      </c>
      <c r="F630" s="90" t="s">
        <v>463</v>
      </c>
      <c r="G630" s="90" t="s">
        <v>306</v>
      </c>
      <c r="H630" s="89">
        <v>9</v>
      </c>
      <c r="I630" s="89">
        <v>1979</v>
      </c>
      <c r="J630" s="111">
        <v>5.2</v>
      </c>
      <c r="K630" s="111">
        <v>0.57999999999999996</v>
      </c>
      <c r="L630" s="111">
        <v>1.41</v>
      </c>
      <c r="M630" s="111">
        <v>0.13200000000000001</v>
      </c>
      <c r="N630" s="111">
        <v>0</v>
      </c>
      <c r="O630" s="15">
        <v>3.069</v>
      </c>
      <c r="P630" s="58">
        <v>513.1</v>
      </c>
      <c r="Q630" s="175">
        <v>3.069</v>
      </c>
      <c r="R630" s="183">
        <v>513.1</v>
      </c>
      <c r="S630" s="91">
        <v>5.9812901968427203E-3</v>
      </c>
      <c r="T630" s="53">
        <v>74.099999999999994</v>
      </c>
      <c r="U630" s="147">
        <v>0.44321360358604556</v>
      </c>
      <c r="V630" s="147">
        <v>358.87741181056322</v>
      </c>
      <c r="W630" s="200">
        <v>26.592816215162735</v>
      </c>
    </row>
    <row r="631" spans="1:23" x14ac:dyDescent="0.2">
      <c r="A631" s="687"/>
      <c r="B631" s="690"/>
      <c r="C631" s="693"/>
      <c r="D631" s="88" t="s">
        <v>25</v>
      </c>
      <c r="E631" s="89">
        <v>10</v>
      </c>
      <c r="F631" s="90" t="s">
        <v>464</v>
      </c>
      <c r="G631" s="90" t="s">
        <v>24</v>
      </c>
      <c r="H631" s="89">
        <v>12</v>
      </c>
      <c r="I631" s="89">
        <v>1958</v>
      </c>
      <c r="J631" s="111">
        <v>4.5999999999999996</v>
      </c>
      <c r="K631" s="111">
        <v>0.7</v>
      </c>
      <c r="L631" s="111">
        <v>1</v>
      </c>
      <c r="M631" s="111">
        <v>0.2</v>
      </c>
      <c r="N631" s="111">
        <v>0.3</v>
      </c>
      <c r="O631" s="15">
        <v>1.6</v>
      </c>
      <c r="P631" s="58">
        <v>244.8</v>
      </c>
      <c r="Q631" s="175">
        <v>1.6</v>
      </c>
      <c r="R631" s="183">
        <v>244.8</v>
      </c>
      <c r="S631" s="91">
        <v>6.5359477124183009E-3</v>
      </c>
      <c r="T631" s="53">
        <v>74.099999999999994</v>
      </c>
      <c r="U631" s="147">
        <v>0.48431372549019608</v>
      </c>
      <c r="V631" s="147">
        <v>392.15686274509801</v>
      </c>
      <c r="W631" s="200">
        <v>29.058823529411761</v>
      </c>
    </row>
    <row r="632" spans="1:23" x14ac:dyDescent="0.2">
      <c r="A632" s="687"/>
      <c r="B632" s="690"/>
      <c r="C632" s="693"/>
      <c r="D632" s="138" t="s">
        <v>26</v>
      </c>
      <c r="E632" s="98">
        <v>1</v>
      </c>
      <c r="F632" s="99" t="s">
        <v>465</v>
      </c>
      <c r="G632" s="99" t="s">
        <v>122</v>
      </c>
      <c r="H632" s="98">
        <v>9</v>
      </c>
      <c r="I632" s="98">
        <v>1975</v>
      </c>
      <c r="J632" s="112">
        <v>5.2</v>
      </c>
      <c r="K632" s="112">
        <v>1.1100000000000001</v>
      </c>
      <c r="L632" s="112">
        <v>1.3879999999999999</v>
      </c>
      <c r="M632" s="112">
        <v>0.215</v>
      </c>
      <c r="N632" s="112">
        <v>0</v>
      </c>
      <c r="O632" s="16">
        <v>2.4900000000000002</v>
      </c>
      <c r="P632" s="100">
        <v>507.89</v>
      </c>
      <c r="Q632" s="176">
        <v>2.4900000000000002</v>
      </c>
      <c r="R632" s="184">
        <v>507.89</v>
      </c>
      <c r="S632" s="101">
        <v>4.90263639764516E-3</v>
      </c>
      <c r="T632" s="11">
        <v>74.099999999999994</v>
      </c>
      <c r="U632" s="201">
        <v>0.36328535706550635</v>
      </c>
      <c r="V632" s="201">
        <v>294.15818385870961</v>
      </c>
      <c r="W632" s="202">
        <v>21.797121423930381</v>
      </c>
    </row>
    <row r="633" spans="1:23" x14ac:dyDescent="0.2">
      <c r="A633" s="687"/>
      <c r="B633" s="690"/>
      <c r="C633" s="693"/>
      <c r="D633" s="138" t="s">
        <v>26</v>
      </c>
      <c r="E633" s="98">
        <v>2</v>
      </c>
      <c r="F633" s="99" t="s">
        <v>466</v>
      </c>
      <c r="G633" s="99" t="s">
        <v>122</v>
      </c>
      <c r="H633" s="98">
        <v>51</v>
      </c>
      <c r="I633" s="98">
        <v>1968</v>
      </c>
      <c r="J633" s="112">
        <v>29.02</v>
      </c>
      <c r="K633" s="112">
        <v>4.07</v>
      </c>
      <c r="L633" s="112">
        <v>10.6</v>
      </c>
      <c r="M633" s="112">
        <v>-0.65600000000000003</v>
      </c>
      <c r="N633" s="112">
        <v>0</v>
      </c>
      <c r="O633" s="16">
        <v>14.99</v>
      </c>
      <c r="P633" s="100">
        <v>2686.64</v>
      </c>
      <c r="Q633" s="176">
        <v>14.99</v>
      </c>
      <c r="R633" s="184">
        <v>2686.64</v>
      </c>
      <c r="S633" s="101">
        <v>5.5794598457552932E-3</v>
      </c>
      <c r="T633" s="11">
        <v>74.099999999999994</v>
      </c>
      <c r="U633" s="201">
        <v>0.41343797457046721</v>
      </c>
      <c r="V633" s="201">
        <v>334.76759074531759</v>
      </c>
      <c r="W633" s="202">
        <v>24.80627847422803</v>
      </c>
    </row>
    <row r="634" spans="1:23" x14ac:dyDescent="0.2">
      <c r="A634" s="687"/>
      <c r="B634" s="690"/>
      <c r="C634" s="693"/>
      <c r="D634" s="138" t="s">
        <v>26</v>
      </c>
      <c r="E634" s="98">
        <v>3</v>
      </c>
      <c r="F634" s="99" t="s">
        <v>467</v>
      </c>
      <c r="G634" s="99" t="s">
        <v>122</v>
      </c>
      <c r="H634" s="98">
        <v>12</v>
      </c>
      <c r="I634" s="98">
        <v>1975</v>
      </c>
      <c r="J634" s="112">
        <v>6.93</v>
      </c>
      <c r="K634" s="112">
        <v>1.93</v>
      </c>
      <c r="L634" s="112">
        <v>1.54</v>
      </c>
      <c r="M634" s="112">
        <v>-0.55000000000000004</v>
      </c>
      <c r="N634" s="112">
        <v>0</v>
      </c>
      <c r="O634" s="16">
        <v>4.0129999999999999</v>
      </c>
      <c r="P634" s="100">
        <v>703.43</v>
      </c>
      <c r="Q634" s="176">
        <v>4.0129999999999999</v>
      </c>
      <c r="R634" s="184">
        <v>703.43</v>
      </c>
      <c r="S634" s="101">
        <v>5.704903117580996E-3</v>
      </c>
      <c r="T634" s="11">
        <v>74.099999999999994</v>
      </c>
      <c r="U634" s="201">
        <v>0.42273332101275179</v>
      </c>
      <c r="V634" s="201">
        <v>342.29418705485978</v>
      </c>
      <c r="W634" s="202">
        <v>25.363999260765109</v>
      </c>
    </row>
    <row r="635" spans="1:23" x14ac:dyDescent="0.2">
      <c r="A635" s="687"/>
      <c r="B635" s="690"/>
      <c r="C635" s="693"/>
      <c r="D635" s="138" t="s">
        <v>26</v>
      </c>
      <c r="E635" s="98">
        <v>4</v>
      </c>
      <c r="F635" s="99" t="s">
        <v>468</v>
      </c>
      <c r="G635" s="99" t="s">
        <v>122</v>
      </c>
      <c r="H635" s="98">
        <v>22</v>
      </c>
      <c r="I635" s="98">
        <v>1983</v>
      </c>
      <c r="J635" s="112">
        <v>14.79</v>
      </c>
      <c r="K635" s="112">
        <v>1.49</v>
      </c>
      <c r="L635" s="112">
        <v>4.96</v>
      </c>
      <c r="M635" s="112">
        <v>3.5999999999999997E-2</v>
      </c>
      <c r="N635" s="112">
        <v>0.82899999999999996</v>
      </c>
      <c r="O635" s="16">
        <v>7.46</v>
      </c>
      <c r="P635" s="100">
        <v>1216.04</v>
      </c>
      <c r="Q635" s="176">
        <v>7.46</v>
      </c>
      <c r="R635" s="184">
        <v>1216.04</v>
      </c>
      <c r="S635" s="101">
        <v>6.1346666228084606E-3</v>
      </c>
      <c r="T635" s="11">
        <v>74.099999999999994</v>
      </c>
      <c r="U635" s="201">
        <v>0.45457879675010687</v>
      </c>
      <c r="V635" s="201">
        <v>368.07999736850763</v>
      </c>
      <c r="W635" s="202">
        <v>27.274727805006414</v>
      </c>
    </row>
    <row r="636" spans="1:23" x14ac:dyDescent="0.2">
      <c r="A636" s="687"/>
      <c r="B636" s="690"/>
      <c r="C636" s="693"/>
      <c r="D636" s="138" t="s">
        <v>26</v>
      </c>
      <c r="E636" s="98">
        <v>5</v>
      </c>
      <c r="F636" s="99" t="s">
        <v>469</v>
      </c>
      <c r="G636" s="99" t="s">
        <v>122</v>
      </c>
      <c r="H636" s="98">
        <v>42</v>
      </c>
      <c r="I636" s="98">
        <v>1994</v>
      </c>
      <c r="J636" s="112">
        <v>25.9</v>
      </c>
      <c r="K636" s="112">
        <v>3.86</v>
      </c>
      <c r="L636" s="112">
        <v>6.9</v>
      </c>
      <c r="M636" s="112">
        <v>-3.5999999999999997E-2</v>
      </c>
      <c r="N636" s="112">
        <v>0</v>
      </c>
      <c r="O636" s="16">
        <v>15.16</v>
      </c>
      <c r="P636" s="100">
        <v>2423.2199999999998</v>
      </c>
      <c r="Q636" s="176">
        <v>15.16</v>
      </c>
      <c r="R636" s="184">
        <v>2423.2199999999998</v>
      </c>
      <c r="S636" s="101">
        <v>6.2561385264235199E-3</v>
      </c>
      <c r="T636" s="11">
        <v>74.099999999999994</v>
      </c>
      <c r="U636" s="201">
        <v>0.4635798648079828</v>
      </c>
      <c r="V636" s="201">
        <v>375.36831158541116</v>
      </c>
      <c r="W636" s="202">
        <v>27.814791888478965</v>
      </c>
    </row>
    <row r="637" spans="1:23" x14ac:dyDescent="0.2">
      <c r="A637" s="687"/>
      <c r="B637" s="690"/>
      <c r="C637" s="693"/>
      <c r="D637" s="138" t="s">
        <v>26</v>
      </c>
      <c r="E637" s="98">
        <v>6</v>
      </c>
      <c r="F637" s="99" t="s">
        <v>470</v>
      </c>
      <c r="G637" s="99" t="s">
        <v>122</v>
      </c>
      <c r="H637" s="98">
        <v>20</v>
      </c>
      <c r="I637" s="98">
        <v>1979</v>
      </c>
      <c r="J637" s="112">
        <v>11.66</v>
      </c>
      <c r="K637" s="112">
        <v>0.74</v>
      </c>
      <c r="L637" s="112">
        <v>4.0199999999999996</v>
      </c>
      <c r="M637" s="112">
        <v>0.32200000000000001</v>
      </c>
      <c r="N637" s="112">
        <v>1.18</v>
      </c>
      <c r="O637" s="16">
        <v>4.4169999999999998</v>
      </c>
      <c r="P637" s="100">
        <v>666.53</v>
      </c>
      <c r="Q637" s="176">
        <v>4.4169999999999998</v>
      </c>
      <c r="R637" s="184">
        <v>666.53</v>
      </c>
      <c r="S637" s="101">
        <v>6.6268585059937289E-3</v>
      </c>
      <c r="T637" s="11">
        <v>74.099999999999994</v>
      </c>
      <c r="U637" s="201">
        <v>0.49105021529413528</v>
      </c>
      <c r="V637" s="201">
        <v>397.61151035962371</v>
      </c>
      <c r="W637" s="202">
        <v>29.463012917648115</v>
      </c>
    </row>
    <row r="638" spans="1:23" x14ac:dyDescent="0.2">
      <c r="A638" s="687"/>
      <c r="B638" s="690"/>
      <c r="C638" s="693"/>
      <c r="D638" s="138" t="s">
        <v>26</v>
      </c>
      <c r="E638" s="98">
        <v>7</v>
      </c>
      <c r="F638" s="99" t="s">
        <v>471</v>
      </c>
      <c r="G638" s="99" t="s">
        <v>122</v>
      </c>
      <c r="H638" s="98">
        <v>45</v>
      </c>
      <c r="I638" s="98">
        <v>1984</v>
      </c>
      <c r="J638" s="112">
        <v>28</v>
      </c>
      <c r="K638" s="112">
        <v>3.74</v>
      </c>
      <c r="L638" s="112">
        <v>7.93</v>
      </c>
      <c r="M638" s="112">
        <v>0.28799999999999998</v>
      </c>
      <c r="N638" s="112">
        <v>0</v>
      </c>
      <c r="O638" s="16">
        <v>16.04</v>
      </c>
      <c r="P638" s="100">
        <v>2323</v>
      </c>
      <c r="Q638" s="176">
        <v>16.04</v>
      </c>
      <c r="R638" s="184">
        <v>2323</v>
      </c>
      <c r="S638" s="101">
        <v>6.9048643994834265E-3</v>
      </c>
      <c r="T638" s="11">
        <v>74.099999999999994</v>
      </c>
      <c r="U638" s="201">
        <v>0.51165045200172188</v>
      </c>
      <c r="V638" s="201">
        <v>414.29186396900559</v>
      </c>
      <c r="W638" s="202">
        <v>30.69902712010331</v>
      </c>
    </row>
    <row r="639" spans="1:23" x14ac:dyDescent="0.2">
      <c r="A639" s="687"/>
      <c r="B639" s="690"/>
      <c r="C639" s="693"/>
      <c r="D639" s="138" t="s">
        <v>26</v>
      </c>
      <c r="E639" s="98">
        <v>8</v>
      </c>
      <c r="F639" s="99" t="s">
        <v>472</v>
      </c>
      <c r="G639" s="99" t="s">
        <v>122</v>
      </c>
      <c r="H639" s="98">
        <v>25</v>
      </c>
      <c r="I639" s="98">
        <v>1965</v>
      </c>
      <c r="J639" s="112">
        <v>7.89</v>
      </c>
      <c r="K639" s="112">
        <v>0</v>
      </c>
      <c r="L639" s="112">
        <v>0</v>
      </c>
      <c r="M639" s="112">
        <v>0</v>
      </c>
      <c r="N639" s="112">
        <v>1.42</v>
      </c>
      <c r="O639" s="16">
        <v>6.47</v>
      </c>
      <c r="P639" s="100">
        <v>932.35</v>
      </c>
      <c r="Q639" s="176">
        <v>6.47</v>
      </c>
      <c r="R639" s="184">
        <v>932.35</v>
      </c>
      <c r="S639" s="101">
        <v>6.9394540676784465E-3</v>
      </c>
      <c r="T639" s="11">
        <v>74.099999999999994</v>
      </c>
      <c r="U639" s="201">
        <v>0.51421354641497286</v>
      </c>
      <c r="V639" s="201">
        <v>416.36724406070681</v>
      </c>
      <c r="W639" s="202">
        <v>30.852812784898372</v>
      </c>
    </row>
    <row r="640" spans="1:23" x14ac:dyDescent="0.2">
      <c r="A640" s="687"/>
      <c r="B640" s="690"/>
      <c r="C640" s="693"/>
      <c r="D640" s="138" t="s">
        <v>26</v>
      </c>
      <c r="E640" s="98">
        <v>9</v>
      </c>
      <c r="F640" s="99" t="s">
        <v>473</v>
      </c>
      <c r="G640" s="99" t="s">
        <v>122</v>
      </c>
      <c r="H640" s="98">
        <v>30</v>
      </c>
      <c r="I640" s="98">
        <v>1988</v>
      </c>
      <c r="J640" s="112">
        <v>18.86</v>
      </c>
      <c r="K640" s="112">
        <v>1.75</v>
      </c>
      <c r="L640" s="112">
        <v>4.8</v>
      </c>
      <c r="M640" s="112">
        <v>1.1000000000000001</v>
      </c>
      <c r="N640" s="112">
        <v>0</v>
      </c>
      <c r="O640" s="16">
        <v>11.19</v>
      </c>
      <c r="P640" s="100">
        <v>1574.8</v>
      </c>
      <c r="Q640" s="176">
        <v>11.19</v>
      </c>
      <c r="R640" s="184">
        <v>1574.8</v>
      </c>
      <c r="S640" s="101">
        <v>7.1056642113284229E-3</v>
      </c>
      <c r="T640" s="11">
        <v>74.099999999999994</v>
      </c>
      <c r="U640" s="201">
        <v>0.52652971805943605</v>
      </c>
      <c r="V640" s="201">
        <v>426.33985267970536</v>
      </c>
      <c r="W640" s="202">
        <v>31.591783083566167</v>
      </c>
    </row>
    <row r="641" spans="1:23" x14ac:dyDescent="0.2">
      <c r="A641" s="687"/>
      <c r="B641" s="690"/>
      <c r="C641" s="693"/>
      <c r="D641" s="138" t="s">
        <v>26</v>
      </c>
      <c r="E641" s="98">
        <v>10</v>
      </c>
      <c r="F641" s="99" t="s">
        <v>474</v>
      </c>
      <c r="G641" s="99" t="s">
        <v>122</v>
      </c>
      <c r="H641" s="98">
        <v>24</v>
      </c>
      <c r="I641" s="98">
        <v>1967</v>
      </c>
      <c r="J641" s="112">
        <v>14.8</v>
      </c>
      <c r="K641" s="112">
        <v>1.9</v>
      </c>
      <c r="L641" s="112">
        <v>5.76</v>
      </c>
      <c r="M641" s="112">
        <v>-0.17</v>
      </c>
      <c r="N641" s="112">
        <v>0</v>
      </c>
      <c r="O641" s="16">
        <v>7.3</v>
      </c>
      <c r="P641" s="100">
        <v>1022.77</v>
      </c>
      <c r="Q641" s="176">
        <v>7.3</v>
      </c>
      <c r="R641" s="184">
        <v>1022.77</v>
      </c>
      <c r="S641" s="101">
        <v>7.1374795897415841E-3</v>
      </c>
      <c r="T641" s="11">
        <v>74.099999999999994</v>
      </c>
      <c r="U641" s="201">
        <v>0.52888723759985135</v>
      </c>
      <c r="V641" s="201">
        <v>428.24877538449499</v>
      </c>
      <c r="W641" s="202">
        <v>31.733234255991075</v>
      </c>
    </row>
    <row r="642" spans="1:23" x14ac:dyDescent="0.2">
      <c r="A642" s="687"/>
      <c r="B642" s="690"/>
      <c r="C642" s="693"/>
      <c r="D642" s="104" t="s">
        <v>27</v>
      </c>
      <c r="E642" s="139">
        <v>1</v>
      </c>
      <c r="F642" s="140" t="s">
        <v>475</v>
      </c>
      <c r="G642" s="140" t="s">
        <v>122</v>
      </c>
      <c r="H642" s="139">
        <v>70</v>
      </c>
      <c r="I642" s="139">
        <v>1978</v>
      </c>
      <c r="J642" s="141">
        <v>48</v>
      </c>
      <c r="K642" s="141">
        <v>4.0199999999999996</v>
      </c>
      <c r="L642" s="141">
        <v>13.05</v>
      </c>
      <c r="M642" s="141">
        <v>1.18</v>
      </c>
      <c r="N642" s="141">
        <v>0</v>
      </c>
      <c r="O642" s="144">
        <v>29.74</v>
      </c>
      <c r="P642" s="57">
        <v>3231.2</v>
      </c>
      <c r="Q642" s="177">
        <v>29.74</v>
      </c>
      <c r="R642" s="185">
        <v>3231.2</v>
      </c>
      <c r="S642" s="103">
        <v>9.204010893785591E-3</v>
      </c>
      <c r="T642" s="145">
        <v>74.099999999999994</v>
      </c>
      <c r="U642" s="54">
        <v>0.6820172072295122</v>
      </c>
      <c r="V642" s="54">
        <v>552.24065362713543</v>
      </c>
      <c r="W642" s="203">
        <v>40.921032433770733</v>
      </c>
    </row>
    <row r="643" spans="1:23" x14ac:dyDescent="0.2">
      <c r="A643" s="687"/>
      <c r="B643" s="690"/>
      <c r="C643" s="693"/>
      <c r="D643" s="104" t="s">
        <v>27</v>
      </c>
      <c r="E643" s="139">
        <v>2</v>
      </c>
      <c r="F643" s="140" t="s">
        <v>476</v>
      </c>
      <c r="G643" s="140" t="s">
        <v>122</v>
      </c>
      <c r="H643" s="139">
        <v>30</v>
      </c>
      <c r="I643" s="139">
        <v>1987</v>
      </c>
      <c r="J643" s="141">
        <v>14.6</v>
      </c>
      <c r="K643" s="141">
        <v>0</v>
      </c>
      <c r="L643" s="141">
        <v>0</v>
      </c>
      <c r="M643" s="141">
        <v>0</v>
      </c>
      <c r="N643" s="141">
        <v>0</v>
      </c>
      <c r="O643" s="144">
        <v>14.6</v>
      </c>
      <c r="P643" s="57">
        <v>1585.13</v>
      </c>
      <c r="Q643" s="177">
        <v>14.6</v>
      </c>
      <c r="R643" s="185">
        <v>1585.13</v>
      </c>
      <c r="S643" s="103">
        <v>9.2106010232599206E-3</v>
      </c>
      <c r="T643" s="145">
        <v>74.099999999999994</v>
      </c>
      <c r="U643" s="54">
        <v>0.68250553582356011</v>
      </c>
      <c r="V643" s="54">
        <v>552.63606139559522</v>
      </c>
      <c r="W643" s="203">
        <v>40.950332149413605</v>
      </c>
    </row>
    <row r="644" spans="1:23" x14ac:dyDescent="0.2">
      <c r="A644" s="687"/>
      <c r="B644" s="690"/>
      <c r="C644" s="693"/>
      <c r="D644" s="104" t="s">
        <v>27</v>
      </c>
      <c r="E644" s="139">
        <v>3</v>
      </c>
      <c r="F644" s="140" t="s">
        <v>477</v>
      </c>
      <c r="G644" s="140" t="s">
        <v>122</v>
      </c>
      <c r="H644" s="139">
        <v>20</v>
      </c>
      <c r="I644" s="139">
        <v>1992</v>
      </c>
      <c r="J644" s="141">
        <v>18.600000000000001</v>
      </c>
      <c r="K644" s="141">
        <v>1.9</v>
      </c>
      <c r="L644" s="141">
        <v>6.06</v>
      </c>
      <c r="M644" s="141">
        <v>0.13</v>
      </c>
      <c r="N644" s="141">
        <v>0</v>
      </c>
      <c r="O644" s="144">
        <v>10.49</v>
      </c>
      <c r="P644" s="57">
        <v>1137.6500000000001</v>
      </c>
      <c r="Q644" s="177">
        <v>10.49</v>
      </c>
      <c r="R644" s="185">
        <v>1137.6500000000001</v>
      </c>
      <c r="S644" s="103">
        <v>9.2207620973058495E-3</v>
      </c>
      <c r="T644" s="145">
        <v>74.099999999999994</v>
      </c>
      <c r="U644" s="54">
        <v>0.68325847141036344</v>
      </c>
      <c r="V644" s="54">
        <v>553.24572583835095</v>
      </c>
      <c r="W644" s="203">
        <v>40.995508284621799</v>
      </c>
    </row>
    <row r="645" spans="1:23" x14ac:dyDescent="0.2">
      <c r="A645" s="687"/>
      <c r="B645" s="690"/>
      <c r="C645" s="693"/>
      <c r="D645" s="104" t="s">
        <v>27</v>
      </c>
      <c r="E645" s="139">
        <v>4</v>
      </c>
      <c r="F645" s="140" t="s">
        <v>478</v>
      </c>
      <c r="G645" s="140" t="s">
        <v>122</v>
      </c>
      <c r="H645" s="139">
        <v>50</v>
      </c>
      <c r="I645" s="139">
        <v>1976</v>
      </c>
      <c r="J645" s="141">
        <v>31.8</v>
      </c>
      <c r="K645" s="141">
        <v>2.83</v>
      </c>
      <c r="L645" s="141">
        <v>12.01</v>
      </c>
      <c r="M645" s="141">
        <v>0.127</v>
      </c>
      <c r="N645" s="141">
        <v>0</v>
      </c>
      <c r="O645" s="144">
        <v>16.829999999999998</v>
      </c>
      <c r="P645" s="57">
        <v>1817.28</v>
      </c>
      <c r="Q645" s="177">
        <v>16.829999999999998</v>
      </c>
      <c r="R645" s="185">
        <v>1817</v>
      </c>
      <c r="S645" s="103">
        <v>9.2625206384149682E-3</v>
      </c>
      <c r="T645" s="145">
        <v>74.099999999999994</v>
      </c>
      <c r="U645" s="54">
        <v>0.68635277930654914</v>
      </c>
      <c r="V645" s="54">
        <v>555.75123830489815</v>
      </c>
      <c r="W645" s="203">
        <v>41.181166758392955</v>
      </c>
    </row>
    <row r="646" spans="1:23" x14ac:dyDescent="0.2">
      <c r="A646" s="687"/>
      <c r="B646" s="690"/>
      <c r="C646" s="693"/>
      <c r="D646" s="104" t="s">
        <v>27</v>
      </c>
      <c r="E646" s="139">
        <v>5</v>
      </c>
      <c r="F646" s="140" t="s">
        <v>479</v>
      </c>
      <c r="G646" s="140" t="s">
        <v>122</v>
      </c>
      <c r="H646" s="139">
        <v>53</v>
      </c>
      <c r="I646" s="139">
        <v>1964</v>
      </c>
      <c r="J646" s="141">
        <v>18.96</v>
      </c>
      <c r="K646" s="141">
        <v>4.26</v>
      </c>
      <c r="L646" s="141">
        <v>0.23599999999999999</v>
      </c>
      <c r="M646" s="141">
        <v>-0.38400000000000001</v>
      </c>
      <c r="N646" s="141">
        <v>0</v>
      </c>
      <c r="O646" s="144">
        <v>14.84</v>
      </c>
      <c r="P646" s="57">
        <v>1601.98</v>
      </c>
      <c r="Q646" s="177">
        <v>14.84</v>
      </c>
      <c r="R646" s="185">
        <v>1601.98</v>
      </c>
      <c r="S646" s="103">
        <v>9.2635363737375003E-3</v>
      </c>
      <c r="T646" s="145">
        <v>74.099999999999994</v>
      </c>
      <c r="U646" s="54">
        <v>0.68642804529394874</v>
      </c>
      <c r="V646" s="54">
        <v>555.81218242425007</v>
      </c>
      <c r="W646" s="203">
        <v>41.185682717636929</v>
      </c>
    </row>
    <row r="647" spans="1:23" x14ac:dyDescent="0.2">
      <c r="A647" s="687"/>
      <c r="B647" s="690"/>
      <c r="C647" s="693"/>
      <c r="D647" s="104" t="s">
        <v>27</v>
      </c>
      <c r="E647" s="139">
        <v>6</v>
      </c>
      <c r="F647" s="140" t="s">
        <v>480</v>
      </c>
      <c r="G647" s="140" t="s">
        <v>122</v>
      </c>
      <c r="H647" s="139">
        <v>56</v>
      </c>
      <c r="I647" s="139">
        <v>1967</v>
      </c>
      <c r="J647" s="141">
        <v>41.46</v>
      </c>
      <c r="K647" s="141">
        <v>4.95</v>
      </c>
      <c r="L647" s="141">
        <v>14.76</v>
      </c>
      <c r="M647" s="141">
        <v>-1.58</v>
      </c>
      <c r="N647" s="141">
        <v>0</v>
      </c>
      <c r="O647" s="144">
        <v>23.332000000000001</v>
      </c>
      <c r="P647" s="57">
        <v>2494.33</v>
      </c>
      <c r="Q647" s="177">
        <v>23.33</v>
      </c>
      <c r="R647" s="185">
        <v>2494.33</v>
      </c>
      <c r="S647" s="103">
        <v>9.3532130872819551E-3</v>
      </c>
      <c r="T647" s="145">
        <v>74.099999999999994</v>
      </c>
      <c r="U647" s="54">
        <v>0.69307308976759285</v>
      </c>
      <c r="V647" s="54">
        <v>561.1927852369173</v>
      </c>
      <c r="W647" s="203">
        <v>41.584385386055565</v>
      </c>
    </row>
    <row r="648" spans="1:23" x14ac:dyDescent="0.2">
      <c r="A648" s="687"/>
      <c r="B648" s="690"/>
      <c r="C648" s="693"/>
      <c r="D648" s="104" t="s">
        <v>27</v>
      </c>
      <c r="E648" s="139">
        <v>7</v>
      </c>
      <c r="F648" s="140" t="s">
        <v>481</v>
      </c>
      <c r="G648" s="140" t="s">
        <v>122</v>
      </c>
      <c r="H648" s="139">
        <v>20</v>
      </c>
      <c r="I648" s="139">
        <v>1970</v>
      </c>
      <c r="J648" s="141">
        <v>14.16</v>
      </c>
      <c r="K648" s="141">
        <v>1.06</v>
      </c>
      <c r="L648" s="141">
        <v>4.3099999999999996</v>
      </c>
      <c r="M648" s="141">
        <v>-0.14000000000000001</v>
      </c>
      <c r="N648" s="141">
        <v>0</v>
      </c>
      <c r="O648" s="144">
        <v>8.93</v>
      </c>
      <c r="P648" s="57">
        <v>952.48</v>
      </c>
      <c r="Q648" s="177">
        <v>8.93</v>
      </c>
      <c r="R648" s="185">
        <v>952.48</v>
      </c>
      <c r="S648" s="103">
        <v>9.375524945405677E-3</v>
      </c>
      <c r="T648" s="145">
        <v>74.099999999999994</v>
      </c>
      <c r="U648" s="54">
        <v>0.69472639845456063</v>
      </c>
      <c r="V648" s="54">
        <v>562.53149672434063</v>
      </c>
      <c r="W648" s="203">
        <v>41.683583907273636</v>
      </c>
    </row>
    <row r="649" spans="1:23" x14ac:dyDescent="0.2">
      <c r="A649" s="687"/>
      <c r="B649" s="690"/>
      <c r="C649" s="693"/>
      <c r="D649" s="104" t="s">
        <v>27</v>
      </c>
      <c r="E649" s="139">
        <v>8</v>
      </c>
      <c r="F649" s="140" t="s">
        <v>482</v>
      </c>
      <c r="G649" s="140" t="s">
        <v>122</v>
      </c>
      <c r="H649" s="139">
        <v>20</v>
      </c>
      <c r="I649" s="139">
        <v>1973</v>
      </c>
      <c r="J649" s="141">
        <v>15.02</v>
      </c>
      <c r="K649" s="141">
        <v>1.66</v>
      </c>
      <c r="L649" s="141">
        <v>4.6500000000000004</v>
      </c>
      <c r="M649" s="141">
        <v>-0.23</v>
      </c>
      <c r="N649" s="141">
        <v>0</v>
      </c>
      <c r="O649" s="144">
        <v>8.93</v>
      </c>
      <c r="P649" s="57">
        <v>948.15</v>
      </c>
      <c r="Q649" s="177">
        <v>8.9</v>
      </c>
      <c r="R649" s="185">
        <v>948.15</v>
      </c>
      <c r="S649" s="103">
        <v>9.38670041660075E-3</v>
      </c>
      <c r="T649" s="145">
        <v>74.099999999999994</v>
      </c>
      <c r="U649" s="54">
        <v>0.6955545008701155</v>
      </c>
      <c r="V649" s="54">
        <v>563.202024996045</v>
      </c>
      <c r="W649" s="203">
        <v>41.733270052206926</v>
      </c>
    </row>
    <row r="650" spans="1:23" x14ac:dyDescent="0.2">
      <c r="A650" s="687"/>
      <c r="B650" s="690"/>
      <c r="C650" s="693"/>
      <c r="D650" s="104" t="s">
        <v>27</v>
      </c>
      <c r="E650" s="139">
        <v>9</v>
      </c>
      <c r="F650" s="140" t="s">
        <v>483</v>
      </c>
      <c r="G650" s="140" t="s">
        <v>122</v>
      </c>
      <c r="H650" s="139">
        <v>12</v>
      </c>
      <c r="I650" s="139">
        <v>1985</v>
      </c>
      <c r="J650" s="141">
        <v>9.2100000000000009</v>
      </c>
      <c r="K650" s="141">
        <v>1.1499999999999999</v>
      </c>
      <c r="L650" s="141">
        <v>1.72</v>
      </c>
      <c r="M650" s="141">
        <v>-0.23</v>
      </c>
      <c r="N650" s="141">
        <v>0</v>
      </c>
      <c r="O650" s="144">
        <v>6.57</v>
      </c>
      <c r="P650" s="57">
        <v>692.09</v>
      </c>
      <c r="Q650" s="177">
        <v>6.57</v>
      </c>
      <c r="R650" s="185">
        <v>692.09</v>
      </c>
      <c r="S650" s="103">
        <v>9.4929850163996011E-3</v>
      </c>
      <c r="T650" s="145">
        <v>74.099999999999994</v>
      </c>
      <c r="U650" s="54">
        <v>0.70343018971521043</v>
      </c>
      <c r="V650" s="54">
        <v>569.57910098397599</v>
      </c>
      <c r="W650" s="203">
        <v>42.205811382912614</v>
      </c>
    </row>
    <row r="651" spans="1:23" x14ac:dyDescent="0.2">
      <c r="A651" s="687"/>
      <c r="B651" s="690"/>
      <c r="C651" s="693"/>
      <c r="D651" s="104" t="s">
        <v>27</v>
      </c>
      <c r="E651" s="139">
        <v>10</v>
      </c>
      <c r="F651" s="140" t="s">
        <v>484</v>
      </c>
      <c r="G651" s="140" t="s">
        <v>122</v>
      </c>
      <c r="H651" s="139">
        <v>21</v>
      </c>
      <c r="I651" s="139">
        <v>1971</v>
      </c>
      <c r="J651" s="141">
        <v>15.33</v>
      </c>
      <c r="K651" s="141">
        <v>1.93</v>
      </c>
      <c r="L651" s="141">
        <v>4.2</v>
      </c>
      <c r="M651" s="141">
        <v>-4.9000000000000002E-2</v>
      </c>
      <c r="N651" s="141">
        <v>0</v>
      </c>
      <c r="O651" s="144">
        <v>9.23</v>
      </c>
      <c r="P651" s="57">
        <v>965.39</v>
      </c>
      <c r="Q651" s="177">
        <v>9.23</v>
      </c>
      <c r="R651" s="185">
        <v>965.39</v>
      </c>
      <c r="S651" s="103">
        <v>9.5609028475538392E-3</v>
      </c>
      <c r="T651" s="145">
        <v>74.099999999999994</v>
      </c>
      <c r="U651" s="54">
        <v>0.70846290100373943</v>
      </c>
      <c r="V651" s="54">
        <v>573.65417085323031</v>
      </c>
      <c r="W651" s="203">
        <v>42.507774060224364</v>
      </c>
    </row>
    <row r="652" spans="1:23" x14ac:dyDescent="0.2">
      <c r="A652" s="687"/>
      <c r="B652" s="690"/>
      <c r="C652" s="693"/>
      <c r="D652" s="143" t="s">
        <v>28</v>
      </c>
      <c r="E652" s="93">
        <v>1</v>
      </c>
      <c r="F652" s="94" t="s">
        <v>485</v>
      </c>
      <c r="G652" s="94" t="s">
        <v>122</v>
      </c>
      <c r="H652" s="93">
        <v>12</v>
      </c>
      <c r="I652" s="93">
        <v>1969</v>
      </c>
      <c r="J652" s="56">
        <v>10.99</v>
      </c>
      <c r="K652" s="56">
        <v>1.1499999999999999</v>
      </c>
      <c r="L652" s="56">
        <v>2.0499999999999998</v>
      </c>
      <c r="M652" s="56">
        <v>-0.39</v>
      </c>
      <c r="N652" s="56">
        <v>0</v>
      </c>
      <c r="O652" s="18">
        <v>8.17</v>
      </c>
      <c r="P652" s="95">
        <v>688.96</v>
      </c>
      <c r="Q652" s="59">
        <v>8.17</v>
      </c>
      <c r="R652" s="186">
        <v>688.96</v>
      </c>
      <c r="S652" s="96">
        <v>1.1858453320947515E-2</v>
      </c>
      <c r="T652" s="13">
        <v>74.099999999999994</v>
      </c>
      <c r="U652" s="148">
        <v>0.87871139108221075</v>
      </c>
      <c r="V652" s="148">
        <v>711.50719925685087</v>
      </c>
      <c r="W652" s="204">
        <v>52.722683464932651</v>
      </c>
    </row>
    <row r="653" spans="1:23" x14ac:dyDescent="0.2">
      <c r="A653" s="687"/>
      <c r="B653" s="690"/>
      <c r="C653" s="693"/>
      <c r="D653" s="143" t="s">
        <v>28</v>
      </c>
      <c r="E653" s="93">
        <v>2</v>
      </c>
      <c r="F653" s="94" t="s">
        <v>486</v>
      </c>
      <c r="G653" s="94" t="s">
        <v>122</v>
      </c>
      <c r="H653" s="93">
        <v>22</v>
      </c>
      <c r="I653" s="93">
        <v>1983</v>
      </c>
      <c r="J653" s="56">
        <v>21.7</v>
      </c>
      <c r="K653" s="56">
        <v>2.38</v>
      </c>
      <c r="L653" s="56">
        <v>4.83</v>
      </c>
      <c r="M653" s="56">
        <v>0.27100000000000002</v>
      </c>
      <c r="N653" s="56">
        <v>0</v>
      </c>
      <c r="O653" s="18">
        <v>14.21</v>
      </c>
      <c r="P653" s="95">
        <v>1182.51</v>
      </c>
      <c r="Q653" s="59">
        <v>14.21</v>
      </c>
      <c r="R653" s="186">
        <v>1182.51</v>
      </c>
      <c r="S653" s="96">
        <v>1.2016811697152668E-2</v>
      </c>
      <c r="T653" s="13">
        <v>74.099999999999994</v>
      </c>
      <c r="U653" s="148">
        <v>0.89044574675901256</v>
      </c>
      <c r="V653" s="148">
        <v>721.00870182916015</v>
      </c>
      <c r="W653" s="204">
        <v>53.426744805540764</v>
      </c>
    </row>
    <row r="654" spans="1:23" x14ac:dyDescent="0.2">
      <c r="A654" s="687"/>
      <c r="B654" s="690"/>
      <c r="C654" s="693"/>
      <c r="D654" s="143" t="s">
        <v>28</v>
      </c>
      <c r="E654" s="93">
        <v>3</v>
      </c>
      <c r="F654" s="94" t="s">
        <v>487</v>
      </c>
      <c r="G654" s="94" t="s">
        <v>122</v>
      </c>
      <c r="H654" s="93">
        <v>24</v>
      </c>
      <c r="I654" s="93">
        <v>1963</v>
      </c>
      <c r="J654" s="56">
        <v>15.97</v>
      </c>
      <c r="K654" s="56">
        <v>1.79</v>
      </c>
      <c r="L654" s="56">
        <v>-0.28999999999999998</v>
      </c>
      <c r="M654" s="56">
        <v>0.39400000000000002</v>
      </c>
      <c r="N654" s="56">
        <v>0</v>
      </c>
      <c r="O654" s="18">
        <v>14.07</v>
      </c>
      <c r="P654" s="95">
        <v>1066.5999999999999</v>
      </c>
      <c r="Q654" s="59">
        <v>14.07</v>
      </c>
      <c r="R654" s="186">
        <v>1066.5999999999999</v>
      </c>
      <c r="S654" s="96">
        <v>1.3191449465591601E-2</v>
      </c>
      <c r="T654" s="13">
        <v>74.099999999999994</v>
      </c>
      <c r="U654" s="148">
        <v>0.9774864054003376</v>
      </c>
      <c r="V654" s="148">
        <v>791.48696793549607</v>
      </c>
      <c r="W654" s="204">
        <v>58.649184324020254</v>
      </c>
    </row>
    <row r="655" spans="1:23" x14ac:dyDescent="0.2">
      <c r="A655" s="687"/>
      <c r="B655" s="690"/>
      <c r="C655" s="693"/>
      <c r="D655" s="143" t="s">
        <v>28</v>
      </c>
      <c r="E655" s="93">
        <v>4</v>
      </c>
      <c r="F655" s="94" t="s">
        <v>488</v>
      </c>
      <c r="G655" s="94" t="s">
        <v>122</v>
      </c>
      <c r="H655" s="93">
        <v>25</v>
      </c>
      <c r="I655" s="93">
        <v>1964</v>
      </c>
      <c r="J655" s="56">
        <v>11.92</v>
      </c>
      <c r="K655" s="56">
        <v>0</v>
      </c>
      <c r="L655" s="56">
        <v>0</v>
      </c>
      <c r="M655" s="56">
        <v>0</v>
      </c>
      <c r="N655" s="56">
        <v>0</v>
      </c>
      <c r="O655" s="18">
        <v>11.92</v>
      </c>
      <c r="P655" s="95">
        <v>895.04</v>
      </c>
      <c r="Q655" s="59">
        <v>11.92</v>
      </c>
      <c r="R655" s="186">
        <v>895.04</v>
      </c>
      <c r="S655" s="96">
        <v>1.33178405434394E-2</v>
      </c>
      <c r="T655" s="13">
        <v>74.099999999999994</v>
      </c>
      <c r="U655" s="148">
        <v>0.98685198426885945</v>
      </c>
      <c r="V655" s="148">
        <v>799.07043260636397</v>
      </c>
      <c r="W655" s="204">
        <v>59.211119056131565</v>
      </c>
    </row>
    <row r="656" spans="1:23" x14ac:dyDescent="0.2">
      <c r="A656" s="687"/>
      <c r="B656" s="690"/>
      <c r="C656" s="693"/>
      <c r="D656" s="143" t="s">
        <v>28</v>
      </c>
      <c r="E656" s="93">
        <v>5</v>
      </c>
      <c r="F656" s="94" t="s">
        <v>489</v>
      </c>
      <c r="G656" s="94" t="s">
        <v>122</v>
      </c>
      <c r="H656" s="93">
        <v>6</v>
      </c>
      <c r="I656" s="93">
        <v>1986</v>
      </c>
      <c r="J656" s="56">
        <v>7</v>
      </c>
      <c r="K656" s="56">
        <v>0.317</v>
      </c>
      <c r="L656" s="56">
        <v>1.63</v>
      </c>
      <c r="M656" s="56">
        <v>-1.14E-2</v>
      </c>
      <c r="N656" s="56">
        <v>0</v>
      </c>
      <c r="O656" s="18">
        <v>5.0599999999999996</v>
      </c>
      <c r="P656" s="95">
        <v>378.43</v>
      </c>
      <c r="Q656" s="59">
        <v>5.0599999999999996</v>
      </c>
      <c r="R656" s="186">
        <v>378.43</v>
      </c>
      <c r="S656" s="96">
        <v>1.3371032951932985E-2</v>
      </c>
      <c r="T656" s="13">
        <v>74.099999999999994</v>
      </c>
      <c r="U656" s="148">
        <v>0.99079354173823408</v>
      </c>
      <c r="V656" s="148">
        <v>802.26197711597911</v>
      </c>
      <c r="W656" s="204">
        <v>59.44761250429405</v>
      </c>
    </row>
    <row r="657" spans="1:23" x14ac:dyDescent="0.2">
      <c r="A657" s="687"/>
      <c r="B657" s="690"/>
      <c r="C657" s="693"/>
      <c r="D657" s="143" t="s">
        <v>28</v>
      </c>
      <c r="E657" s="93">
        <v>6</v>
      </c>
      <c r="F657" s="94" t="s">
        <v>490</v>
      </c>
      <c r="G657" s="94" t="s">
        <v>122</v>
      </c>
      <c r="H657" s="93">
        <v>8</v>
      </c>
      <c r="I657" s="93">
        <v>1955</v>
      </c>
      <c r="J657" s="56">
        <v>8.4</v>
      </c>
      <c r="K657" s="56">
        <v>0.84</v>
      </c>
      <c r="L657" s="56">
        <v>2.39</v>
      </c>
      <c r="M657" s="56">
        <v>-0.13</v>
      </c>
      <c r="N657" s="56">
        <v>0</v>
      </c>
      <c r="O657" s="18">
        <v>5.29</v>
      </c>
      <c r="P657" s="95">
        <v>390.37</v>
      </c>
      <c r="Q657" s="59">
        <v>5.29</v>
      </c>
      <c r="R657" s="186">
        <v>390.37</v>
      </c>
      <c r="S657" s="96">
        <v>1.3551246253554319E-2</v>
      </c>
      <c r="T657" s="13">
        <v>74.099999999999994</v>
      </c>
      <c r="U657" s="148">
        <v>1.0041473473883751</v>
      </c>
      <c r="V657" s="148">
        <v>813.07477521325927</v>
      </c>
      <c r="W657" s="204">
        <v>60.24884084330251</v>
      </c>
    </row>
    <row r="658" spans="1:23" x14ac:dyDescent="0.2">
      <c r="A658" s="687"/>
      <c r="B658" s="690"/>
      <c r="C658" s="693"/>
      <c r="D658" s="143" t="s">
        <v>28</v>
      </c>
      <c r="E658" s="93">
        <v>7</v>
      </c>
      <c r="F658" s="94" t="s">
        <v>491</v>
      </c>
      <c r="G658" s="94" t="s">
        <v>122</v>
      </c>
      <c r="H658" s="93">
        <v>12</v>
      </c>
      <c r="I658" s="93">
        <v>1965</v>
      </c>
      <c r="J658" s="56">
        <v>7.8</v>
      </c>
      <c r="K658" s="56">
        <v>1.1100000000000001</v>
      </c>
      <c r="L658" s="56">
        <v>0.27400000000000002</v>
      </c>
      <c r="M658" s="56">
        <v>-0.09</v>
      </c>
      <c r="N658" s="56">
        <v>0</v>
      </c>
      <c r="O658" s="18">
        <v>6.5</v>
      </c>
      <c r="P658" s="95">
        <v>461.73</v>
      </c>
      <c r="Q658" s="59">
        <v>6.5</v>
      </c>
      <c r="R658" s="186">
        <v>461.73</v>
      </c>
      <c r="S658" s="96">
        <v>1.4077491174495917E-2</v>
      </c>
      <c r="T658" s="13">
        <v>74.099999999999994</v>
      </c>
      <c r="U658" s="148">
        <v>1.0431420960301474</v>
      </c>
      <c r="V658" s="148">
        <v>844.64947046975499</v>
      </c>
      <c r="W658" s="204">
        <v>62.588525761808839</v>
      </c>
    </row>
    <row r="659" spans="1:23" x14ac:dyDescent="0.2">
      <c r="A659" s="687"/>
      <c r="B659" s="690"/>
      <c r="C659" s="693"/>
      <c r="D659" s="143" t="s">
        <v>28</v>
      </c>
      <c r="E659" s="93">
        <v>8</v>
      </c>
      <c r="F659" s="94" t="s">
        <v>492</v>
      </c>
      <c r="G659" s="94" t="s">
        <v>122</v>
      </c>
      <c r="H659" s="93">
        <v>12</v>
      </c>
      <c r="I659" s="93">
        <v>1959</v>
      </c>
      <c r="J659" s="56">
        <v>11</v>
      </c>
      <c r="K659" s="56">
        <v>0.84</v>
      </c>
      <c r="L659" s="56">
        <v>2.23</v>
      </c>
      <c r="M659" s="56">
        <v>-0.08</v>
      </c>
      <c r="N659" s="56">
        <v>0</v>
      </c>
      <c r="O659" s="18">
        <v>8</v>
      </c>
      <c r="P659" s="95">
        <v>527.71</v>
      </c>
      <c r="Q659" s="59">
        <v>8</v>
      </c>
      <c r="R659" s="186">
        <v>527.71</v>
      </c>
      <c r="S659" s="96">
        <v>1.5159841579655492E-2</v>
      </c>
      <c r="T659" s="13">
        <v>74.099999999999994</v>
      </c>
      <c r="U659" s="148">
        <v>1.123344261052472</v>
      </c>
      <c r="V659" s="148">
        <v>909.59049477932956</v>
      </c>
      <c r="W659" s="204">
        <v>67.400655663148314</v>
      </c>
    </row>
    <row r="660" spans="1:23" x14ac:dyDescent="0.2">
      <c r="A660" s="687"/>
      <c r="B660" s="690"/>
      <c r="C660" s="693"/>
      <c r="D660" s="143" t="s">
        <v>28</v>
      </c>
      <c r="E660" s="93">
        <v>9</v>
      </c>
      <c r="F660" s="94" t="s">
        <v>493</v>
      </c>
      <c r="G660" s="94" t="s">
        <v>122</v>
      </c>
      <c r="H660" s="93">
        <v>9</v>
      </c>
      <c r="I660" s="93" t="s">
        <v>79</v>
      </c>
      <c r="J660" s="56">
        <v>6.6</v>
      </c>
      <c r="K660" s="56">
        <v>0</v>
      </c>
      <c r="L660" s="56">
        <v>0</v>
      </c>
      <c r="M660" s="56">
        <v>0</v>
      </c>
      <c r="N660" s="56">
        <v>0</v>
      </c>
      <c r="O660" s="18">
        <v>6.6</v>
      </c>
      <c r="P660" s="94">
        <v>422.73</v>
      </c>
      <c r="Q660" s="59">
        <v>6.6</v>
      </c>
      <c r="R660" s="186">
        <v>422.73</v>
      </c>
      <c r="S660" s="96">
        <v>1.5612802498048398E-2</v>
      </c>
      <c r="T660" s="13">
        <v>74.099999999999994</v>
      </c>
      <c r="U660" s="148">
        <v>1.1569086651053861</v>
      </c>
      <c r="V660" s="148">
        <v>936.76814988290391</v>
      </c>
      <c r="W660" s="204">
        <v>69.414519906323164</v>
      </c>
    </row>
    <row r="661" spans="1:23" ht="13.5" thickBot="1" x14ac:dyDescent="0.25">
      <c r="A661" s="699"/>
      <c r="B661" s="700"/>
      <c r="C661" s="701"/>
      <c r="D661" s="266" t="s">
        <v>28</v>
      </c>
      <c r="E661" s="267">
        <v>10</v>
      </c>
      <c r="F661" s="268" t="s">
        <v>494</v>
      </c>
      <c r="G661" s="268" t="s">
        <v>122</v>
      </c>
      <c r="H661" s="267">
        <v>9</v>
      </c>
      <c r="I661" s="267">
        <v>1977</v>
      </c>
      <c r="J661" s="269">
        <v>11</v>
      </c>
      <c r="K661" s="269">
        <v>0.64</v>
      </c>
      <c r="L661" s="269">
        <v>2.66</v>
      </c>
      <c r="M661" s="269">
        <v>-0.13300000000000001</v>
      </c>
      <c r="N661" s="269">
        <v>0</v>
      </c>
      <c r="O661" s="270">
        <v>7.82</v>
      </c>
      <c r="P661" s="268">
        <v>460.02</v>
      </c>
      <c r="Q661" s="271">
        <v>7.82</v>
      </c>
      <c r="R661" s="272">
        <v>460.02</v>
      </c>
      <c r="S661" s="273">
        <v>1.6999260901699929E-2</v>
      </c>
      <c r="T661" s="274">
        <v>74.099999999999994</v>
      </c>
      <c r="U661" s="275">
        <v>1.2596452328159646</v>
      </c>
      <c r="V661" s="275">
        <v>1019.9556541019956</v>
      </c>
      <c r="W661" s="276">
        <v>75.578713968957857</v>
      </c>
    </row>
    <row r="662" spans="1:23" x14ac:dyDescent="0.2">
      <c r="A662" s="686" t="s">
        <v>495</v>
      </c>
      <c r="B662" s="689">
        <v>6.6</v>
      </c>
      <c r="C662" s="692">
        <v>307.8</v>
      </c>
      <c r="D662" s="83" t="s">
        <v>25</v>
      </c>
      <c r="E662" s="84">
        <v>1</v>
      </c>
      <c r="F662" s="85" t="s">
        <v>496</v>
      </c>
      <c r="G662" s="85" t="s">
        <v>24</v>
      </c>
      <c r="H662" s="84">
        <v>20</v>
      </c>
      <c r="I662" s="84" t="s">
        <v>79</v>
      </c>
      <c r="J662" s="110">
        <v>8.5980000000000008</v>
      </c>
      <c r="K662" s="110">
        <v>4.4880000000000004</v>
      </c>
      <c r="L662" s="110">
        <v>3.3384999999999998</v>
      </c>
      <c r="M662" s="110">
        <v>-1.9890000000000001</v>
      </c>
      <c r="N662" s="110">
        <v>0</v>
      </c>
      <c r="O662" s="14">
        <v>2.7605</v>
      </c>
      <c r="P662" s="86">
        <v>1053.1400000000001</v>
      </c>
      <c r="Q662" s="179">
        <v>2.7605</v>
      </c>
      <c r="R662" s="182">
        <v>1053.1400000000001</v>
      </c>
      <c r="S662" s="87">
        <v>2.6212089560742158E-3</v>
      </c>
      <c r="T662" s="10">
        <v>41.1</v>
      </c>
      <c r="U662" s="198">
        <v>0.10773168809465027</v>
      </c>
      <c r="V662" s="198">
        <v>157.27253736445294</v>
      </c>
      <c r="W662" s="199">
        <v>6.4639012856790163</v>
      </c>
    </row>
    <row r="663" spans="1:23" x14ac:dyDescent="0.2">
      <c r="A663" s="687"/>
      <c r="B663" s="690"/>
      <c r="C663" s="693"/>
      <c r="D663" s="88" t="s">
        <v>25</v>
      </c>
      <c r="E663" s="89">
        <v>2</v>
      </c>
      <c r="F663" s="90" t="s">
        <v>497</v>
      </c>
      <c r="G663" s="90" t="s">
        <v>24</v>
      </c>
      <c r="H663" s="89">
        <v>45</v>
      </c>
      <c r="I663" s="89" t="s">
        <v>79</v>
      </c>
      <c r="J663" s="111">
        <v>19.085000000000001</v>
      </c>
      <c r="K663" s="111">
        <v>4.6486000000000001</v>
      </c>
      <c r="L663" s="111">
        <v>9.3190000000000008</v>
      </c>
      <c r="M663" s="111">
        <v>-0.8236</v>
      </c>
      <c r="N663" s="111">
        <v>0</v>
      </c>
      <c r="O663" s="15">
        <v>5.9409999999999998</v>
      </c>
      <c r="P663" s="58">
        <v>1870.08</v>
      </c>
      <c r="Q663" s="175">
        <v>5.9409999999999998</v>
      </c>
      <c r="R663" s="183">
        <v>1870.08</v>
      </c>
      <c r="S663" s="91">
        <v>3.1768694387405887E-3</v>
      </c>
      <c r="T663" s="53">
        <v>41.1</v>
      </c>
      <c r="U663" s="147">
        <v>0.13056933393223821</v>
      </c>
      <c r="V663" s="147">
        <v>190.61216632443532</v>
      </c>
      <c r="W663" s="200">
        <v>7.8341600359342918</v>
      </c>
    </row>
    <row r="664" spans="1:23" x14ac:dyDescent="0.2">
      <c r="A664" s="687"/>
      <c r="B664" s="690"/>
      <c r="C664" s="693"/>
      <c r="D664" s="88" t="s">
        <v>25</v>
      </c>
      <c r="E664" s="89">
        <v>3</v>
      </c>
      <c r="F664" s="90" t="s">
        <v>498</v>
      </c>
      <c r="G664" s="90" t="s">
        <v>24</v>
      </c>
      <c r="H664" s="89">
        <v>20</v>
      </c>
      <c r="I664" s="89" t="s">
        <v>79</v>
      </c>
      <c r="J664" s="111">
        <v>9.35</v>
      </c>
      <c r="K664" s="111">
        <v>1.3977999999999999</v>
      </c>
      <c r="L664" s="111">
        <v>3.9224999999999999</v>
      </c>
      <c r="M664" s="111">
        <v>0.28520000000000001</v>
      </c>
      <c r="N664" s="111">
        <v>0</v>
      </c>
      <c r="O664" s="15">
        <v>3.7444999999999999</v>
      </c>
      <c r="P664" s="58">
        <v>1076.8</v>
      </c>
      <c r="Q664" s="175">
        <v>3.7444999999999999</v>
      </c>
      <c r="R664" s="183">
        <v>1076.8</v>
      </c>
      <c r="S664" s="91">
        <v>3.4774331352154532E-3</v>
      </c>
      <c r="T664" s="53">
        <v>41.1</v>
      </c>
      <c r="U664" s="147">
        <v>0.14292250185735514</v>
      </c>
      <c r="V664" s="147">
        <v>208.6459881129272</v>
      </c>
      <c r="W664" s="200">
        <v>8.575350111441308</v>
      </c>
    </row>
    <row r="665" spans="1:23" x14ac:dyDescent="0.2">
      <c r="A665" s="687"/>
      <c r="B665" s="690"/>
      <c r="C665" s="693"/>
      <c r="D665" s="88" t="s">
        <v>25</v>
      </c>
      <c r="E665" s="89">
        <v>4</v>
      </c>
      <c r="F665" s="90" t="s">
        <v>499</v>
      </c>
      <c r="G665" s="90" t="s">
        <v>24</v>
      </c>
      <c r="H665" s="89">
        <v>20</v>
      </c>
      <c r="I665" s="89" t="s">
        <v>79</v>
      </c>
      <c r="J665" s="111">
        <v>10</v>
      </c>
      <c r="K665" s="111">
        <v>2.1943000000000001</v>
      </c>
      <c r="L665" s="111">
        <v>4.266</v>
      </c>
      <c r="M665" s="111">
        <v>-0.15429999999999999</v>
      </c>
      <c r="N665" s="111">
        <v>0</v>
      </c>
      <c r="O665" s="15">
        <v>3.694</v>
      </c>
      <c r="P665" s="58">
        <v>1047.24</v>
      </c>
      <c r="Q665" s="175">
        <v>3.694</v>
      </c>
      <c r="R665" s="183">
        <v>1047.24</v>
      </c>
      <c r="S665" s="91">
        <v>3.5273671746686528E-3</v>
      </c>
      <c r="T665" s="53">
        <v>41.1</v>
      </c>
      <c r="U665" s="147">
        <v>0.14497479087888163</v>
      </c>
      <c r="V665" s="147">
        <v>211.64203048011919</v>
      </c>
      <c r="W665" s="200">
        <v>8.6984874527329001</v>
      </c>
    </row>
    <row r="666" spans="1:23" x14ac:dyDescent="0.2">
      <c r="A666" s="687"/>
      <c r="B666" s="690"/>
      <c r="C666" s="693"/>
      <c r="D666" s="88" t="s">
        <v>25</v>
      </c>
      <c r="E666" s="89">
        <v>5</v>
      </c>
      <c r="F666" s="90" t="s">
        <v>500</v>
      </c>
      <c r="G666" s="90" t="s">
        <v>24</v>
      </c>
      <c r="H666" s="89">
        <v>60</v>
      </c>
      <c r="I666" s="89" t="s">
        <v>79</v>
      </c>
      <c r="J666" s="111">
        <v>25.3</v>
      </c>
      <c r="K666" s="111">
        <v>4.524</v>
      </c>
      <c r="L666" s="111">
        <v>8.9160000000000004</v>
      </c>
      <c r="M666" s="111">
        <v>0.83099999999999996</v>
      </c>
      <c r="N666" s="111">
        <v>0</v>
      </c>
      <c r="O666" s="15">
        <v>11.029</v>
      </c>
      <c r="P666" s="58">
        <v>3128.28</v>
      </c>
      <c r="Q666" s="175">
        <v>11.029</v>
      </c>
      <c r="R666" s="183">
        <v>3128.28</v>
      </c>
      <c r="S666" s="91">
        <v>3.5255795517025327E-3</v>
      </c>
      <c r="T666" s="53">
        <v>41.1</v>
      </c>
      <c r="U666" s="147">
        <v>0.1449013195749741</v>
      </c>
      <c r="V666" s="147">
        <v>211.53477310215197</v>
      </c>
      <c r="W666" s="200">
        <v>8.694079174498448</v>
      </c>
    </row>
    <row r="667" spans="1:23" x14ac:dyDescent="0.2">
      <c r="A667" s="687"/>
      <c r="B667" s="690"/>
      <c r="C667" s="693"/>
      <c r="D667" s="88" t="s">
        <v>25</v>
      </c>
      <c r="E667" s="89">
        <v>6</v>
      </c>
      <c r="F667" s="90" t="s">
        <v>501</v>
      </c>
      <c r="G667" s="90" t="s">
        <v>24</v>
      </c>
      <c r="H667" s="89">
        <v>20</v>
      </c>
      <c r="I667" s="89" t="s">
        <v>79</v>
      </c>
      <c r="J667" s="111">
        <v>10</v>
      </c>
      <c r="K667" s="111">
        <v>1.9288000000000001</v>
      </c>
      <c r="L667" s="111">
        <v>4.1974999999999998</v>
      </c>
      <c r="M667" s="111">
        <v>-9.2799999999999994E-2</v>
      </c>
      <c r="N667" s="111">
        <v>0</v>
      </c>
      <c r="O667" s="15">
        <v>3.9664999999999999</v>
      </c>
      <c r="P667" s="58">
        <v>1087.6600000000001</v>
      </c>
      <c r="Q667" s="175">
        <v>3.9664999999999999</v>
      </c>
      <c r="R667" s="183">
        <v>1087.6600000000001</v>
      </c>
      <c r="S667" s="91">
        <v>3.6468197782395231E-3</v>
      </c>
      <c r="T667" s="53">
        <v>41.1</v>
      </c>
      <c r="U667" s="147">
        <v>0.14988429288564439</v>
      </c>
      <c r="V667" s="147">
        <v>218.80918669437139</v>
      </c>
      <c r="W667" s="200">
        <v>8.9930575731386657</v>
      </c>
    </row>
    <row r="668" spans="1:23" x14ac:dyDescent="0.2">
      <c r="A668" s="687"/>
      <c r="B668" s="690"/>
      <c r="C668" s="693"/>
      <c r="D668" s="88" t="s">
        <v>25</v>
      </c>
      <c r="E668" s="89">
        <v>7</v>
      </c>
      <c r="F668" s="90" t="s">
        <v>502</v>
      </c>
      <c r="G668" s="90" t="s">
        <v>24</v>
      </c>
      <c r="H668" s="89">
        <v>30</v>
      </c>
      <c r="I668" s="89" t="s">
        <v>79</v>
      </c>
      <c r="J668" s="111">
        <v>14.600000000000001</v>
      </c>
      <c r="K668" s="111">
        <v>2.8986000000000001</v>
      </c>
      <c r="L668" s="111">
        <v>5.1849999999999996</v>
      </c>
      <c r="M668" s="111">
        <v>5.9400000000000001E-2</v>
      </c>
      <c r="N668" s="111">
        <v>0</v>
      </c>
      <c r="O668" s="15">
        <v>6.4569999999999999</v>
      </c>
      <c r="P668" s="58">
        <v>1720.83</v>
      </c>
      <c r="Q668" s="175">
        <v>6.4569999999999999</v>
      </c>
      <c r="R668" s="183">
        <v>1720.83</v>
      </c>
      <c r="S668" s="91">
        <v>3.752259084279098E-3</v>
      </c>
      <c r="T668" s="53">
        <v>41.1</v>
      </c>
      <c r="U668" s="147">
        <v>0.15421784836387092</v>
      </c>
      <c r="V668" s="147">
        <v>225.13554505674588</v>
      </c>
      <c r="W668" s="200">
        <v>9.2530709018322561</v>
      </c>
    </row>
    <row r="669" spans="1:23" x14ac:dyDescent="0.2">
      <c r="A669" s="687"/>
      <c r="B669" s="690"/>
      <c r="C669" s="693"/>
      <c r="D669" s="88" t="s">
        <v>25</v>
      </c>
      <c r="E669" s="89">
        <v>8</v>
      </c>
      <c r="F669" s="90" t="s">
        <v>503</v>
      </c>
      <c r="G669" s="90" t="s">
        <v>24</v>
      </c>
      <c r="H669" s="89">
        <v>30</v>
      </c>
      <c r="I669" s="89" t="s">
        <v>79</v>
      </c>
      <c r="J669" s="111">
        <v>14.27</v>
      </c>
      <c r="K669" s="111">
        <v>2.7686000000000002</v>
      </c>
      <c r="L669" s="111">
        <v>5.4044999999999996</v>
      </c>
      <c r="M669" s="111">
        <v>0.34239999999999998</v>
      </c>
      <c r="N669" s="111">
        <v>0</v>
      </c>
      <c r="O669" s="15">
        <v>5.7545000000000002</v>
      </c>
      <c r="P669" s="58">
        <v>1538.89</v>
      </c>
      <c r="Q669" s="175">
        <v>5.7545000000000002</v>
      </c>
      <c r="R669" s="183">
        <v>1538.89</v>
      </c>
      <c r="S669" s="91">
        <v>3.7393835816725042E-3</v>
      </c>
      <c r="T669" s="53">
        <v>41.1</v>
      </c>
      <c r="U669" s="147">
        <v>0.15368866520673993</v>
      </c>
      <c r="V669" s="147">
        <v>224.36301490035027</v>
      </c>
      <c r="W669" s="200">
        <v>9.2213199124043967</v>
      </c>
    </row>
    <row r="670" spans="1:23" x14ac:dyDescent="0.2">
      <c r="A670" s="687"/>
      <c r="B670" s="690"/>
      <c r="C670" s="693"/>
      <c r="D670" s="88" t="s">
        <v>25</v>
      </c>
      <c r="E670" s="89">
        <v>9</v>
      </c>
      <c r="F670" s="90" t="s">
        <v>504</v>
      </c>
      <c r="G670" s="90" t="s">
        <v>24</v>
      </c>
      <c r="H670" s="89">
        <v>12</v>
      </c>
      <c r="I670" s="89" t="s">
        <v>79</v>
      </c>
      <c r="J670" s="111">
        <v>6.1999999999999993</v>
      </c>
      <c r="K670" s="111">
        <v>1.6254</v>
      </c>
      <c r="L670" s="111">
        <v>1.84</v>
      </c>
      <c r="M670" s="111">
        <v>-4.4400000000000002E-2</v>
      </c>
      <c r="N670" s="111">
        <v>0</v>
      </c>
      <c r="O670" s="15">
        <v>2.7789999999999999</v>
      </c>
      <c r="P670" s="58">
        <v>705.43</v>
      </c>
      <c r="Q670" s="175">
        <v>2.7789999999999999</v>
      </c>
      <c r="R670" s="183">
        <v>705.43</v>
      </c>
      <c r="S670" s="91">
        <v>3.9394411918971407E-3</v>
      </c>
      <c r="T670" s="53">
        <v>41.1</v>
      </c>
      <c r="U670" s="147">
        <v>0.16191103298697249</v>
      </c>
      <c r="V670" s="147">
        <v>236.36647151382846</v>
      </c>
      <c r="W670" s="200">
        <v>9.7146619792183504</v>
      </c>
    </row>
    <row r="671" spans="1:23" x14ac:dyDescent="0.2">
      <c r="A671" s="687"/>
      <c r="B671" s="690"/>
      <c r="C671" s="693"/>
      <c r="D671" s="88" t="s">
        <v>25</v>
      </c>
      <c r="E671" s="89">
        <v>10</v>
      </c>
      <c r="F671" s="90" t="s">
        <v>505</v>
      </c>
      <c r="G671" s="90" t="s">
        <v>24</v>
      </c>
      <c r="H671" s="89">
        <v>45</v>
      </c>
      <c r="I671" s="89" t="s">
        <v>79</v>
      </c>
      <c r="J671" s="111">
        <v>20.049100000000003</v>
      </c>
      <c r="K671" s="111">
        <v>4.4960000000000004</v>
      </c>
      <c r="L671" s="111">
        <v>9.2855000000000008</v>
      </c>
      <c r="M671" s="111">
        <v>-1.0799000000000001</v>
      </c>
      <c r="N671" s="111">
        <v>0</v>
      </c>
      <c r="O671" s="15">
        <v>7.3475000000000001</v>
      </c>
      <c r="P671" s="58">
        <v>1888.38</v>
      </c>
      <c r="Q671" s="175">
        <v>7.3475000000000001</v>
      </c>
      <c r="R671" s="183">
        <v>1888.38</v>
      </c>
      <c r="S671" s="91">
        <v>3.8909011957339095E-3</v>
      </c>
      <c r="T671" s="53">
        <v>41.1</v>
      </c>
      <c r="U671" s="147">
        <v>0.15991603914466368</v>
      </c>
      <c r="V671" s="147">
        <v>233.45407174403456</v>
      </c>
      <c r="W671" s="200">
        <v>9.5949623486798217</v>
      </c>
    </row>
    <row r="672" spans="1:23" x14ac:dyDescent="0.2">
      <c r="A672" s="687"/>
      <c r="B672" s="690"/>
      <c r="C672" s="693"/>
      <c r="D672" s="138" t="s">
        <v>26</v>
      </c>
      <c r="E672" s="98">
        <v>1</v>
      </c>
      <c r="F672" s="99" t="s">
        <v>506</v>
      </c>
      <c r="G672" s="99" t="s">
        <v>122</v>
      </c>
      <c r="H672" s="98">
        <v>20</v>
      </c>
      <c r="I672" s="98">
        <v>1995</v>
      </c>
      <c r="J672" s="112">
        <v>11</v>
      </c>
      <c r="K672" s="112">
        <v>2.1863000000000001</v>
      </c>
      <c r="L672" s="112">
        <v>2.9525000000000001</v>
      </c>
      <c r="M672" s="112">
        <v>-0.3503</v>
      </c>
      <c r="N672" s="112">
        <v>0</v>
      </c>
      <c r="O672" s="16">
        <v>6.2115</v>
      </c>
      <c r="P672" s="100">
        <v>1035.75</v>
      </c>
      <c r="Q672" s="176">
        <v>6.2115</v>
      </c>
      <c r="R672" s="184">
        <v>1035.75</v>
      </c>
      <c r="S672" s="101">
        <v>5.9971035481535123E-3</v>
      </c>
      <c r="T672" s="11">
        <v>41.1</v>
      </c>
      <c r="U672" s="201">
        <v>0.24648095582910937</v>
      </c>
      <c r="V672" s="201">
        <v>359.82621288921075</v>
      </c>
      <c r="W672" s="202">
        <v>14.788857349746563</v>
      </c>
    </row>
    <row r="673" spans="1:23" x14ac:dyDescent="0.2">
      <c r="A673" s="687"/>
      <c r="B673" s="690"/>
      <c r="C673" s="693"/>
      <c r="D673" s="138" t="s">
        <v>26</v>
      </c>
      <c r="E673" s="98">
        <v>2</v>
      </c>
      <c r="F673" s="99" t="s">
        <v>507</v>
      </c>
      <c r="G673" s="99" t="s">
        <v>122</v>
      </c>
      <c r="H673" s="98">
        <v>22</v>
      </c>
      <c r="I673" s="98" t="s">
        <v>79</v>
      </c>
      <c r="J673" s="112">
        <v>15.25</v>
      </c>
      <c r="K673" s="112">
        <v>2.3296999999999999</v>
      </c>
      <c r="L673" s="112">
        <v>4.9794999999999998</v>
      </c>
      <c r="M673" s="112">
        <v>0.16930000000000001</v>
      </c>
      <c r="N673" s="112">
        <v>0</v>
      </c>
      <c r="O673" s="16">
        <v>7.7714999999999996</v>
      </c>
      <c r="P673" s="100">
        <v>1285.1199999999999</v>
      </c>
      <c r="Q673" s="176">
        <v>7.7714999999999996</v>
      </c>
      <c r="R673" s="184">
        <v>1285.1199999999999</v>
      </c>
      <c r="S673" s="101">
        <v>6.0472951942231075E-3</v>
      </c>
      <c r="T673" s="11">
        <v>41.1</v>
      </c>
      <c r="U673" s="201">
        <v>0.24854383248256973</v>
      </c>
      <c r="V673" s="201">
        <v>362.83771165338646</v>
      </c>
      <c r="W673" s="202">
        <v>14.912629948954184</v>
      </c>
    </row>
    <row r="674" spans="1:23" x14ac:dyDescent="0.2">
      <c r="A674" s="687"/>
      <c r="B674" s="690"/>
      <c r="C674" s="693"/>
      <c r="D674" s="138" t="s">
        <v>26</v>
      </c>
      <c r="E674" s="98">
        <v>3</v>
      </c>
      <c r="F674" s="99" t="s">
        <v>508</v>
      </c>
      <c r="G674" s="99" t="s">
        <v>122</v>
      </c>
      <c r="H674" s="98">
        <v>34</v>
      </c>
      <c r="I674" s="98">
        <v>1993</v>
      </c>
      <c r="J674" s="112">
        <v>24.229999999999997</v>
      </c>
      <c r="K674" s="112">
        <v>3.5488</v>
      </c>
      <c r="L674" s="112">
        <v>8.5574999999999992</v>
      </c>
      <c r="M674" s="112">
        <v>0.58220000000000005</v>
      </c>
      <c r="N674" s="112">
        <v>0</v>
      </c>
      <c r="O674" s="16">
        <v>11.541499999999999</v>
      </c>
      <c r="P674" s="100">
        <v>1867.26</v>
      </c>
      <c r="Q674" s="176">
        <v>11.541499999999999</v>
      </c>
      <c r="R674" s="184">
        <v>1867.26</v>
      </c>
      <c r="S674" s="101">
        <v>6.1809817593693429E-3</v>
      </c>
      <c r="T674" s="11">
        <v>41.1</v>
      </c>
      <c r="U674" s="201">
        <v>0.25403835031007999</v>
      </c>
      <c r="V674" s="201">
        <v>370.85890556216054</v>
      </c>
      <c r="W674" s="202">
        <v>15.242301018604799</v>
      </c>
    </row>
    <row r="675" spans="1:23" x14ac:dyDescent="0.2">
      <c r="A675" s="687"/>
      <c r="B675" s="690"/>
      <c r="C675" s="693"/>
      <c r="D675" s="138" t="s">
        <v>26</v>
      </c>
      <c r="E675" s="98">
        <v>4</v>
      </c>
      <c r="F675" s="99" t="s">
        <v>509</v>
      </c>
      <c r="G675" s="99" t="s">
        <v>122</v>
      </c>
      <c r="H675" s="98">
        <v>22</v>
      </c>
      <c r="I675" s="98" t="s">
        <v>79</v>
      </c>
      <c r="J675" s="112">
        <v>15.34</v>
      </c>
      <c r="K675" s="112">
        <v>1.8963000000000001</v>
      </c>
      <c r="L675" s="112">
        <v>5.4444999999999997</v>
      </c>
      <c r="M675" s="112">
        <v>0.29670000000000002</v>
      </c>
      <c r="N675" s="112">
        <v>0</v>
      </c>
      <c r="O675" s="16">
        <v>7.7024999999999997</v>
      </c>
      <c r="P675" s="100">
        <v>1208.28</v>
      </c>
      <c r="Q675" s="176">
        <v>7.7024999999999997</v>
      </c>
      <c r="R675" s="184">
        <v>1208.28</v>
      </c>
      <c r="S675" s="101">
        <v>6.3747641275201114E-3</v>
      </c>
      <c r="T675" s="11">
        <v>41.1</v>
      </c>
      <c r="U675" s="201">
        <v>0.26200280564107659</v>
      </c>
      <c r="V675" s="201">
        <v>382.48584765120671</v>
      </c>
      <c r="W675" s="202">
        <v>15.720168338464596</v>
      </c>
    </row>
    <row r="676" spans="1:23" x14ac:dyDescent="0.2">
      <c r="A676" s="687"/>
      <c r="B676" s="690"/>
      <c r="C676" s="693"/>
      <c r="D676" s="138" t="s">
        <v>26</v>
      </c>
      <c r="E676" s="98">
        <v>5</v>
      </c>
      <c r="F676" s="99" t="s">
        <v>510</v>
      </c>
      <c r="G676" s="99" t="s">
        <v>122</v>
      </c>
      <c r="H676" s="98">
        <v>22</v>
      </c>
      <c r="I676" s="98" t="s">
        <v>79</v>
      </c>
      <c r="J676" s="112">
        <v>13.79</v>
      </c>
      <c r="K676" s="112">
        <v>2.7902999999999998</v>
      </c>
      <c r="L676" s="112">
        <v>4.22</v>
      </c>
      <c r="M676" s="112">
        <v>-0.64829999999999999</v>
      </c>
      <c r="N676" s="112">
        <v>0</v>
      </c>
      <c r="O676" s="16">
        <v>7.4279999999999999</v>
      </c>
      <c r="P676" s="100">
        <v>1189.94</v>
      </c>
      <c r="Q676" s="176">
        <v>7.4279999999999999</v>
      </c>
      <c r="R676" s="184">
        <v>1189.94</v>
      </c>
      <c r="S676" s="101">
        <v>6.2423315461283763E-3</v>
      </c>
      <c r="T676" s="11">
        <v>41.1</v>
      </c>
      <c r="U676" s="201">
        <v>0.25655982654587628</v>
      </c>
      <c r="V676" s="201">
        <v>374.53989276770255</v>
      </c>
      <c r="W676" s="202">
        <v>15.393589592752576</v>
      </c>
    </row>
    <row r="677" spans="1:23" x14ac:dyDescent="0.2">
      <c r="A677" s="687"/>
      <c r="B677" s="690"/>
      <c r="C677" s="693"/>
      <c r="D677" s="138" t="s">
        <v>26</v>
      </c>
      <c r="E677" s="98">
        <v>6</v>
      </c>
      <c r="F677" s="99" t="s">
        <v>511</v>
      </c>
      <c r="G677" s="99" t="s">
        <v>122</v>
      </c>
      <c r="H677" s="98">
        <v>41</v>
      </c>
      <c r="I677" s="98">
        <v>1996</v>
      </c>
      <c r="J677" s="112">
        <v>27.9</v>
      </c>
      <c r="K677" s="112">
        <v>4.2369000000000003</v>
      </c>
      <c r="L677" s="112">
        <v>8.0609999999999999</v>
      </c>
      <c r="M677" s="112">
        <v>0.25109999999999999</v>
      </c>
      <c r="N677" s="112">
        <v>0</v>
      </c>
      <c r="O677" s="16">
        <v>15.351000000000001</v>
      </c>
      <c r="P677" s="100">
        <v>2326.63</v>
      </c>
      <c r="Q677" s="176">
        <v>15.351000000000001</v>
      </c>
      <c r="R677" s="184">
        <v>2326.63</v>
      </c>
      <c r="S677" s="101">
        <v>6.5979549820985722E-3</v>
      </c>
      <c r="T677" s="11">
        <v>41.1</v>
      </c>
      <c r="U677" s="201">
        <v>0.2711759497642513</v>
      </c>
      <c r="V677" s="201">
        <v>395.87729892591432</v>
      </c>
      <c r="W677" s="202">
        <v>16.27055698585508</v>
      </c>
    </row>
    <row r="678" spans="1:23" x14ac:dyDescent="0.2">
      <c r="A678" s="687"/>
      <c r="B678" s="690"/>
      <c r="C678" s="693"/>
      <c r="D678" s="138" t="s">
        <v>26</v>
      </c>
      <c r="E678" s="98">
        <v>7</v>
      </c>
      <c r="F678" s="99" t="s">
        <v>512</v>
      </c>
      <c r="G678" s="99" t="s">
        <v>122</v>
      </c>
      <c r="H678" s="98">
        <v>9</v>
      </c>
      <c r="I678" s="98">
        <v>1993</v>
      </c>
      <c r="J678" s="112">
        <v>6</v>
      </c>
      <c r="K678" s="112">
        <v>0.6502</v>
      </c>
      <c r="L678" s="112">
        <v>2.2115</v>
      </c>
      <c r="M678" s="112">
        <v>0.21679999999999999</v>
      </c>
      <c r="N678" s="112">
        <v>0</v>
      </c>
      <c r="O678" s="16">
        <v>2.9215</v>
      </c>
      <c r="P678" s="100">
        <v>443.61</v>
      </c>
      <c r="Q678" s="176">
        <v>2.9215</v>
      </c>
      <c r="R678" s="184">
        <v>443.61</v>
      </c>
      <c r="S678" s="101">
        <v>6.5857397263361962E-3</v>
      </c>
      <c r="T678" s="11">
        <v>41.1</v>
      </c>
      <c r="U678" s="201">
        <v>0.27067390275241765</v>
      </c>
      <c r="V678" s="201">
        <v>395.14438358017179</v>
      </c>
      <c r="W678" s="202">
        <v>16.240434165145061</v>
      </c>
    </row>
    <row r="679" spans="1:23" x14ac:dyDescent="0.2">
      <c r="A679" s="687"/>
      <c r="B679" s="690"/>
      <c r="C679" s="693"/>
      <c r="D679" s="138" t="s">
        <v>26</v>
      </c>
      <c r="E679" s="98">
        <v>8</v>
      </c>
      <c r="F679" s="99" t="s">
        <v>513</v>
      </c>
      <c r="G679" s="99" t="s">
        <v>122</v>
      </c>
      <c r="H679" s="98">
        <v>22</v>
      </c>
      <c r="I679" s="98" t="s">
        <v>79</v>
      </c>
      <c r="J679" s="112">
        <v>13.0001</v>
      </c>
      <c r="K679" s="112">
        <v>1.49</v>
      </c>
      <c r="L679" s="112">
        <v>3.5465</v>
      </c>
      <c r="M679" s="112">
        <v>0.29509999999999997</v>
      </c>
      <c r="N679" s="112">
        <v>0</v>
      </c>
      <c r="O679" s="16">
        <v>7.6684999999999999</v>
      </c>
      <c r="P679" s="100">
        <v>1167.68</v>
      </c>
      <c r="Q679" s="176">
        <v>7.6684999999999999</v>
      </c>
      <c r="R679" s="184">
        <v>1167.68</v>
      </c>
      <c r="S679" s="101">
        <v>6.567295834475198E-3</v>
      </c>
      <c r="T679" s="11">
        <v>41.1</v>
      </c>
      <c r="U679" s="201">
        <v>0.26991585879693064</v>
      </c>
      <c r="V679" s="201">
        <v>394.03775006851185</v>
      </c>
      <c r="W679" s="202">
        <v>16.194951527815839</v>
      </c>
    </row>
    <row r="680" spans="1:23" x14ac:dyDescent="0.2">
      <c r="A680" s="687"/>
      <c r="B680" s="690"/>
      <c r="C680" s="693"/>
      <c r="D680" s="138" t="s">
        <v>26</v>
      </c>
      <c r="E680" s="98">
        <v>9</v>
      </c>
      <c r="F680" s="99" t="s">
        <v>514</v>
      </c>
      <c r="G680" s="99" t="s">
        <v>122</v>
      </c>
      <c r="H680" s="98">
        <v>20</v>
      </c>
      <c r="I680" s="98">
        <v>1992</v>
      </c>
      <c r="J680" s="112">
        <v>13.34</v>
      </c>
      <c r="K680" s="112">
        <v>2.113</v>
      </c>
      <c r="L680" s="112">
        <v>3.9540000000000002</v>
      </c>
      <c r="M680" s="112">
        <v>-0.22600000000000001</v>
      </c>
      <c r="N680" s="112">
        <v>0</v>
      </c>
      <c r="O680" s="16">
        <v>7.4989999999999997</v>
      </c>
      <c r="P680" s="100">
        <v>1116.28</v>
      </c>
      <c r="Q680" s="176">
        <v>7.4989999999999997</v>
      </c>
      <c r="R680" s="184">
        <v>1116.28</v>
      </c>
      <c r="S680" s="101">
        <v>6.7178485684595262E-3</v>
      </c>
      <c r="T680" s="11">
        <v>41.1</v>
      </c>
      <c r="U680" s="201">
        <v>0.27610357616368653</v>
      </c>
      <c r="V680" s="201">
        <v>403.07091410757158</v>
      </c>
      <c r="W680" s="202">
        <v>16.566214569821195</v>
      </c>
    </row>
    <row r="681" spans="1:23" x14ac:dyDescent="0.2">
      <c r="A681" s="687"/>
      <c r="B681" s="690"/>
      <c r="C681" s="693"/>
      <c r="D681" s="138" t="s">
        <v>26</v>
      </c>
      <c r="E681" s="98">
        <v>10</v>
      </c>
      <c r="F681" s="99" t="s">
        <v>515</v>
      </c>
      <c r="G681" s="99" t="s">
        <v>24</v>
      </c>
      <c r="H681" s="98">
        <v>9</v>
      </c>
      <c r="I681" s="98" t="s">
        <v>79</v>
      </c>
      <c r="J681" s="112">
        <v>7.63</v>
      </c>
      <c r="K681" s="112">
        <v>1.3545</v>
      </c>
      <c r="L681" s="112">
        <v>1.7470000000000001</v>
      </c>
      <c r="M681" s="112">
        <v>0.22650000000000001</v>
      </c>
      <c r="N681" s="112">
        <v>0</v>
      </c>
      <c r="O681" s="16">
        <v>4.3019999999999996</v>
      </c>
      <c r="P681" s="100">
        <v>624.82000000000005</v>
      </c>
      <c r="Q681" s="176">
        <v>4.3019999999999996</v>
      </c>
      <c r="R681" s="184">
        <v>624.82000000000005</v>
      </c>
      <c r="S681" s="101">
        <v>6.8851829326846119E-3</v>
      </c>
      <c r="T681" s="11">
        <v>41.1</v>
      </c>
      <c r="U681" s="201">
        <v>0.28298101853333757</v>
      </c>
      <c r="V681" s="201">
        <v>413.11097596107669</v>
      </c>
      <c r="W681" s="202">
        <v>16.978861112000253</v>
      </c>
    </row>
    <row r="682" spans="1:23" x14ac:dyDescent="0.2">
      <c r="A682" s="687"/>
      <c r="B682" s="690"/>
      <c r="C682" s="693"/>
      <c r="D682" s="104" t="s">
        <v>27</v>
      </c>
      <c r="E682" s="139">
        <v>1</v>
      </c>
      <c r="F682" s="140" t="s">
        <v>516</v>
      </c>
      <c r="G682" s="140" t="s">
        <v>122</v>
      </c>
      <c r="H682" s="139">
        <v>18</v>
      </c>
      <c r="I682" s="139">
        <v>1993</v>
      </c>
      <c r="J682" s="141">
        <v>16.099999999999998</v>
      </c>
      <c r="K682" s="141">
        <v>1.3599000000000001</v>
      </c>
      <c r="L682" s="141">
        <v>3.625</v>
      </c>
      <c r="M682" s="141">
        <v>-8.4900000000000003E-2</v>
      </c>
      <c r="N682" s="141">
        <v>0</v>
      </c>
      <c r="O682" s="144">
        <v>11.2</v>
      </c>
      <c r="P682" s="57">
        <v>1330.03</v>
      </c>
      <c r="Q682" s="177">
        <v>11.2</v>
      </c>
      <c r="R682" s="185">
        <v>1330.03</v>
      </c>
      <c r="S682" s="103">
        <v>8.4208626873078039E-3</v>
      </c>
      <c r="T682" s="145">
        <v>41.1</v>
      </c>
      <c r="U682" s="54">
        <v>0.34609745644835077</v>
      </c>
      <c r="V682" s="54">
        <v>505.25176123846825</v>
      </c>
      <c r="W682" s="203">
        <v>20.765847386901044</v>
      </c>
    </row>
    <row r="683" spans="1:23" x14ac:dyDescent="0.2">
      <c r="A683" s="687"/>
      <c r="B683" s="690"/>
      <c r="C683" s="693"/>
      <c r="D683" s="104" t="s">
        <v>27</v>
      </c>
      <c r="E683" s="139">
        <v>2</v>
      </c>
      <c r="F683" s="140" t="s">
        <v>517</v>
      </c>
      <c r="G683" s="140" t="s">
        <v>122</v>
      </c>
      <c r="H683" s="139">
        <v>45</v>
      </c>
      <c r="I683" s="139" t="s">
        <v>79</v>
      </c>
      <c r="J683" s="141">
        <v>29.989000000000004</v>
      </c>
      <c r="K683" s="141">
        <v>3.2237</v>
      </c>
      <c r="L683" s="141">
        <v>10.131</v>
      </c>
      <c r="M683" s="141">
        <v>0.14230000000000001</v>
      </c>
      <c r="N683" s="141">
        <v>0</v>
      </c>
      <c r="O683" s="144">
        <v>16.492000000000001</v>
      </c>
      <c r="P683" s="57">
        <v>1884.53</v>
      </c>
      <c r="Q683" s="177">
        <v>16.492000000000001</v>
      </c>
      <c r="R683" s="185">
        <v>1884.53</v>
      </c>
      <c r="S683" s="103">
        <v>8.7512536282256057E-3</v>
      </c>
      <c r="T683" s="145">
        <v>41.1</v>
      </c>
      <c r="U683" s="54">
        <v>0.35967652412007239</v>
      </c>
      <c r="V683" s="54">
        <v>525.07521769353639</v>
      </c>
      <c r="W683" s="203">
        <v>21.580591447204348</v>
      </c>
    </row>
    <row r="684" spans="1:23" x14ac:dyDescent="0.2">
      <c r="A684" s="687"/>
      <c r="B684" s="690"/>
      <c r="C684" s="693"/>
      <c r="D684" s="104" t="s">
        <v>27</v>
      </c>
      <c r="E684" s="139">
        <v>3</v>
      </c>
      <c r="F684" s="140" t="s">
        <v>518</v>
      </c>
      <c r="G684" s="140" t="s">
        <v>122</v>
      </c>
      <c r="H684" s="139">
        <v>40</v>
      </c>
      <c r="I684" s="139" t="s">
        <v>79</v>
      </c>
      <c r="J684" s="141">
        <v>25.14</v>
      </c>
      <c r="K684" s="141">
        <v>2.4923000000000002</v>
      </c>
      <c r="L684" s="141">
        <v>7.5625</v>
      </c>
      <c r="M684" s="141">
        <v>5.7700000000000001E-2</v>
      </c>
      <c r="N684" s="141">
        <v>0</v>
      </c>
      <c r="O684" s="144">
        <v>15.0275</v>
      </c>
      <c r="P684" s="57">
        <v>1664.79</v>
      </c>
      <c r="Q684" s="177">
        <v>15.0275</v>
      </c>
      <c r="R684" s="185">
        <v>1664.79</v>
      </c>
      <c r="S684" s="103">
        <v>9.0266640236906764E-3</v>
      </c>
      <c r="T684" s="145">
        <v>41.1</v>
      </c>
      <c r="U684" s="54">
        <v>0.37099589137368683</v>
      </c>
      <c r="V684" s="54">
        <v>541.5998414214406</v>
      </c>
      <c r="W684" s="203">
        <v>22.25975348242121</v>
      </c>
    </row>
    <row r="685" spans="1:23" x14ac:dyDescent="0.2">
      <c r="A685" s="687"/>
      <c r="B685" s="690"/>
      <c r="C685" s="693"/>
      <c r="D685" s="104" t="s">
        <v>27</v>
      </c>
      <c r="E685" s="139">
        <v>4</v>
      </c>
      <c r="F685" s="140" t="s">
        <v>519</v>
      </c>
      <c r="G685" s="140" t="s">
        <v>122</v>
      </c>
      <c r="H685" s="139">
        <v>11</v>
      </c>
      <c r="I685" s="139" t="s">
        <v>79</v>
      </c>
      <c r="J685" s="141">
        <v>8.3480000000000008</v>
      </c>
      <c r="K685" s="141">
        <v>1.2461</v>
      </c>
      <c r="L685" s="141">
        <v>2.1204999999999998</v>
      </c>
      <c r="M685" s="141">
        <v>-0.17510000000000001</v>
      </c>
      <c r="N685" s="141">
        <v>0</v>
      </c>
      <c r="O685" s="144">
        <v>5.1565000000000003</v>
      </c>
      <c r="P685" s="57">
        <v>556.88</v>
      </c>
      <c r="Q685" s="177">
        <v>5.1565000000000003</v>
      </c>
      <c r="R685" s="185">
        <v>556.88</v>
      </c>
      <c r="S685" s="103">
        <v>9.2596250538715709E-3</v>
      </c>
      <c r="T685" s="145">
        <v>41.1</v>
      </c>
      <c r="U685" s="54">
        <v>0.38057058971412155</v>
      </c>
      <c r="V685" s="54">
        <v>555.57750323229425</v>
      </c>
      <c r="W685" s="203">
        <v>22.834235382847297</v>
      </c>
    </row>
    <row r="686" spans="1:23" x14ac:dyDescent="0.2">
      <c r="A686" s="687"/>
      <c r="B686" s="690"/>
      <c r="C686" s="693"/>
      <c r="D686" s="104" t="s">
        <v>27</v>
      </c>
      <c r="E686" s="139">
        <v>5</v>
      </c>
      <c r="F686" s="140" t="s">
        <v>520</v>
      </c>
      <c r="G686" s="140" t="s">
        <v>122</v>
      </c>
      <c r="H686" s="139">
        <v>12</v>
      </c>
      <c r="I686" s="139" t="s">
        <v>79</v>
      </c>
      <c r="J686" s="141">
        <v>9.7000000000000011</v>
      </c>
      <c r="K686" s="141">
        <v>1.4087000000000001</v>
      </c>
      <c r="L686" s="141">
        <v>1.6585000000000001</v>
      </c>
      <c r="M686" s="141">
        <v>-3.1699999999999999E-2</v>
      </c>
      <c r="N686" s="141">
        <v>0</v>
      </c>
      <c r="O686" s="144">
        <v>6.6645000000000003</v>
      </c>
      <c r="P686" s="57">
        <v>703.72</v>
      </c>
      <c r="Q686" s="177">
        <v>6.6645000000000003</v>
      </c>
      <c r="R686" s="185">
        <v>703.72</v>
      </c>
      <c r="S686" s="103">
        <v>9.4703859489569716E-3</v>
      </c>
      <c r="T686" s="145">
        <v>41.1</v>
      </c>
      <c r="U686" s="54">
        <v>0.38923286250213157</v>
      </c>
      <c r="V686" s="54">
        <v>568.22315693741837</v>
      </c>
      <c r="W686" s="203">
        <v>23.353971750127897</v>
      </c>
    </row>
    <row r="687" spans="1:23" x14ac:dyDescent="0.2">
      <c r="A687" s="687"/>
      <c r="B687" s="690"/>
      <c r="C687" s="693"/>
      <c r="D687" s="104" t="s">
        <v>27</v>
      </c>
      <c r="E687" s="139">
        <v>6</v>
      </c>
      <c r="F687" s="140" t="s">
        <v>521</v>
      </c>
      <c r="G687" s="140" t="s">
        <v>122</v>
      </c>
      <c r="H687" s="139">
        <v>22</v>
      </c>
      <c r="I687" s="139" t="s">
        <v>79</v>
      </c>
      <c r="J687" s="141">
        <v>16.2</v>
      </c>
      <c r="K687" s="141">
        <v>1.5225</v>
      </c>
      <c r="L687" s="141">
        <v>3.9335</v>
      </c>
      <c r="M687" s="141">
        <v>-9.4500000000000001E-2</v>
      </c>
      <c r="N687" s="141">
        <v>0</v>
      </c>
      <c r="O687" s="144">
        <v>10.8385</v>
      </c>
      <c r="P687" s="57">
        <v>1155.6300000000001</v>
      </c>
      <c r="Q687" s="177">
        <v>10.8385</v>
      </c>
      <c r="R687" s="185">
        <v>1155.6300000000001</v>
      </c>
      <c r="S687" s="103">
        <v>9.3788669383799306E-3</v>
      </c>
      <c r="T687" s="145">
        <v>41.1</v>
      </c>
      <c r="U687" s="54">
        <v>0.38547143116741517</v>
      </c>
      <c r="V687" s="54">
        <v>562.73201630279584</v>
      </c>
      <c r="W687" s="203">
        <v>23.128285870044909</v>
      </c>
    </row>
    <row r="688" spans="1:23" x14ac:dyDescent="0.2">
      <c r="A688" s="687"/>
      <c r="B688" s="690"/>
      <c r="C688" s="693"/>
      <c r="D688" s="104" t="s">
        <v>27</v>
      </c>
      <c r="E688" s="139">
        <v>7</v>
      </c>
      <c r="F688" s="140" t="s">
        <v>522</v>
      </c>
      <c r="G688" s="140" t="s">
        <v>122</v>
      </c>
      <c r="H688" s="139">
        <v>22</v>
      </c>
      <c r="I688" s="139" t="s">
        <v>79</v>
      </c>
      <c r="J688" s="141">
        <v>18.2</v>
      </c>
      <c r="K688" s="141">
        <v>1.7608999999999999</v>
      </c>
      <c r="L688" s="141">
        <v>4.819</v>
      </c>
      <c r="M688" s="141">
        <v>0.3301</v>
      </c>
      <c r="N688" s="141">
        <v>0</v>
      </c>
      <c r="O688" s="144">
        <v>11.29</v>
      </c>
      <c r="P688" s="57">
        <v>1148.3499999999999</v>
      </c>
      <c r="Q688" s="177">
        <v>11.29</v>
      </c>
      <c r="R688" s="185">
        <v>1148.3499999999999</v>
      </c>
      <c r="S688" s="103">
        <v>9.8314973657856932E-3</v>
      </c>
      <c r="T688" s="145">
        <v>41.1</v>
      </c>
      <c r="U688" s="54">
        <v>0.40407454173379198</v>
      </c>
      <c r="V688" s="54">
        <v>589.88984194714158</v>
      </c>
      <c r="W688" s="203">
        <v>24.24447250402752</v>
      </c>
    </row>
    <row r="689" spans="1:23" x14ac:dyDescent="0.2">
      <c r="A689" s="687"/>
      <c r="B689" s="690"/>
      <c r="C689" s="693"/>
      <c r="D689" s="104" t="s">
        <v>27</v>
      </c>
      <c r="E689" s="139">
        <v>8</v>
      </c>
      <c r="F689" s="140" t="s">
        <v>523</v>
      </c>
      <c r="G689" s="140" t="s">
        <v>122</v>
      </c>
      <c r="H689" s="139">
        <v>55</v>
      </c>
      <c r="I689" s="139" t="s">
        <v>79</v>
      </c>
      <c r="J689" s="141">
        <v>38.200000000000003</v>
      </c>
      <c r="K689" s="141">
        <v>4.8925000000000001</v>
      </c>
      <c r="L689" s="141">
        <v>7.9749999999999996</v>
      </c>
      <c r="M689" s="141">
        <v>-0.5575</v>
      </c>
      <c r="N689" s="141">
        <v>0</v>
      </c>
      <c r="O689" s="144">
        <v>25.89</v>
      </c>
      <c r="P689" s="57">
        <v>2599.31</v>
      </c>
      <c r="Q689" s="177">
        <v>25.89</v>
      </c>
      <c r="R689" s="185">
        <v>2599.31</v>
      </c>
      <c r="S689" s="103">
        <v>9.960335627531923E-3</v>
      </c>
      <c r="T689" s="145">
        <v>41.1</v>
      </c>
      <c r="U689" s="54">
        <v>0.40936979429156206</v>
      </c>
      <c r="V689" s="54">
        <v>597.62013765191534</v>
      </c>
      <c r="W689" s="203">
        <v>24.562187657493723</v>
      </c>
    </row>
    <row r="690" spans="1:23" x14ac:dyDescent="0.2">
      <c r="A690" s="687"/>
      <c r="B690" s="690"/>
      <c r="C690" s="693"/>
      <c r="D690" s="104" t="s">
        <v>27</v>
      </c>
      <c r="E690" s="139">
        <v>9</v>
      </c>
      <c r="F690" s="140" t="s">
        <v>524</v>
      </c>
      <c r="G690" s="140" t="s">
        <v>122</v>
      </c>
      <c r="H690" s="139">
        <v>41</v>
      </c>
      <c r="I690" s="139" t="s">
        <v>79</v>
      </c>
      <c r="J690" s="141">
        <v>30.5</v>
      </c>
      <c r="K690" s="141">
        <v>3.6301000000000001</v>
      </c>
      <c r="L690" s="141">
        <v>5.1935000000000002</v>
      </c>
      <c r="M690" s="141">
        <v>-0.36609999999999998</v>
      </c>
      <c r="N690" s="141">
        <v>0</v>
      </c>
      <c r="O690" s="144">
        <v>22.0425</v>
      </c>
      <c r="P690" s="57">
        <v>2205.8200000000002</v>
      </c>
      <c r="Q690" s="177">
        <v>22.0425</v>
      </c>
      <c r="R690" s="185">
        <v>2205.8200000000002</v>
      </c>
      <c r="S690" s="103">
        <v>9.9928824654776909E-3</v>
      </c>
      <c r="T690" s="145">
        <v>41.1</v>
      </c>
      <c r="U690" s="54">
        <v>0.41070746933113311</v>
      </c>
      <c r="V690" s="54">
        <v>599.57294792866139</v>
      </c>
      <c r="W690" s="203">
        <v>24.642448159867985</v>
      </c>
    </row>
    <row r="691" spans="1:23" x14ac:dyDescent="0.2">
      <c r="A691" s="687"/>
      <c r="B691" s="690"/>
      <c r="C691" s="693"/>
      <c r="D691" s="104" t="s">
        <v>27</v>
      </c>
      <c r="E691" s="139">
        <v>10</v>
      </c>
      <c r="F691" s="140" t="s">
        <v>525</v>
      </c>
      <c r="G691" s="140" t="s">
        <v>122</v>
      </c>
      <c r="H691" s="139">
        <v>48</v>
      </c>
      <c r="I691" s="139" t="s">
        <v>79</v>
      </c>
      <c r="J691" s="141">
        <v>32.802999999999997</v>
      </c>
      <c r="K691" s="141">
        <v>3.202</v>
      </c>
      <c r="L691" s="141">
        <v>9.6620000000000008</v>
      </c>
      <c r="M691" s="141">
        <v>0.113</v>
      </c>
      <c r="N691" s="141">
        <v>0</v>
      </c>
      <c r="O691" s="144">
        <v>19.826000000000001</v>
      </c>
      <c r="P691" s="57">
        <v>1934.15</v>
      </c>
      <c r="Q691" s="177">
        <v>19.826000000000001</v>
      </c>
      <c r="R691" s="185">
        <v>1934.15</v>
      </c>
      <c r="S691" s="103">
        <v>1.0250497634619859E-2</v>
      </c>
      <c r="T691" s="145">
        <v>41.1</v>
      </c>
      <c r="U691" s="54">
        <v>0.42129545278287622</v>
      </c>
      <c r="V691" s="54">
        <v>615.02985807719153</v>
      </c>
      <c r="W691" s="203">
        <v>25.277727166972575</v>
      </c>
    </row>
    <row r="692" spans="1:23" x14ac:dyDescent="0.2">
      <c r="A692" s="687"/>
      <c r="B692" s="690"/>
      <c r="C692" s="693"/>
      <c r="D692" s="143" t="s">
        <v>28</v>
      </c>
      <c r="E692" s="93">
        <v>1</v>
      </c>
      <c r="F692" s="94" t="s">
        <v>526</v>
      </c>
      <c r="G692" s="94" t="s">
        <v>122</v>
      </c>
      <c r="H692" s="93">
        <v>6</v>
      </c>
      <c r="I692" s="93" t="s">
        <v>79</v>
      </c>
      <c r="J692" s="56">
        <v>6.7089999999999996</v>
      </c>
      <c r="K692" s="56">
        <v>0.4551</v>
      </c>
      <c r="L692" s="56">
        <v>1.8614999999999999</v>
      </c>
      <c r="M692" s="56">
        <v>0.30990000000000001</v>
      </c>
      <c r="N692" s="56">
        <v>0</v>
      </c>
      <c r="O692" s="18">
        <v>4.0824999999999996</v>
      </c>
      <c r="P692" s="95">
        <v>337.61</v>
      </c>
      <c r="Q692" s="59">
        <v>4.0824999999999996</v>
      </c>
      <c r="R692" s="186">
        <v>337.61</v>
      </c>
      <c r="S692" s="96">
        <v>1.2092355084268829E-2</v>
      </c>
      <c r="T692" s="13">
        <v>41.1</v>
      </c>
      <c r="U692" s="148">
        <v>0.4969957939634489</v>
      </c>
      <c r="V692" s="148">
        <v>725.54130505612966</v>
      </c>
      <c r="W692" s="204">
        <v>29.81974763780693</v>
      </c>
    </row>
    <row r="693" spans="1:23" x14ac:dyDescent="0.2">
      <c r="A693" s="687"/>
      <c r="B693" s="690"/>
      <c r="C693" s="693"/>
      <c r="D693" s="143" t="s">
        <v>28</v>
      </c>
      <c r="E693" s="93">
        <v>2</v>
      </c>
      <c r="F693" s="94" t="s">
        <v>527</v>
      </c>
      <c r="G693" s="94" t="s">
        <v>122</v>
      </c>
      <c r="H693" s="93">
        <v>7</v>
      </c>
      <c r="I693" s="93" t="s">
        <v>79</v>
      </c>
      <c r="J693" s="56">
        <v>6.1999999999999993</v>
      </c>
      <c r="K693" s="56">
        <v>0.59599999999999997</v>
      </c>
      <c r="L693" s="56">
        <v>1.64</v>
      </c>
      <c r="M693" s="56">
        <v>-8.5999999999999993E-2</v>
      </c>
      <c r="N693" s="56">
        <v>0</v>
      </c>
      <c r="O693" s="18">
        <v>4.05</v>
      </c>
      <c r="P693" s="95">
        <v>328.92</v>
      </c>
      <c r="Q693" s="59">
        <v>4.05</v>
      </c>
      <c r="R693" s="186">
        <v>328.92</v>
      </c>
      <c r="S693" s="96">
        <v>1.2313024443633708E-2</v>
      </c>
      <c r="T693" s="13">
        <v>41.1</v>
      </c>
      <c r="U693" s="148">
        <v>0.50606530463334543</v>
      </c>
      <c r="V693" s="148">
        <v>738.78146661802248</v>
      </c>
      <c r="W693" s="204">
        <v>30.363918278000725</v>
      </c>
    </row>
    <row r="694" spans="1:23" x14ac:dyDescent="0.2">
      <c r="A694" s="687"/>
      <c r="B694" s="690"/>
      <c r="C694" s="693"/>
      <c r="D694" s="143" t="s">
        <v>28</v>
      </c>
      <c r="E694" s="93">
        <v>3</v>
      </c>
      <c r="F694" s="94" t="s">
        <v>528</v>
      </c>
      <c r="G694" s="94" t="s">
        <v>122</v>
      </c>
      <c r="H694" s="93">
        <v>8</v>
      </c>
      <c r="I694" s="93" t="s">
        <v>79</v>
      </c>
      <c r="J694" s="56">
        <v>9.0015000000000001</v>
      </c>
      <c r="K694" s="56">
        <v>0.46050000000000002</v>
      </c>
      <c r="L694" s="56">
        <v>2.2694999999999999</v>
      </c>
      <c r="M694" s="56">
        <v>-0.10349999999999999</v>
      </c>
      <c r="N694" s="56">
        <v>0</v>
      </c>
      <c r="O694" s="18">
        <v>6.375</v>
      </c>
      <c r="P694" s="95">
        <v>509.44</v>
      </c>
      <c r="Q694" s="59">
        <v>6.375</v>
      </c>
      <c r="R694" s="186">
        <v>509.44</v>
      </c>
      <c r="S694" s="96">
        <v>1.2513740577889447E-2</v>
      </c>
      <c r="T694" s="13">
        <v>41.1</v>
      </c>
      <c r="U694" s="148">
        <v>0.51431473775125625</v>
      </c>
      <c r="V694" s="148">
        <v>750.8244346733668</v>
      </c>
      <c r="W694" s="204">
        <v>30.858884265075375</v>
      </c>
    </row>
    <row r="695" spans="1:23" x14ac:dyDescent="0.2">
      <c r="A695" s="687"/>
      <c r="B695" s="690"/>
      <c r="C695" s="693"/>
      <c r="D695" s="143" t="s">
        <v>28</v>
      </c>
      <c r="E695" s="93">
        <v>4</v>
      </c>
      <c r="F695" s="94" t="s">
        <v>529</v>
      </c>
      <c r="G695" s="94" t="s">
        <v>122</v>
      </c>
      <c r="H695" s="93">
        <v>12</v>
      </c>
      <c r="I695" s="93" t="s">
        <v>79</v>
      </c>
      <c r="J695" s="56">
        <v>8</v>
      </c>
      <c r="K695" s="56">
        <v>1.2732000000000001</v>
      </c>
      <c r="L695" s="56">
        <v>0</v>
      </c>
      <c r="M695" s="56">
        <v>5.28E-2</v>
      </c>
      <c r="N695" s="56">
        <v>0</v>
      </c>
      <c r="O695" s="18">
        <v>6.6740000000000004</v>
      </c>
      <c r="P695" s="95">
        <v>529.6</v>
      </c>
      <c r="Q695" s="59">
        <v>6.6740000000000004</v>
      </c>
      <c r="R695" s="186">
        <v>529.6</v>
      </c>
      <c r="S695" s="96">
        <v>1.2601963746223565E-2</v>
      </c>
      <c r="T695" s="13">
        <v>41.1</v>
      </c>
      <c r="U695" s="148">
        <v>0.51794070996978847</v>
      </c>
      <c r="V695" s="148">
        <v>756.11782477341387</v>
      </c>
      <c r="W695" s="204">
        <v>31.07644259818731</v>
      </c>
    </row>
    <row r="696" spans="1:23" x14ac:dyDescent="0.2">
      <c r="A696" s="687"/>
      <c r="B696" s="690"/>
      <c r="C696" s="693"/>
      <c r="D696" s="143" t="s">
        <v>28</v>
      </c>
      <c r="E696" s="93">
        <v>5</v>
      </c>
      <c r="F696" s="94" t="s">
        <v>530</v>
      </c>
      <c r="G696" s="94" t="s">
        <v>122</v>
      </c>
      <c r="H696" s="93">
        <v>9</v>
      </c>
      <c r="I696" s="93" t="s">
        <v>79</v>
      </c>
      <c r="J696" s="56">
        <v>12.65</v>
      </c>
      <c r="K696" s="56">
        <v>1.2190000000000001</v>
      </c>
      <c r="L696" s="56">
        <v>2.6025</v>
      </c>
      <c r="M696" s="56">
        <v>-9.7000000000000003E-2</v>
      </c>
      <c r="N696" s="56">
        <v>0</v>
      </c>
      <c r="O696" s="18">
        <v>8.9254999999999995</v>
      </c>
      <c r="P696" s="95">
        <v>646.97</v>
      </c>
      <c r="Q696" s="59">
        <v>8.9254999999999995</v>
      </c>
      <c r="R696" s="186">
        <v>646.97</v>
      </c>
      <c r="S696" s="96">
        <v>1.3795848339181105E-2</v>
      </c>
      <c r="T696" s="13">
        <v>41.1</v>
      </c>
      <c r="U696" s="148">
        <v>0.56700936674034341</v>
      </c>
      <c r="V696" s="148">
        <v>827.75090035086635</v>
      </c>
      <c r="W696" s="204">
        <v>34.020562004420611</v>
      </c>
    </row>
    <row r="697" spans="1:23" x14ac:dyDescent="0.2">
      <c r="A697" s="687"/>
      <c r="B697" s="690"/>
      <c r="C697" s="693"/>
      <c r="D697" s="143" t="s">
        <v>28</v>
      </c>
      <c r="E697" s="93">
        <v>6</v>
      </c>
      <c r="F697" s="94" t="s">
        <v>531</v>
      </c>
      <c r="G697" s="94" t="s">
        <v>122</v>
      </c>
      <c r="H697" s="93">
        <v>5</v>
      </c>
      <c r="I697" s="93" t="s">
        <v>79</v>
      </c>
      <c r="J697" s="56">
        <v>4.4000000000000004</v>
      </c>
      <c r="K697" s="56">
        <v>0.3251</v>
      </c>
      <c r="L697" s="56">
        <v>1.0960000000000001</v>
      </c>
      <c r="M697" s="56">
        <v>3.1899999999999998E-2</v>
      </c>
      <c r="N697" s="56">
        <v>0</v>
      </c>
      <c r="O697" s="18">
        <v>2.9470000000000001</v>
      </c>
      <c r="P697" s="95">
        <v>192.6</v>
      </c>
      <c r="Q697" s="59">
        <v>2.9470000000000001</v>
      </c>
      <c r="R697" s="186">
        <v>192.6</v>
      </c>
      <c r="S697" s="96">
        <v>1.5301142263759088E-2</v>
      </c>
      <c r="T697" s="13">
        <v>41.1</v>
      </c>
      <c r="U697" s="148">
        <v>0.62887694704049857</v>
      </c>
      <c r="V697" s="148">
        <v>918.06853582554527</v>
      </c>
      <c r="W697" s="204">
        <v>37.732616822429911</v>
      </c>
    </row>
    <row r="698" spans="1:23" x14ac:dyDescent="0.2">
      <c r="A698" s="687"/>
      <c r="B698" s="690"/>
      <c r="C698" s="693"/>
      <c r="D698" s="143" t="s">
        <v>28</v>
      </c>
      <c r="E698" s="93">
        <v>7</v>
      </c>
      <c r="F698" s="94" t="s">
        <v>532</v>
      </c>
      <c r="G698" s="94" t="s">
        <v>122</v>
      </c>
      <c r="H698" s="93">
        <v>17</v>
      </c>
      <c r="I698" s="93" t="s">
        <v>79</v>
      </c>
      <c r="J698" s="56">
        <v>13.8</v>
      </c>
      <c r="K698" s="56">
        <v>1.2461</v>
      </c>
      <c r="L698" s="56">
        <v>0</v>
      </c>
      <c r="M698" s="56">
        <v>-7.3099999999999998E-2</v>
      </c>
      <c r="N698" s="56">
        <v>0</v>
      </c>
      <c r="O698" s="18">
        <v>12.627000000000001</v>
      </c>
      <c r="P698" s="95">
        <v>781.76</v>
      </c>
      <c r="Q698" s="59">
        <v>12.627000000000001</v>
      </c>
      <c r="R698" s="186">
        <v>781.76</v>
      </c>
      <c r="S698" s="96">
        <v>1.6152015963978715E-2</v>
      </c>
      <c r="T698" s="13">
        <v>41.1</v>
      </c>
      <c r="U698" s="148">
        <v>0.66384785611952524</v>
      </c>
      <c r="V698" s="148">
        <v>969.12095783872292</v>
      </c>
      <c r="W698" s="204">
        <v>39.830871367171518</v>
      </c>
    </row>
    <row r="699" spans="1:23" x14ac:dyDescent="0.2">
      <c r="A699" s="687"/>
      <c r="B699" s="690"/>
      <c r="C699" s="693"/>
      <c r="D699" s="143" t="s">
        <v>28</v>
      </c>
      <c r="E699" s="93">
        <v>8</v>
      </c>
      <c r="F699" s="94" t="s">
        <v>533</v>
      </c>
      <c r="G699" s="94" t="s">
        <v>122</v>
      </c>
      <c r="H699" s="93">
        <v>10</v>
      </c>
      <c r="I699" s="93" t="s">
        <v>79</v>
      </c>
      <c r="J699" s="56">
        <v>6.2</v>
      </c>
      <c r="K699" s="56">
        <v>0.61199999999999999</v>
      </c>
      <c r="L699" s="56">
        <v>0</v>
      </c>
      <c r="M699" s="56">
        <v>0</v>
      </c>
      <c r="N699" s="56">
        <v>0</v>
      </c>
      <c r="O699" s="18">
        <v>5.5880000000000001</v>
      </c>
      <c r="P699" s="95">
        <v>314.19</v>
      </c>
      <c r="Q699" s="59">
        <v>5.5880000000000001</v>
      </c>
      <c r="R699" s="186">
        <v>314.19</v>
      </c>
      <c r="S699" s="96">
        <v>1.7785416467742451E-2</v>
      </c>
      <c r="T699" s="13">
        <v>41.1</v>
      </c>
      <c r="U699" s="148">
        <v>0.73098061682421478</v>
      </c>
      <c r="V699" s="148">
        <v>1067.1249880645471</v>
      </c>
      <c r="W699" s="204">
        <v>43.858837009452884</v>
      </c>
    </row>
    <row r="700" spans="1:23" x14ac:dyDescent="0.2">
      <c r="A700" s="687"/>
      <c r="B700" s="690"/>
      <c r="C700" s="693"/>
      <c r="D700" s="143" t="s">
        <v>28</v>
      </c>
      <c r="E700" s="93">
        <v>9</v>
      </c>
      <c r="F700" s="94" t="s">
        <v>534</v>
      </c>
      <c r="G700" s="94" t="s">
        <v>122</v>
      </c>
      <c r="H700" s="93">
        <v>4</v>
      </c>
      <c r="I700" s="93" t="s">
        <v>79</v>
      </c>
      <c r="J700" s="56">
        <v>4.8</v>
      </c>
      <c r="K700" s="56">
        <v>0</v>
      </c>
      <c r="L700" s="56">
        <v>1.4245000000000001</v>
      </c>
      <c r="M700" s="56">
        <v>5.0999999999999997E-2</v>
      </c>
      <c r="N700" s="56">
        <v>0</v>
      </c>
      <c r="O700" s="18">
        <v>3.3245</v>
      </c>
      <c r="P700" s="94">
        <v>162.94</v>
      </c>
      <c r="Q700" s="59">
        <v>3.3245</v>
      </c>
      <c r="R700" s="186">
        <v>162.94</v>
      </c>
      <c r="S700" s="96">
        <v>2.0403215907696084E-2</v>
      </c>
      <c r="T700" s="13">
        <v>41.1</v>
      </c>
      <c r="U700" s="148">
        <v>0.83857217380630911</v>
      </c>
      <c r="V700" s="148">
        <v>1224.1929544617651</v>
      </c>
      <c r="W700" s="204">
        <v>50.314330428378547</v>
      </c>
    </row>
    <row r="701" spans="1:23" ht="13.5" thickBot="1" x14ac:dyDescent="0.25">
      <c r="A701" s="699"/>
      <c r="B701" s="700"/>
      <c r="C701" s="701"/>
      <c r="D701" s="266" t="s">
        <v>28</v>
      </c>
      <c r="E701" s="267">
        <v>10</v>
      </c>
      <c r="F701" s="268" t="s">
        <v>535</v>
      </c>
      <c r="G701" s="268" t="s">
        <v>122</v>
      </c>
      <c r="H701" s="267">
        <v>6</v>
      </c>
      <c r="I701" s="267" t="s">
        <v>79</v>
      </c>
      <c r="J701" s="269">
        <v>10.199999999999999</v>
      </c>
      <c r="K701" s="269">
        <v>0.2167</v>
      </c>
      <c r="L701" s="269">
        <v>2.1204999999999998</v>
      </c>
      <c r="M701" s="269">
        <v>3.8300000000000001E-2</v>
      </c>
      <c r="N701" s="269">
        <v>0</v>
      </c>
      <c r="O701" s="270">
        <v>7.8244999999999996</v>
      </c>
      <c r="P701" s="268">
        <v>323.73</v>
      </c>
      <c r="Q701" s="271">
        <v>7.8244999999999996</v>
      </c>
      <c r="R701" s="272">
        <v>323.73</v>
      </c>
      <c r="S701" s="273">
        <v>2.4169832885429211E-2</v>
      </c>
      <c r="T701" s="274">
        <v>41.1</v>
      </c>
      <c r="U701" s="275">
        <v>0.99338013159114058</v>
      </c>
      <c r="V701" s="275">
        <v>1450.1899731257527</v>
      </c>
      <c r="W701" s="276">
        <v>59.602807895468437</v>
      </c>
    </row>
    <row r="702" spans="1:23" x14ac:dyDescent="0.2">
      <c r="A702" s="686" t="s">
        <v>536</v>
      </c>
      <c r="B702" s="689">
        <v>7.3</v>
      </c>
      <c r="C702" s="692">
        <v>246.1</v>
      </c>
      <c r="D702" s="83" t="s">
        <v>25</v>
      </c>
      <c r="E702" s="84">
        <v>1</v>
      </c>
      <c r="F702" s="85" t="s">
        <v>537</v>
      </c>
      <c r="G702" s="85" t="s">
        <v>256</v>
      </c>
      <c r="H702" s="84">
        <v>10</v>
      </c>
      <c r="I702" s="84"/>
      <c r="J702" s="110">
        <v>4.9700600000000001</v>
      </c>
      <c r="K702" s="110">
        <v>1.1000700000000001</v>
      </c>
      <c r="L702" s="110">
        <v>1.6</v>
      </c>
      <c r="M702" s="110">
        <v>0.32799</v>
      </c>
      <c r="N702" s="110"/>
      <c r="O702" s="14">
        <v>1.9419999999999999</v>
      </c>
      <c r="P702" s="86"/>
      <c r="Q702" s="179">
        <v>1.9419999999999999</v>
      </c>
      <c r="R702" s="182">
        <v>546.62</v>
      </c>
      <c r="S702" s="87">
        <v>3.5527423072701327E-3</v>
      </c>
      <c r="T702" s="10">
        <v>49.81</v>
      </c>
      <c r="U702" s="198">
        <v>0.17696209432512533</v>
      </c>
      <c r="V702" s="198">
        <v>213.16453843620798</v>
      </c>
      <c r="W702" s="199">
        <v>10.617725659507519</v>
      </c>
    </row>
    <row r="703" spans="1:23" x14ac:dyDescent="0.2">
      <c r="A703" s="687"/>
      <c r="B703" s="690"/>
      <c r="C703" s="693"/>
      <c r="D703" s="88" t="s">
        <v>25</v>
      </c>
      <c r="E703" s="89">
        <v>2</v>
      </c>
      <c r="F703" s="90" t="s">
        <v>538</v>
      </c>
      <c r="G703" s="90" t="s">
        <v>256</v>
      </c>
      <c r="H703" s="89">
        <v>40</v>
      </c>
      <c r="I703" s="89">
        <v>1986</v>
      </c>
      <c r="J703" s="111">
        <v>18.625999999999998</v>
      </c>
      <c r="K703" s="111">
        <v>3.7995000000000001</v>
      </c>
      <c r="L703" s="111">
        <v>6.2690000000000001</v>
      </c>
      <c r="M703" s="111">
        <v>0.1275</v>
      </c>
      <c r="N703" s="111"/>
      <c r="O703" s="15">
        <v>8.43</v>
      </c>
      <c r="P703" s="58"/>
      <c r="Q703" s="175">
        <v>8.43</v>
      </c>
      <c r="R703" s="183">
        <v>2105.0500000000002</v>
      </c>
      <c r="S703" s="91">
        <v>4.0046554713664756E-3</v>
      </c>
      <c r="T703" s="53">
        <v>49.81</v>
      </c>
      <c r="U703" s="147">
        <v>0.19947188902876414</v>
      </c>
      <c r="V703" s="147">
        <v>240.27932828198854</v>
      </c>
      <c r="W703" s="200">
        <v>11.96831334172585</v>
      </c>
    </row>
    <row r="704" spans="1:23" x14ac:dyDescent="0.2">
      <c r="A704" s="687"/>
      <c r="B704" s="690"/>
      <c r="C704" s="693"/>
      <c r="D704" s="88" t="s">
        <v>25</v>
      </c>
      <c r="E704" s="89">
        <v>3</v>
      </c>
      <c r="F704" s="90" t="s">
        <v>539</v>
      </c>
      <c r="G704" s="90" t="s">
        <v>256</v>
      </c>
      <c r="H704" s="89">
        <v>40</v>
      </c>
      <c r="I704" s="89">
        <v>1980</v>
      </c>
      <c r="J704" s="111">
        <v>17.3</v>
      </c>
      <c r="K704" s="111">
        <v>3.5190000000000001</v>
      </c>
      <c r="L704" s="111">
        <v>5.9669999999999996</v>
      </c>
      <c r="M704" s="111">
        <v>0.57599999999999996</v>
      </c>
      <c r="N704" s="111"/>
      <c r="O704" s="15">
        <v>7.2380000000000004</v>
      </c>
      <c r="P704" s="58"/>
      <c r="Q704" s="175">
        <v>7.2380000000000004</v>
      </c>
      <c r="R704" s="183">
        <v>2190.4299999999998</v>
      </c>
      <c r="S704" s="91">
        <v>3.3043740270175268E-3</v>
      </c>
      <c r="T704" s="53">
        <v>49.81</v>
      </c>
      <c r="U704" s="147">
        <v>0.16459087028574301</v>
      </c>
      <c r="V704" s="147">
        <v>198.26244162105161</v>
      </c>
      <c r="W704" s="200">
        <v>9.8754522171445807</v>
      </c>
    </row>
    <row r="705" spans="1:23" x14ac:dyDescent="0.2">
      <c r="A705" s="687"/>
      <c r="B705" s="690"/>
      <c r="C705" s="693"/>
      <c r="D705" s="88" t="s">
        <v>25</v>
      </c>
      <c r="E705" s="89">
        <v>4</v>
      </c>
      <c r="F705" s="90" t="s">
        <v>540</v>
      </c>
      <c r="G705" s="90" t="s">
        <v>256</v>
      </c>
      <c r="H705" s="89">
        <v>40</v>
      </c>
      <c r="I705" s="89">
        <v>1977</v>
      </c>
      <c r="J705" s="111">
        <v>17.7</v>
      </c>
      <c r="K705" s="111">
        <v>3.2130000000000001</v>
      </c>
      <c r="L705" s="111">
        <v>6.1689999999999996</v>
      </c>
      <c r="M705" s="111">
        <v>0</v>
      </c>
      <c r="N705" s="111"/>
      <c r="O705" s="15">
        <v>8.3179999999999996</v>
      </c>
      <c r="P705" s="58"/>
      <c r="Q705" s="175">
        <v>8.3179999999999996</v>
      </c>
      <c r="R705" s="183">
        <v>2091.87</v>
      </c>
      <c r="S705" s="91">
        <v>3.9763465224894471E-3</v>
      </c>
      <c r="T705" s="53">
        <v>49.81</v>
      </c>
      <c r="U705" s="147">
        <v>0.19806182028519936</v>
      </c>
      <c r="V705" s="147">
        <v>238.58079134936682</v>
      </c>
      <c r="W705" s="200">
        <v>11.883709217111962</v>
      </c>
    </row>
    <row r="706" spans="1:23" x14ac:dyDescent="0.2">
      <c r="A706" s="687"/>
      <c r="B706" s="690"/>
      <c r="C706" s="693"/>
      <c r="D706" s="88" t="s">
        <v>25</v>
      </c>
      <c r="E706" s="89">
        <v>5</v>
      </c>
      <c r="F706" s="90" t="s">
        <v>541</v>
      </c>
      <c r="G706" s="90" t="s">
        <v>256</v>
      </c>
      <c r="H706" s="89">
        <v>50</v>
      </c>
      <c r="I706" s="89"/>
      <c r="J706" s="111">
        <v>20.991999999999997</v>
      </c>
      <c r="K706" s="111">
        <v>3.0089999999999999</v>
      </c>
      <c r="L706" s="111">
        <v>7.2009999999999996</v>
      </c>
      <c r="M706" s="111">
        <v>0.255</v>
      </c>
      <c r="N706" s="111"/>
      <c r="O706" s="15">
        <v>10.526999999999999</v>
      </c>
      <c r="P706" s="58"/>
      <c r="Q706" s="175">
        <v>10.526999999999999</v>
      </c>
      <c r="R706" s="183">
        <v>2586.98</v>
      </c>
      <c r="S706" s="91">
        <v>4.0692235734331146E-3</v>
      </c>
      <c r="T706" s="53">
        <v>49.81</v>
      </c>
      <c r="U706" s="147">
        <v>0.20268802619270346</v>
      </c>
      <c r="V706" s="147">
        <v>244.15341440598687</v>
      </c>
      <c r="W706" s="200">
        <v>12.161281571562206</v>
      </c>
    </row>
    <row r="707" spans="1:23" x14ac:dyDescent="0.2">
      <c r="A707" s="687"/>
      <c r="B707" s="690"/>
      <c r="C707" s="693"/>
      <c r="D707" s="88" t="s">
        <v>25</v>
      </c>
      <c r="E707" s="89">
        <v>6</v>
      </c>
      <c r="F707" s="90" t="s">
        <v>542</v>
      </c>
      <c r="G707" s="90" t="s">
        <v>256</v>
      </c>
      <c r="H707" s="89">
        <v>22</v>
      </c>
      <c r="I707" s="89">
        <v>1980</v>
      </c>
      <c r="J707" s="111">
        <v>8.6630000000000003</v>
      </c>
      <c r="K707" s="111">
        <v>1.8028500000000001</v>
      </c>
      <c r="L707" s="111">
        <v>2.7669999999999999</v>
      </c>
      <c r="M707" s="111">
        <v>0.13514999999999999</v>
      </c>
      <c r="N707" s="111"/>
      <c r="O707" s="15">
        <v>3.9580000000000002</v>
      </c>
      <c r="P707" s="58"/>
      <c r="Q707" s="175">
        <v>3.9580000000000002</v>
      </c>
      <c r="R707" s="183">
        <v>1210.95</v>
      </c>
      <c r="S707" s="91">
        <v>3.2685081960444279E-3</v>
      </c>
      <c r="T707" s="53">
        <v>49.81</v>
      </c>
      <c r="U707" s="147">
        <v>0.16280439324497295</v>
      </c>
      <c r="V707" s="147">
        <v>196.11049176266567</v>
      </c>
      <c r="W707" s="200">
        <v>9.7682635946983769</v>
      </c>
    </row>
    <row r="708" spans="1:23" x14ac:dyDescent="0.2">
      <c r="A708" s="687"/>
      <c r="B708" s="690"/>
      <c r="C708" s="693"/>
      <c r="D708" s="88" t="s">
        <v>25</v>
      </c>
      <c r="E708" s="89">
        <v>7</v>
      </c>
      <c r="F708" s="90" t="s">
        <v>543</v>
      </c>
      <c r="G708" s="90" t="s">
        <v>256</v>
      </c>
      <c r="H708" s="89">
        <v>22</v>
      </c>
      <c r="I708" s="89">
        <v>1982</v>
      </c>
      <c r="J708" s="111">
        <v>10.225</v>
      </c>
      <c r="K708" s="111">
        <v>2.1930000000000001</v>
      </c>
      <c r="L708" s="111">
        <v>2.9780000000000002</v>
      </c>
      <c r="M708" s="111">
        <v>1.734</v>
      </c>
      <c r="N708" s="111"/>
      <c r="O708" s="15">
        <v>3.32</v>
      </c>
      <c r="P708" s="58"/>
      <c r="Q708" s="175">
        <v>3.32</v>
      </c>
      <c r="R708" s="183">
        <v>1191.8399999999999</v>
      </c>
      <c r="S708" s="91">
        <v>2.7856088065512149E-3</v>
      </c>
      <c r="T708" s="53">
        <v>49.81</v>
      </c>
      <c r="U708" s="147">
        <v>0.13875117465431602</v>
      </c>
      <c r="V708" s="147">
        <v>167.13652839307289</v>
      </c>
      <c r="W708" s="200">
        <v>8.3250704792589598</v>
      </c>
    </row>
    <row r="709" spans="1:23" x14ac:dyDescent="0.2">
      <c r="A709" s="687"/>
      <c r="B709" s="690"/>
      <c r="C709" s="693"/>
      <c r="D709" s="88" t="s">
        <v>25</v>
      </c>
      <c r="E709" s="89">
        <v>8</v>
      </c>
      <c r="F709" s="90" t="s">
        <v>544</v>
      </c>
      <c r="G709" s="90" t="s">
        <v>256</v>
      </c>
      <c r="H709" s="89">
        <v>8</v>
      </c>
      <c r="I709" s="89">
        <v>1970</v>
      </c>
      <c r="J709" s="111">
        <v>3.1</v>
      </c>
      <c r="K709" s="111">
        <v>0.66300000000000003</v>
      </c>
      <c r="L709" s="111">
        <v>0.65600000000000003</v>
      </c>
      <c r="M709" s="111">
        <v>0.10199999999999999</v>
      </c>
      <c r="N709" s="111"/>
      <c r="O709" s="15">
        <v>1.679</v>
      </c>
      <c r="P709" s="58"/>
      <c r="Q709" s="175">
        <v>1.679</v>
      </c>
      <c r="R709" s="183">
        <v>407.05</v>
      </c>
      <c r="S709" s="91">
        <v>4.124800393072104E-3</v>
      </c>
      <c r="T709" s="53">
        <v>49.81</v>
      </c>
      <c r="U709" s="147">
        <v>0.2054563075789215</v>
      </c>
      <c r="V709" s="147">
        <v>247.48802358432624</v>
      </c>
      <c r="W709" s="200">
        <v>12.327378454735292</v>
      </c>
    </row>
    <row r="710" spans="1:23" x14ac:dyDescent="0.2">
      <c r="A710" s="687"/>
      <c r="B710" s="690"/>
      <c r="C710" s="693"/>
      <c r="D710" s="88" t="s">
        <v>25</v>
      </c>
      <c r="E710" s="89">
        <v>9</v>
      </c>
      <c r="F710" s="90" t="s">
        <v>545</v>
      </c>
      <c r="G710" s="90" t="s">
        <v>256</v>
      </c>
      <c r="H710" s="89">
        <v>9</v>
      </c>
      <c r="I710" s="89">
        <v>1973</v>
      </c>
      <c r="J710" s="111">
        <v>3.97</v>
      </c>
      <c r="K710" s="111">
        <v>0.61199999999999999</v>
      </c>
      <c r="L710" s="111">
        <v>1.44</v>
      </c>
      <c r="M710" s="111">
        <v>0.20399999999999999</v>
      </c>
      <c r="N710" s="111"/>
      <c r="O710" s="15">
        <v>1.714</v>
      </c>
      <c r="P710" s="58"/>
      <c r="Q710" s="175">
        <v>1.714</v>
      </c>
      <c r="R710" s="183">
        <v>471.43</v>
      </c>
      <c r="S710" s="91">
        <v>3.6357465583437623E-3</v>
      </c>
      <c r="T710" s="53">
        <v>49.81</v>
      </c>
      <c r="U710" s="147">
        <v>0.18109653607110282</v>
      </c>
      <c r="V710" s="147">
        <v>218.14479350062575</v>
      </c>
      <c r="W710" s="200">
        <v>10.865792164266169</v>
      </c>
    </row>
    <row r="711" spans="1:23" x14ac:dyDescent="0.2">
      <c r="A711" s="687"/>
      <c r="B711" s="690"/>
      <c r="C711" s="693"/>
      <c r="D711" s="88" t="s">
        <v>25</v>
      </c>
      <c r="E711" s="89">
        <v>10</v>
      </c>
      <c r="F711" s="90" t="s">
        <v>546</v>
      </c>
      <c r="G711" s="90" t="s">
        <v>256</v>
      </c>
      <c r="H711" s="89">
        <v>50</v>
      </c>
      <c r="I711" s="89">
        <v>1975</v>
      </c>
      <c r="J711" s="111">
        <v>19.560000000000002</v>
      </c>
      <c r="K711" s="111">
        <v>4.4880000000000004</v>
      </c>
      <c r="L711" s="111">
        <v>6.9</v>
      </c>
      <c r="M711" s="111">
        <v>0.153</v>
      </c>
      <c r="N711" s="111"/>
      <c r="O711" s="15">
        <v>8.0190000000000001</v>
      </c>
      <c r="P711" s="58"/>
      <c r="Q711" s="175">
        <v>8.0190000000000001</v>
      </c>
      <c r="R711" s="183">
        <v>2578.98</v>
      </c>
      <c r="S711" s="91">
        <v>3.1093688202312544E-3</v>
      </c>
      <c r="T711" s="53">
        <v>49.81</v>
      </c>
      <c r="U711" s="147">
        <v>0.15487766093571878</v>
      </c>
      <c r="V711" s="147">
        <v>186.56212921387527</v>
      </c>
      <c r="W711" s="200">
        <v>9.2926596561431278</v>
      </c>
    </row>
    <row r="712" spans="1:23" x14ac:dyDescent="0.2">
      <c r="A712" s="687"/>
      <c r="B712" s="690"/>
      <c r="C712" s="693"/>
      <c r="D712" s="138" t="s">
        <v>26</v>
      </c>
      <c r="E712" s="98">
        <v>1</v>
      </c>
      <c r="F712" s="99" t="s">
        <v>547</v>
      </c>
      <c r="G712" s="99" t="s">
        <v>256</v>
      </c>
      <c r="H712" s="98">
        <v>8</v>
      </c>
      <c r="I712" s="98">
        <v>1959</v>
      </c>
      <c r="J712" s="112">
        <v>3.6859999999999999</v>
      </c>
      <c r="K712" s="112">
        <v>0.35699999999999998</v>
      </c>
      <c r="L712" s="112">
        <v>1.28</v>
      </c>
      <c r="M712" s="112">
        <v>5.0999999999999997E-2</v>
      </c>
      <c r="N712" s="112"/>
      <c r="O712" s="16">
        <v>1.998</v>
      </c>
      <c r="P712" s="100"/>
      <c r="Q712" s="176">
        <v>1.998</v>
      </c>
      <c r="R712" s="184">
        <v>361.47</v>
      </c>
      <c r="S712" s="101">
        <v>5.5274296622126315E-3</v>
      </c>
      <c r="T712" s="11">
        <v>49.81</v>
      </c>
      <c r="U712" s="201">
        <v>0.27532127147481117</v>
      </c>
      <c r="V712" s="201">
        <v>331.64577973275789</v>
      </c>
      <c r="W712" s="202">
        <v>16.519276288488673</v>
      </c>
    </row>
    <row r="713" spans="1:23" x14ac:dyDescent="0.2">
      <c r="A713" s="687"/>
      <c r="B713" s="690"/>
      <c r="C713" s="693"/>
      <c r="D713" s="138" t="s">
        <v>26</v>
      </c>
      <c r="E713" s="98">
        <v>2</v>
      </c>
      <c r="F713" s="99" t="s">
        <v>548</v>
      </c>
      <c r="G713" s="99" t="s">
        <v>256</v>
      </c>
      <c r="H713" s="98">
        <v>22</v>
      </c>
      <c r="I713" s="98">
        <v>1978</v>
      </c>
      <c r="J713" s="112">
        <v>12.623000000000001</v>
      </c>
      <c r="K713" s="112">
        <v>2.04</v>
      </c>
      <c r="L713" s="112">
        <v>3.52</v>
      </c>
      <c r="M713" s="112">
        <v>0.255</v>
      </c>
      <c r="N713" s="112"/>
      <c r="O713" s="16">
        <v>6.8079999999999998</v>
      </c>
      <c r="P713" s="100"/>
      <c r="Q713" s="176">
        <v>6.8079999999999998</v>
      </c>
      <c r="R713" s="184">
        <v>1195.3399999999999</v>
      </c>
      <c r="S713" s="101">
        <v>5.6954506667559026E-3</v>
      </c>
      <c r="T713" s="11">
        <v>49.81</v>
      </c>
      <c r="U713" s="201">
        <v>0.28369039771111154</v>
      </c>
      <c r="V713" s="201">
        <v>341.72704000535413</v>
      </c>
      <c r="W713" s="202">
        <v>17.021423862666687</v>
      </c>
    </row>
    <row r="714" spans="1:23" x14ac:dyDescent="0.2">
      <c r="A714" s="687"/>
      <c r="B714" s="690"/>
      <c r="C714" s="693"/>
      <c r="D714" s="138" t="s">
        <v>26</v>
      </c>
      <c r="E714" s="98">
        <v>3</v>
      </c>
      <c r="F714" s="99" t="s">
        <v>549</v>
      </c>
      <c r="G714" s="99" t="s">
        <v>93</v>
      </c>
      <c r="H714" s="98">
        <v>40</v>
      </c>
      <c r="I714" s="98">
        <v>1992</v>
      </c>
      <c r="J714" s="112">
        <v>26.643000000000001</v>
      </c>
      <c r="K714" s="112">
        <v>3.8454000000000002</v>
      </c>
      <c r="L714" s="112">
        <v>6.4</v>
      </c>
      <c r="M714" s="112">
        <v>1.1015999999999999</v>
      </c>
      <c r="N714" s="112"/>
      <c r="O714" s="16">
        <v>15.295999999999999</v>
      </c>
      <c r="P714" s="100"/>
      <c r="Q714" s="176">
        <v>15.295999999999999</v>
      </c>
      <c r="R714" s="184">
        <v>2279.16</v>
      </c>
      <c r="S714" s="101">
        <v>6.7112444935853565E-3</v>
      </c>
      <c r="T714" s="11">
        <v>49.81</v>
      </c>
      <c r="U714" s="201">
        <v>0.33428708822548664</v>
      </c>
      <c r="V714" s="201">
        <v>402.67466961512139</v>
      </c>
      <c r="W714" s="202">
        <v>20.057225293529196</v>
      </c>
    </row>
    <row r="715" spans="1:23" x14ac:dyDescent="0.2">
      <c r="A715" s="687"/>
      <c r="B715" s="690"/>
      <c r="C715" s="693"/>
      <c r="D715" s="138" t="s">
        <v>26</v>
      </c>
      <c r="E715" s="98">
        <v>4</v>
      </c>
      <c r="F715" s="99" t="s">
        <v>550</v>
      </c>
      <c r="G715" s="99" t="s">
        <v>551</v>
      </c>
      <c r="H715" s="98">
        <v>30</v>
      </c>
      <c r="I715" s="98">
        <v>1990</v>
      </c>
      <c r="J715" s="112">
        <v>18.893000000000001</v>
      </c>
      <c r="K715" s="112">
        <v>2.9580000000000002</v>
      </c>
      <c r="L715" s="112">
        <v>4.8</v>
      </c>
      <c r="M715" s="112">
        <v>0.255</v>
      </c>
      <c r="N715" s="112"/>
      <c r="O715" s="16">
        <v>10.88</v>
      </c>
      <c r="P715" s="100"/>
      <c r="Q715" s="176">
        <v>10.88</v>
      </c>
      <c r="R715" s="184">
        <v>1589.87</v>
      </c>
      <c r="S715" s="101">
        <v>6.8433268128840728E-3</v>
      </c>
      <c r="T715" s="11">
        <v>49.81</v>
      </c>
      <c r="U715" s="201">
        <v>0.34086610854975569</v>
      </c>
      <c r="V715" s="201">
        <v>410.59960877304434</v>
      </c>
      <c r="W715" s="202">
        <v>20.45196651298534</v>
      </c>
    </row>
    <row r="716" spans="1:23" x14ac:dyDescent="0.2">
      <c r="A716" s="687"/>
      <c r="B716" s="690"/>
      <c r="C716" s="693"/>
      <c r="D716" s="138" t="s">
        <v>26</v>
      </c>
      <c r="E716" s="98">
        <v>5</v>
      </c>
      <c r="F716" s="99" t="s">
        <v>552</v>
      </c>
      <c r="G716" s="99" t="s">
        <v>256</v>
      </c>
      <c r="H716" s="98">
        <v>24</v>
      </c>
      <c r="I716" s="98">
        <v>1991</v>
      </c>
      <c r="J716" s="112">
        <v>15.9</v>
      </c>
      <c r="K716" s="112">
        <v>2.7795000000000001</v>
      </c>
      <c r="L716" s="112">
        <v>3.6859999999999999</v>
      </c>
      <c r="M716" s="112">
        <v>0.84150000000000003</v>
      </c>
      <c r="N716" s="112"/>
      <c r="O716" s="16">
        <v>8.593</v>
      </c>
      <c r="P716" s="100"/>
      <c r="Q716" s="176">
        <v>8.593</v>
      </c>
      <c r="R716" s="184">
        <v>1527.39</v>
      </c>
      <c r="S716" s="101">
        <v>5.6259370560236737E-3</v>
      </c>
      <c r="T716" s="11">
        <v>49.81</v>
      </c>
      <c r="U716" s="201">
        <v>0.2802279247605392</v>
      </c>
      <c r="V716" s="201">
        <v>337.55622336142045</v>
      </c>
      <c r="W716" s="202">
        <v>16.813675485632352</v>
      </c>
    </row>
    <row r="717" spans="1:23" x14ac:dyDescent="0.2">
      <c r="A717" s="687"/>
      <c r="B717" s="690"/>
      <c r="C717" s="693"/>
      <c r="D717" s="138" t="s">
        <v>26</v>
      </c>
      <c r="E717" s="98">
        <v>6</v>
      </c>
      <c r="F717" s="99" t="s">
        <v>553</v>
      </c>
      <c r="G717" s="99" t="s">
        <v>93</v>
      </c>
      <c r="H717" s="98">
        <v>40</v>
      </c>
      <c r="I717" s="98">
        <v>1990</v>
      </c>
      <c r="J717" s="112">
        <v>25.701000000000001</v>
      </c>
      <c r="K717" s="112">
        <v>3.3761999999999999</v>
      </c>
      <c r="L717" s="112">
        <v>6.218</v>
      </c>
      <c r="M717" s="112">
        <v>0.95879999999999999</v>
      </c>
      <c r="N717" s="112"/>
      <c r="O717" s="16">
        <v>15.148</v>
      </c>
      <c r="P717" s="100"/>
      <c r="Q717" s="176">
        <v>15.148</v>
      </c>
      <c r="R717" s="184">
        <v>2238</v>
      </c>
      <c r="S717" s="101">
        <v>6.7685433422698836E-3</v>
      </c>
      <c r="T717" s="11">
        <v>49.81</v>
      </c>
      <c r="U717" s="201">
        <v>0.33714114387846289</v>
      </c>
      <c r="V717" s="201">
        <v>406.11260053619304</v>
      </c>
      <c r="W717" s="202">
        <v>20.228468632707777</v>
      </c>
    </row>
    <row r="718" spans="1:23" x14ac:dyDescent="0.2">
      <c r="A718" s="687"/>
      <c r="B718" s="690"/>
      <c r="C718" s="693"/>
      <c r="D718" s="138" t="s">
        <v>26</v>
      </c>
      <c r="E718" s="98">
        <v>7</v>
      </c>
      <c r="F718" s="99" t="s">
        <v>554</v>
      </c>
      <c r="G718" s="99" t="s">
        <v>93</v>
      </c>
      <c r="H718" s="98">
        <v>45</v>
      </c>
      <c r="I718" s="98">
        <v>1992</v>
      </c>
      <c r="J718" s="112">
        <v>27</v>
      </c>
      <c r="K718" s="112">
        <v>3.774</v>
      </c>
      <c r="L718" s="112">
        <v>7.0439999999999996</v>
      </c>
      <c r="M718" s="112">
        <v>0.20399999999999999</v>
      </c>
      <c r="N718" s="112"/>
      <c r="O718" s="16">
        <v>15.978</v>
      </c>
      <c r="P718" s="100"/>
      <c r="Q718" s="176">
        <v>15.978</v>
      </c>
      <c r="R718" s="184">
        <v>2192.8000000000002</v>
      </c>
      <c r="S718" s="101">
        <v>7.2865742429770149E-3</v>
      </c>
      <c r="T718" s="11">
        <v>49.81</v>
      </c>
      <c r="U718" s="201">
        <v>0.36294426304268512</v>
      </c>
      <c r="V718" s="201">
        <v>437.19445457862088</v>
      </c>
      <c r="W718" s="202">
        <v>21.776655782561104</v>
      </c>
    </row>
    <row r="719" spans="1:23" x14ac:dyDescent="0.2">
      <c r="A719" s="687"/>
      <c r="B719" s="690"/>
      <c r="C719" s="693"/>
      <c r="D719" s="138" t="s">
        <v>26</v>
      </c>
      <c r="E719" s="98">
        <v>8</v>
      </c>
      <c r="F719" s="99" t="s">
        <v>555</v>
      </c>
      <c r="G719" s="99" t="s">
        <v>256</v>
      </c>
      <c r="H719" s="98">
        <v>20</v>
      </c>
      <c r="I719" s="98">
        <v>1974</v>
      </c>
      <c r="J719" s="112">
        <v>10.568999999999999</v>
      </c>
      <c r="K719" s="112">
        <v>2.1930000000000001</v>
      </c>
      <c r="L719" s="112">
        <v>2.6539999999999999</v>
      </c>
      <c r="M719" s="112">
        <v>0.10199999999999999</v>
      </c>
      <c r="N719" s="112"/>
      <c r="O719" s="16">
        <v>5.62</v>
      </c>
      <c r="P719" s="100"/>
      <c r="Q719" s="176">
        <v>5.62</v>
      </c>
      <c r="R719" s="184">
        <v>961.24</v>
      </c>
      <c r="S719" s="101">
        <v>5.8466147892305776E-3</v>
      </c>
      <c r="T719" s="11">
        <v>49.81</v>
      </c>
      <c r="U719" s="201">
        <v>0.29121988265157506</v>
      </c>
      <c r="V719" s="201">
        <v>350.79688735383462</v>
      </c>
      <c r="W719" s="202">
        <v>17.473192959094504</v>
      </c>
    </row>
    <row r="720" spans="1:23" x14ac:dyDescent="0.2">
      <c r="A720" s="687"/>
      <c r="B720" s="690"/>
      <c r="C720" s="693"/>
      <c r="D720" s="138" t="s">
        <v>26</v>
      </c>
      <c r="E720" s="98">
        <v>9</v>
      </c>
      <c r="F720" s="99" t="s">
        <v>556</v>
      </c>
      <c r="G720" s="99" t="s">
        <v>256</v>
      </c>
      <c r="H720" s="98">
        <v>12</v>
      </c>
      <c r="I720" s="98">
        <v>1949</v>
      </c>
      <c r="J720" s="112">
        <v>5.91</v>
      </c>
      <c r="K720" s="112">
        <v>0.70635000000000003</v>
      </c>
      <c r="L720" s="112">
        <v>1.84</v>
      </c>
      <c r="M720" s="112">
        <v>0.31364999999999998</v>
      </c>
      <c r="N720" s="112"/>
      <c r="O720" s="16">
        <v>3.05</v>
      </c>
      <c r="P720" s="100"/>
      <c r="Q720" s="176">
        <v>3.05</v>
      </c>
      <c r="R720" s="184">
        <v>551.14</v>
      </c>
      <c r="S720" s="101">
        <v>5.5339841056718797E-3</v>
      </c>
      <c r="T720" s="11">
        <v>49.81</v>
      </c>
      <c r="U720" s="201">
        <v>0.27564774830351635</v>
      </c>
      <c r="V720" s="201">
        <v>332.03904634031278</v>
      </c>
      <c r="W720" s="202">
        <v>16.538864898210981</v>
      </c>
    </row>
    <row r="721" spans="1:23" x14ac:dyDescent="0.2">
      <c r="A721" s="687"/>
      <c r="B721" s="690"/>
      <c r="C721" s="693"/>
      <c r="D721" s="138" t="s">
        <v>26</v>
      </c>
      <c r="E721" s="98">
        <v>10</v>
      </c>
      <c r="F721" s="99" t="s">
        <v>557</v>
      </c>
      <c r="G721" s="99" t="s">
        <v>256</v>
      </c>
      <c r="H721" s="98">
        <v>12</v>
      </c>
      <c r="I721" s="98">
        <v>1950</v>
      </c>
      <c r="J721" s="112">
        <v>6.4960000000000004</v>
      </c>
      <c r="K721" s="112">
        <v>1.8053999999999999</v>
      </c>
      <c r="L721" s="112">
        <v>1.84</v>
      </c>
      <c r="M721" s="112">
        <v>-0.83640000000000003</v>
      </c>
      <c r="N721" s="112"/>
      <c r="O721" s="16">
        <v>3.6869999999999998</v>
      </c>
      <c r="P721" s="100"/>
      <c r="Q721" s="176">
        <v>3.6869999999999998</v>
      </c>
      <c r="R721" s="184">
        <v>585.54</v>
      </c>
      <c r="S721" s="101">
        <v>6.2967517163643816E-3</v>
      </c>
      <c r="T721" s="11">
        <v>49.81</v>
      </c>
      <c r="U721" s="201">
        <v>0.31364120299210985</v>
      </c>
      <c r="V721" s="201">
        <v>377.80510298186289</v>
      </c>
      <c r="W721" s="202">
        <v>18.818472179526591</v>
      </c>
    </row>
    <row r="722" spans="1:23" x14ac:dyDescent="0.2">
      <c r="A722" s="687"/>
      <c r="B722" s="690"/>
      <c r="C722" s="693"/>
      <c r="D722" s="104" t="s">
        <v>27</v>
      </c>
      <c r="E722" s="139">
        <v>1</v>
      </c>
      <c r="F722" s="140" t="s">
        <v>558</v>
      </c>
      <c r="G722" s="140" t="s">
        <v>93</v>
      </c>
      <c r="H722" s="139">
        <v>26</v>
      </c>
      <c r="I722" s="139">
        <v>1988</v>
      </c>
      <c r="J722" s="141">
        <v>25.171999999999997</v>
      </c>
      <c r="K722" s="141">
        <v>2.2440000000000002</v>
      </c>
      <c r="L722" s="141">
        <v>3.84</v>
      </c>
      <c r="M722" s="141">
        <v>0.153</v>
      </c>
      <c r="N722" s="141"/>
      <c r="O722" s="144">
        <v>18.934999999999999</v>
      </c>
      <c r="P722" s="57"/>
      <c r="Q722" s="177">
        <v>18.934999999999999</v>
      </c>
      <c r="R722" s="185">
        <v>1505.51</v>
      </c>
      <c r="S722" s="103">
        <v>1.2577133330233609E-2</v>
      </c>
      <c r="T722" s="145">
        <v>49.81</v>
      </c>
      <c r="U722" s="54">
        <v>0.62646701117893611</v>
      </c>
      <c r="V722" s="54">
        <v>754.62799981401656</v>
      </c>
      <c r="W722" s="203">
        <v>37.588020670736164</v>
      </c>
    </row>
    <row r="723" spans="1:23" x14ac:dyDescent="0.2">
      <c r="A723" s="687"/>
      <c r="B723" s="690"/>
      <c r="C723" s="693"/>
      <c r="D723" s="104" t="s">
        <v>27</v>
      </c>
      <c r="E723" s="139">
        <v>2</v>
      </c>
      <c r="F723" s="140" t="s">
        <v>559</v>
      </c>
      <c r="G723" s="140" t="s">
        <v>93</v>
      </c>
      <c r="H723" s="139">
        <v>18</v>
      </c>
      <c r="I723" s="139">
        <v>1991</v>
      </c>
      <c r="J723" s="141">
        <v>19.512999999999998</v>
      </c>
      <c r="K723" s="141">
        <v>1.9379999999999999</v>
      </c>
      <c r="L723" s="141">
        <v>2.867</v>
      </c>
      <c r="M723" s="141">
        <v>0.45900000000000002</v>
      </c>
      <c r="N723" s="141"/>
      <c r="O723" s="144">
        <v>14.249000000000001</v>
      </c>
      <c r="P723" s="57"/>
      <c r="Q723" s="177">
        <v>14.249000000000001</v>
      </c>
      <c r="R723" s="185">
        <v>1146.3399999999999</v>
      </c>
      <c r="S723" s="103">
        <v>1.2429994591482458E-2</v>
      </c>
      <c r="T723" s="145">
        <v>49.81</v>
      </c>
      <c r="U723" s="54">
        <v>0.61913803060174133</v>
      </c>
      <c r="V723" s="54">
        <v>745.79967548894751</v>
      </c>
      <c r="W723" s="203">
        <v>37.148281836104481</v>
      </c>
    </row>
    <row r="724" spans="1:23" x14ac:dyDescent="0.2">
      <c r="A724" s="687"/>
      <c r="B724" s="690"/>
      <c r="C724" s="693"/>
      <c r="D724" s="104" t="s">
        <v>27</v>
      </c>
      <c r="E724" s="139">
        <v>3</v>
      </c>
      <c r="F724" s="140" t="s">
        <v>560</v>
      </c>
      <c r="G724" s="140" t="s">
        <v>93</v>
      </c>
      <c r="H724" s="139">
        <v>50</v>
      </c>
      <c r="I724" s="139">
        <v>1976</v>
      </c>
      <c r="J724" s="141">
        <v>23.093999999999998</v>
      </c>
      <c r="K724" s="141">
        <v>3.6859999999999999</v>
      </c>
      <c r="L724" s="141">
        <v>1.6E-2</v>
      </c>
      <c r="M724" s="141">
        <v>1.21</v>
      </c>
      <c r="N724" s="141"/>
      <c r="O724" s="144">
        <v>18.181999999999999</v>
      </c>
      <c r="P724" s="57"/>
      <c r="Q724" s="177">
        <v>18.181999999999999</v>
      </c>
      <c r="R724" s="185">
        <v>1467.32</v>
      </c>
      <c r="S724" s="103">
        <v>1.239129842161219E-2</v>
      </c>
      <c r="T724" s="145">
        <v>49.81</v>
      </c>
      <c r="U724" s="54">
        <v>0.6172105743805032</v>
      </c>
      <c r="V724" s="54">
        <v>743.47790529673136</v>
      </c>
      <c r="W724" s="203">
        <v>37.032634462830188</v>
      </c>
    </row>
    <row r="725" spans="1:23" x14ac:dyDescent="0.2">
      <c r="A725" s="687"/>
      <c r="B725" s="690"/>
      <c r="C725" s="693"/>
      <c r="D725" s="104" t="s">
        <v>27</v>
      </c>
      <c r="E725" s="139">
        <v>4</v>
      </c>
      <c r="F725" s="140" t="s">
        <v>561</v>
      </c>
      <c r="G725" s="140" t="s">
        <v>93</v>
      </c>
      <c r="H725" s="139">
        <v>36</v>
      </c>
      <c r="I725" s="139">
        <v>1969</v>
      </c>
      <c r="J725" s="141">
        <v>28</v>
      </c>
      <c r="K725" s="141">
        <v>2.2363499999999998</v>
      </c>
      <c r="L725" s="141">
        <v>5.76</v>
      </c>
      <c r="M725" s="141">
        <v>0.61965000000000003</v>
      </c>
      <c r="N725" s="141"/>
      <c r="O725" s="144">
        <v>19.384</v>
      </c>
      <c r="P725" s="57"/>
      <c r="Q725" s="177">
        <v>19.384</v>
      </c>
      <c r="R725" s="185">
        <v>1512.63</v>
      </c>
      <c r="S725" s="103">
        <v>1.2814766334133264E-2</v>
      </c>
      <c r="T725" s="145">
        <v>49.81</v>
      </c>
      <c r="U725" s="54">
        <v>0.63830351110317796</v>
      </c>
      <c r="V725" s="54">
        <v>768.88598004799587</v>
      </c>
      <c r="W725" s="203">
        <v>38.29821066619067</v>
      </c>
    </row>
    <row r="726" spans="1:23" x14ac:dyDescent="0.2">
      <c r="A726" s="687"/>
      <c r="B726" s="690"/>
      <c r="C726" s="693"/>
      <c r="D726" s="104" t="s">
        <v>27</v>
      </c>
      <c r="E726" s="139">
        <v>5</v>
      </c>
      <c r="F726" s="140" t="s">
        <v>562</v>
      </c>
      <c r="G726" s="140" t="s">
        <v>93</v>
      </c>
      <c r="H726" s="139">
        <v>20</v>
      </c>
      <c r="I726" s="139">
        <v>1969</v>
      </c>
      <c r="J726" s="141">
        <v>19</v>
      </c>
      <c r="K726" s="141">
        <v>1.9635</v>
      </c>
      <c r="L726" s="141">
        <v>3.2</v>
      </c>
      <c r="M726" s="141">
        <v>-0.28050000000000003</v>
      </c>
      <c r="N726" s="141"/>
      <c r="O726" s="144">
        <v>14.117000000000001</v>
      </c>
      <c r="P726" s="57"/>
      <c r="Q726" s="177">
        <v>14.117000000000001</v>
      </c>
      <c r="R726" s="185">
        <v>1114.26</v>
      </c>
      <c r="S726" s="103">
        <v>1.2669394934754906E-2</v>
      </c>
      <c r="T726" s="145">
        <v>49.81</v>
      </c>
      <c r="U726" s="54">
        <v>0.63106256170014186</v>
      </c>
      <c r="V726" s="54">
        <v>760.1636960852943</v>
      </c>
      <c r="W726" s="203">
        <v>37.863753702008516</v>
      </c>
    </row>
    <row r="727" spans="1:23" x14ac:dyDescent="0.2">
      <c r="A727" s="687"/>
      <c r="B727" s="690"/>
      <c r="C727" s="693"/>
      <c r="D727" s="104" t="s">
        <v>27</v>
      </c>
      <c r="E727" s="139">
        <v>6</v>
      </c>
      <c r="F727" s="140" t="s">
        <v>563</v>
      </c>
      <c r="G727" s="140" t="s">
        <v>93</v>
      </c>
      <c r="H727" s="139">
        <v>40</v>
      </c>
      <c r="I727" s="139">
        <v>1992</v>
      </c>
      <c r="J727" s="141">
        <v>39</v>
      </c>
      <c r="K727" s="141">
        <v>3.3456000000000001</v>
      </c>
      <c r="L727" s="141">
        <v>6.4</v>
      </c>
      <c r="M727" s="141">
        <v>0.63239999999999996</v>
      </c>
      <c r="N727" s="141"/>
      <c r="O727" s="144">
        <v>28.622</v>
      </c>
      <c r="P727" s="57"/>
      <c r="Q727" s="177">
        <v>28.622</v>
      </c>
      <c r="R727" s="185">
        <v>2207.7600000000002</v>
      </c>
      <c r="S727" s="103">
        <v>1.2964271478783925E-2</v>
      </c>
      <c r="T727" s="145">
        <v>49.81</v>
      </c>
      <c r="U727" s="54">
        <v>0.64575036235822736</v>
      </c>
      <c r="V727" s="54">
        <v>777.85628872703546</v>
      </c>
      <c r="W727" s="203">
        <v>38.745021741493645</v>
      </c>
    </row>
    <row r="728" spans="1:23" x14ac:dyDescent="0.2">
      <c r="A728" s="687"/>
      <c r="B728" s="690"/>
      <c r="C728" s="693"/>
      <c r="D728" s="104" t="s">
        <v>27</v>
      </c>
      <c r="E728" s="139">
        <v>7</v>
      </c>
      <c r="F728" s="140" t="s">
        <v>564</v>
      </c>
      <c r="G728" s="140" t="s">
        <v>93</v>
      </c>
      <c r="H728" s="139">
        <v>40</v>
      </c>
      <c r="I728" s="139">
        <v>1991</v>
      </c>
      <c r="J728" s="141">
        <v>38.0002</v>
      </c>
      <c r="K728" s="141">
        <v>3.0804</v>
      </c>
      <c r="L728" s="141">
        <v>6.4</v>
      </c>
      <c r="M728" s="141">
        <v>0.69379999999999997</v>
      </c>
      <c r="N728" s="141"/>
      <c r="O728" s="144">
        <v>27.826000000000001</v>
      </c>
      <c r="P728" s="57"/>
      <c r="Q728" s="177">
        <v>27.826000000000001</v>
      </c>
      <c r="R728" s="185">
        <v>2200.5</v>
      </c>
      <c r="S728" s="103">
        <v>1.2645307884571688E-2</v>
      </c>
      <c r="T728" s="145">
        <v>49.81</v>
      </c>
      <c r="U728" s="54">
        <v>0.6298627857305158</v>
      </c>
      <c r="V728" s="54">
        <v>758.7184730743013</v>
      </c>
      <c r="W728" s="203">
        <v>37.791767143830945</v>
      </c>
    </row>
    <row r="729" spans="1:23" x14ac:dyDescent="0.2">
      <c r="A729" s="687"/>
      <c r="B729" s="690"/>
      <c r="C729" s="693"/>
      <c r="D729" s="104" t="s">
        <v>27</v>
      </c>
      <c r="E729" s="139">
        <v>8</v>
      </c>
      <c r="F729" s="140" t="s">
        <v>565</v>
      </c>
      <c r="G729" s="140" t="s">
        <v>93</v>
      </c>
      <c r="H729" s="139">
        <v>8</v>
      </c>
      <c r="I729" s="139">
        <v>1980</v>
      </c>
      <c r="J729" s="141">
        <v>7.5</v>
      </c>
      <c r="K729" s="141">
        <v>1.173</v>
      </c>
      <c r="L729" s="141">
        <v>1.28</v>
      </c>
      <c r="M729" s="141">
        <v>0.10199999999999999</v>
      </c>
      <c r="N729" s="141"/>
      <c r="O729" s="144">
        <v>4.9450000000000003</v>
      </c>
      <c r="P729" s="57"/>
      <c r="Q729" s="177">
        <v>4.9450000000000003</v>
      </c>
      <c r="R729" s="185">
        <v>402.95</v>
      </c>
      <c r="S729" s="103">
        <v>1.2271994043926046E-2</v>
      </c>
      <c r="T729" s="145">
        <v>49.81</v>
      </c>
      <c r="U729" s="54">
        <v>0.61126802332795638</v>
      </c>
      <c r="V729" s="54">
        <v>736.31964263556279</v>
      </c>
      <c r="W729" s="203">
        <v>36.676081399677386</v>
      </c>
    </row>
    <row r="730" spans="1:23" x14ac:dyDescent="0.2">
      <c r="A730" s="687"/>
      <c r="B730" s="690"/>
      <c r="C730" s="693"/>
      <c r="D730" s="104" t="s">
        <v>27</v>
      </c>
      <c r="E730" s="139">
        <v>9</v>
      </c>
      <c r="F730" s="140" t="s">
        <v>566</v>
      </c>
      <c r="G730" s="140" t="s">
        <v>93</v>
      </c>
      <c r="H730" s="139">
        <v>12</v>
      </c>
      <c r="I730" s="139"/>
      <c r="J730" s="141">
        <v>9.6849999999999987</v>
      </c>
      <c r="K730" s="141">
        <v>0.81599999999999995</v>
      </c>
      <c r="L730" s="141">
        <v>1.92</v>
      </c>
      <c r="M730" s="141">
        <v>5.0999999999999997E-2</v>
      </c>
      <c r="N730" s="141"/>
      <c r="O730" s="144">
        <v>6.8979999999999997</v>
      </c>
      <c r="P730" s="57"/>
      <c r="Q730" s="177">
        <v>6.8979999999999997</v>
      </c>
      <c r="R730" s="185">
        <v>527.23</v>
      </c>
      <c r="S730" s="103">
        <v>1.3083474005652181E-2</v>
      </c>
      <c r="T730" s="145">
        <v>49.81</v>
      </c>
      <c r="U730" s="54">
        <v>0.65168784022153514</v>
      </c>
      <c r="V730" s="54">
        <v>785.00844033913086</v>
      </c>
      <c r="W730" s="203">
        <v>39.101270413292106</v>
      </c>
    </row>
    <row r="731" spans="1:23" x14ac:dyDescent="0.2">
      <c r="A731" s="687"/>
      <c r="B731" s="690"/>
      <c r="C731" s="693"/>
      <c r="D731" s="104" t="s">
        <v>27</v>
      </c>
      <c r="E731" s="139">
        <v>10</v>
      </c>
      <c r="F731" s="140" t="s">
        <v>567</v>
      </c>
      <c r="G731" s="140" t="s">
        <v>93</v>
      </c>
      <c r="H731" s="139">
        <v>12</v>
      </c>
      <c r="I731" s="139">
        <v>1960</v>
      </c>
      <c r="J731" s="141">
        <v>4.8289999999999997</v>
      </c>
      <c r="K731" s="141">
        <v>0</v>
      </c>
      <c r="L731" s="141">
        <v>0</v>
      </c>
      <c r="M731" s="141">
        <v>0</v>
      </c>
      <c r="N731" s="141"/>
      <c r="O731" s="144">
        <v>4.8289999999999997</v>
      </c>
      <c r="P731" s="57"/>
      <c r="Q731" s="177">
        <v>4.8289999999999997</v>
      </c>
      <c r="R731" s="185">
        <v>393.99</v>
      </c>
      <c r="S731" s="103">
        <v>1.2256656260311175E-2</v>
      </c>
      <c r="T731" s="145">
        <v>49.81</v>
      </c>
      <c r="U731" s="54">
        <v>0.61050404832609961</v>
      </c>
      <c r="V731" s="54">
        <v>735.39937561867055</v>
      </c>
      <c r="W731" s="203">
        <v>36.630242899565978</v>
      </c>
    </row>
    <row r="732" spans="1:23" x14ac:dyDescent="0.2">
      <c r="A732" s="687"/>
      <c r="B732" s="690"/>
      <c r="C732" s="693"/>
      <c r="D732" s="143" t="s">
        <v>28</v>
      </c>
      <c r="E732" s="93">
        <v>1</v>
      </c>
      <c r="F732" s="94" t="s">
        <v>568</v>
      </c>
      <c r="G732" s="94" t="s">
        <v>93</v>
      </c>
      <c r="H732" s="93">
        <v>20</v>
      </c>
      <c r="I732" s="93">
        <v>1992</v>
      </c>
      <c r="J732" s="56">
        <v>21</v>
      </c>
      <c r="K732" s="56">
        <v>1.3514999999999999</v>
      </c>
      <c r="L732" s="56">
        <v>3.2</v>
      </c>
      <c r="M732" s="56">
        <v>7.6499999999999999E-2</v>
      </c>
      <c r="N732" s="56"/>
      <c r="O732" s="18">
        <v>16.372</v>
      </c>
      <c r="P732" s="95"/>
      <c r="Q732" s="59">
        <v>16.372</v>
      </c>
      <c r="R732" s="186">
        <v>1101.98</v>
      </c>
      <c r="S732" s="96">
        <v>1.4856893954518231E-2</v>
      </c>
      <c r="T732" s="13">
        <v>49.81</v>
      </c>
      <c r="U732" s="148">
        <v>0.74002188787455314</v>
      </c>
      <c r="V732" s="148">
        <v>891.41363727109388</v>
      </c>
      <c r="W732" s="204">
        <v>44.401313272473189</v>
      </c>
    </row>
    <row r="733" spans="1:23" x14ac:dyDescent="0.2">
      <c r="A733" s="687"/>
      <c r="B733" s="690"/>
      <c r="C733" s="693"/>
      <c r="D733" s="143" t="s">
        <v>28</v>
      </c>
      <c r="E733" s="93">
        <v>2</v>
      </c>
      <c r="F733" s="94" t="s">
        <v>569</v>
      </c>
      <c r="G733" s="94" t="s">
        <v>93</v>
      </c>
      <c r="H733" s="93">
        <v>4</v>
      </c>
      <c r="I733" s="93"/>
      <c r="J733" s="56">
        <v>3.012</v>
      </c>
      <c r="K733" s="56">
        <v>0</v>
      </c>
      <c r="L733" s="56">
        <v>0</v>
      </c>
      <c r="M733" s="56">
        <v>0</v>
      </c>
      <c r="N733" s="56"/>
      <c r="O733" s="18">
        <v>3.012</v>
      </c>
      <c r="P733" s="95"/>
      <c r="Q733" s="59">
        <v>3.012</v>
      </c>
      <c r="R733" s="186">
        <v>160.13</v>
      </c>
      <c r="S733" s="96">
        <v>1.8809717104852307E-2</v>
      </c>
      <c r="T733" s="13">
        <v>49.81</v>
      </c>
      <c r="U733" s="148">
        <v>0.93691200899269345</v>
      </c>
      <c r="V733" s="148">
        <v>1128.5830262911386</v>
      </c>
      <c r="W733" s="204">
        <v>56.214720539561618</v>
      </c>
    </row>
    <row r="734" spans="1:23" x14ac:dyDescent="0.2">
      <c r="A734" s="687"/>
      <c r="B734" s="690"/>
      <c r="C734" s="693"/>
      <c r="D734" s="143" t="s">
        <v>28</v>
      </c>
      <c r="E734" s="93">
        <v>3</v>
      </c>
      <c r="F734" s="94" t="s">
        <v>570</v>
      </c>
      <c r="G734" s="94" t="s">
        <v>93</v>
      </c>
      <c r="H734" s="93">
        <v>3</v>
      </c>
      <c r="I734" s="93">
        <v>1940</v>
      </c>
      <c r="J734" s="56">
        <v>3.5</v>
      </c>
      <c r="K734" s="56">
        <v>0</v>
      </c>
      <c r="L734" s="56">
        <v>0</v>
      </c>
      <c r="M734" s="56">
        <v>0</v>
      </c>
      <c r="N734" s="56"/>
      <c r="O734" s="18">
        <v>3.5</v>
      </c>
      <c r="P734" s="95"/>
      <c r="Q734" s="59">
        <v>3.5</v>
      </c>
      <c r="R734" s="186">
        <v>112.26</v>
      </c>
      <c r="S734" s="96">
        <v>3.1177623374309637E-2</v>
      </c>
      <c r="T734" s="13">
        <v>49.81</v>
      </c>
      <c r="U734" s="148">
        <v>1.552957420274363</v>
      </c>
      <c r="V734" s="148">
        <v>1870.6574024585782</v>
      </c>
      <c r="W734" s="204">
        <v>93.177445216461777</v>
      </c>
    </row>
    <row r="735" spans="1:23" x14ac:dyDescent="0.2">
      <c r="A735" s="687"/>
      <c r="B735" s="690"/>
      <c r="C735" s="693"/>
      <c r="D735" s="143" t="s">
        <v>28</v>
      </c>
      <c r="E735" s="93">
        <v>4</v>
      </c>
      <c r="F735" s="94" t="s">
        <v>571</v>
      </c>
      <c r="G735" s="94" t="s">
        <v>93</v>
      </c>
      <c r="H735" s="93">
        <v>8</v>
      </c>
      <c r="I735" s="93"/>
      <c r="J735" s="56">
        <v>7.33</v>
      </c>
      <c r="K735" s="56">
        <v>0</v>
      </c>
      <c r="L735" s="56">
        <v>0</v>
      </c>
      <c r="M735" s="56">
        <v>0</v>
      </c>
      <c r="N735" s="56"/>
      <c r="O735" s="18">
        <v>7.33</v>
      </c>
      <c r="P735" s="95"/>
      <c r="Q735" s="59">
        <v>7.33</v>
      </c>
      <c r="R735" s="186">
        <v>381.84</v>
      </c>
      <c r="S735" s="96">
        <v>1.9196522103498849E-2</v>
      </c>
      <c r="T735" s="13">
        <v>49.81</v>
      </c>
      <c r="U735" s="148">
        <v>0.95617876597527773</v>
      </c>
      <c r="V735" s="148">
        <v>1151.791326209931</v>
      </c>
      <c r="W735" s="204">
        <v>57.370725958516658</v>
      </c>
    </row>
    <row r="736" spans="1:23" x14ac:dyDescent="0.2">
      <c r="A736" s="687"/>
      <c r="B736" s="690"/>
      <c r="C736" s="693"/>
      <c r="D736" s="143" t="s">
        <v>28</v>
      </c>
      <c r="E736" s="93">
        <v>5</v>
      </c>
      <c r="F736" s="94" t="s">
        <v>572</v>
      </c>
      <c r="G736" s="94" t="s">
        <v>93</v>
      </c>
      <c r="H736" s="93">
        <v>6</v>
      </c>
      <c r="I736" s="93"/>
      <c r="J736" s="56">
        <v>4.8570000000000002</v>
      </c>
      <c r="K736" s="56">
        <v>0</v>
      </c>
      <c r="L736" s="56">
        <v>0</v>
      </c>
      <c r="M736" s="56">
        <v>0</v>
      </c>
      <c r="N736" s="56"/>
      <c r="O736" s="18">
        <v>4.8570000000000002</v>
      </c>
      <c r="P736" s="95"/>
      <c r="Q736" s="59">
        <v>4.8570000000000002</v>
      </c>
      <c r="R736" s="186">
        <v>321.16000000000003</v>
      </c>
      <c r="S736" s="96">
        <v>1.5123303026528832E-2</v>
      </c>
      <c r="T736" s="13">
        <v>49.81</v>
      </c>
      <c r="U736" s="148">
        <v>0.75329172375140119</v>
      </c>
      <c r="V736" s="148">
        <v>907.39818159172989</v>
      </c>
      <c r="W736" s="204">
        <v>45.197503425084072</v>
      </c>
    </row>
    <row r="737" spans="1:23" x14ac:dyDescent="0.2">
      <c r="A737" s="687"/>
      <c r="B737" s="690"/>
      <c r="C737" s="693"/>
      <c r="D737" s="143" t="s">
        <v>28</v>
      </c>
      <c r="E737" s="93">
        <v>6</v>
      </c>
      <c r="F737" s="94" t="s">
        <v>573</v>
      </c>
      <c r="G737" s="94" t="s">
        <v>93</v>
      </c>
      <c r="H737" s="93">
        <v>8</v>
      </c>
      <c r="I737" s="93"/>
      <c r="J737" s="56">
        <v>7.4370000000000003</v>
      </c>
      <c r="K737" s="56">
        <v>0</v>
      </c>
      <c r="L737" s="56">
        <v>0</v>
      </c>
      <c r="M737" s="56">
        <v>0</v>
      </c>
      <c r="N737" s="56"/>
      <c r="O737" s="18">
        <v>7.4370000000000003</v>
      </c>
      <c r="P737" s="95"/>
      <c r="Q737" s="59">
        <v>7.4370000000000003</v>
      </c>
      <c r="R737" s="186">
        <v>487.61</v>
      </c>
      <c r="S737" s="96">
        <v>1.525194315128894E-2</v>
      </c>
      <c r="T737" s="13">
        <v>49.81</v>
      </c>
      <c r="U737" s="148">
        <v>0.75969928836570211</v>
      </c>
      <c r="V737" s="148">
        <v>915.11658907733636</v>
      </c>
      <c r="W737" s="204">
        <v>45.581957301942133</v>
      </c>
    </row>
    <row r="738" spans="1:23" x14ac:dyDescent="0.2">
      <c r="A738" s="687"/>
      <c r="B738" s="690"/>
      <c r="C738" s="693"/>
      <c r="D738" s="143" t="s">
        <v>28</v>
      </c>
      <c r="E738" s="93">
        <v>7</v>
      </c>
      <c r="F738" s="94" t="s">
        <v>574</v>
      </c>
      <c r="G738" s="94" t="s">
        <v>93</v>
      </c>
      <c r="H738" s="93">
        <v>8</v>
      </c>
      <c r="I738" s="93">
        <v>1960</v>
      </c>
      <c r="J738" s="56">
        <v>8.9779999999999998</v>
      </c>
      <c r="K738" s="56">
        <v>0.66300000000000003</v>
      </c>
      <c r="L738" s="56">
        <v>1.28</v>
      </c>
      <c r="M738" s="56">
        <v>0.153</v>
      </c>
      <c r="N738" s="56"/>
      <c r="O738" s="18">
        <v>6.8819999999999997</v>
      </c>
      <c r="P738" s="95"/>
      <c r="Q738" s="59">
        <v>6.8819999999999997</v>
      </c>
      <c r="R738" s="186">
        <v>358.27</v>
      </c>
      <c r="S738" s="96">
        <v>1.9208976470259861E-2</v>
      </c>
      <c r="T738" s="13">
        <v>49.81</v>
      </c>
      <c r="U738" s="148">
        <v>0.9567991179836437</v>
      </c>
      <c r="V738" s="148">
        <v>1152.5385882155915</v>
      </c>
      <c r="W738" s="204">
        <v>57.407947079018619</v>
      </c>
    </row>
    <row r="739" spans="1:23" x14ac:dyDescent="0.2">
      <c r="A739" s="687"/>
      <c r="B739" s="690"/>
      <c r="C739" s="693"/>
      <c r="D739" s="143" t="s">
        <v>28</v>
      </c>
      <c r="E739" s="93">
        <v>8</v>
      </c>
      <c r="F739" s="94" t="s">
        <v>575</v>
      </c>
      <c r="G739" s="94" t="s">
        <v>93</v>
      </c>
      <c r="H739" s="93">
        <v>11</v>
      </c>
      <c r="I739" s="93"/>
      <c r="J739" s="56">
        <v>8.0969999999999995</v>
      </c>
      <c r="K739" s="56">
        <v>0</v>
      </c>
      <c r="L739" s="56">
        <v>0</v>
      </c>
      <c r="M739" s="56">
        <v>0</v>
      </c>
      <c r="N739" s="56"/>
      <c r="O739" s="18">
        <v>8.0969999999999995</v>
      </c>
      <c r="P739" s="95"/>
      <c r="Q739" s="59">
        <v>8.0969999999999995</v>
      </c>
      <c r="R739" s="186">
        <v>533.47</v>
      </c>
      <c r="S739" s="96">
        <v>1.5177985641179446E-2</v>
      </c>
      <c r="T739" s="13">
        <v>49.81</v>
      </c>
      <c r="U739" s="148">
        <v>0.75601546478714821</v>
      </c>
      <c r="V739" s="148">
        <v>910.6791384707667</v>
      </c>
      <c r="W739" s="204">
        <v>45.36092788722889</v>
      </c>
    </row>
    <row r="740" spans="1:23" x14ac:dyDescent="0.2">
      <c r="A740" s="687"/>
      <c r="B740" s="690"/>
      <c r="C740" s="693"/>
      <c r="D740" s="143" t="s">
        <v>28</v>
      </c>
      <c r="E740" s="93">
        <v>9</v>
      </c>
      <c r="F740" s="94" t="s">
        <v>576</v>
      </c>
      <c r="G740" s="94" t="s">
        <v>93</v>
      </c>
      <c r="H740" s="93">
        <v>4</v>
      </c>
      <c r="I740" s="93"/>
      <c r="J740" s="56">
        <v>2.819</v>
      </c>
      <c r="K740" s="56">
        <v>0</v>
      </c>
      <c r="L740" s="56">
        <v>0</v>
      </c>
      <c r="M740" s="56">
        <v>0</v>
      </c>
      <c r="N740" s="56"/>
      <c r="O740" s="18">
        <v>2.819</v>
      </c>
      <c r="P740" s="95"/>
      <c r="Q740" s="59">
        <v>2.819</v>
      </c>
      <c r="R740" s="186">
        <v>167.13</v>
      </c>
      <c r="S740" s="96">
        <v>1.6867109435768565E-2</v>
      </c>
      <c r="T740" s="13">
        <v>49.81</v>
      </c>
      <c r="U740" s="148">
        <v>0.84015072099563226</v>
      </c>
      <c r="V740" s="148">
        <v>1012.0265661461139</v>
      </c>
      <c r="W740" s="204">
        <v>50.409043259737935</v>
      </c>
    </row>
    <row r="741" spans="1:23" ht="13.5" thickBot="1" x14ac:dyDescent="0.25">
      <c r="A741" s="699"/>
      <c r="B741" s="700"/>
      <c r="C741" s="701"/>
      <c r="D741" s="266" t="s">
        <v>28</v>
      </c>
      <c r="E741" s="267">
        <v>10</v>
      </c>
      <c r="F741" s="268" t="s">
        <v>577</v>
      </c>
      <c r="G741" s="268" t="s">
        <v>93</v>
      </c>
      <c r="H741" s="267">
        <v>3</v>
      </c>
      <c r="I741" s="267"/>
      <c r="J741" s="269">
        <v>3.7250000000000001</v>
      </c>
      <c r="K741" s="269">
        <v>0</v>
      </c>
      <c r="L741" s="269">
        <v>0</v>
      </c>
      <c r="M741" s="269">
        <v>0</v>
      </c>
      <c r="N741" s="269"/>
      <c r="O741" s="270">
        <v>3.7250000000000001</v>
      </c>
      <c r="P741" s="282"/>
      <c r="Q741" s="271">
        <v>3.7250000000000001</v>
      </c>
      <c r="R741" s="272">
        <v>182.98</v>
      </c>
      <c r="S741" s="273">
        <v>2.0357416111050391E-2</v>
      </c>
      <c r="T741" s="274">
        <v>49.81</v>
      </c>
      <c r="U741" s="275">
        <v>1.0140028964914201</v>
      </c>
      <c r="V741" s="275">
        <v>1221.4449666630235</v>
      </c>
      <c r="W741" s="276">
        <v>60.840173789485206</v>
      </c>
    </row>
    <row r="742" spans="1:23" x14ac:dyDescent="0.2">
      <c r="A742" s="686" t="s">
        <v>193</v>
      </c>
      <c r="B742" s="708">
        <v>7.6</v>
      </c>
      <c r="C742" s="708">
        <v>286</v>
      </c>
      <c r="D742" s="346" t="s">
        <v>26</v>
      </c>
      <c r="E742" s="347">
        <v>1</v>
      </c>
      <c r="F742" s="348" t="s">
        <v>194</v>
      </c>
      <c r="G742" s="348" t="s">
        <v>122</v>
      </c>
      <c r="H742" s="347">
        <v>8</v>
      </c>
      <c r="I742" s="347" t="s">
        <v>79</v>
      </c>
      <c r="J742" s="349">
        <v>6.6020000000000003</v>
      </c>
      <c r="K742" s="349">
        <v>1.0911599999999999</v>
      </c>
      <c r="L742" s="349">
        <v>0</v>
      </c>
      <c r="M742" s="349">
        <v>-2.0150000000000001E-2</v>
      </c>
      <c r="N742" s="349">
        <v>0</v>
      </c>
      <c r="O742" s="350">
        <v>5.5309999999999997</v>
      </c>
      <c r="P742" s="351">
        <v>400.21</v>
      </c>
      <c r="Q742" s="352">
        <v>5.5309999999999997</v>
      </c>
      <c r="R742" s="353">
        <v>400.21</v>
      </c>
      <c r="S742" s="354">
        <v>1.3820244371704855E-2</v>
      </c>
      <c r="T742" s="283">
        <v>58.53</v>
      </c>
      <c r="U742" s="355">
        <v>0.80889890307588519</v>
      </c>
      <c r="V742" s="355">
        <v>829.21466230229134</v>
      </c>
      <c r="W742" s="284">
        <v>48.533934184553118</v>
      </c>
    </row>
    <row r="743" spans="1:23" x14ac:dyDescent="0.2">
      <c r="A743" s="687"/>
      <c r="B743" s="709"/>
      <c r="C743" s="709"/>
      <c r="D743" s="138" t="s">
        <v>26</v>
      </c>
      <c r="E743" s="98">
        <v>2</v>
      </c>
      <c r="F743" s="99" t="s">
        <v>195</v>
      </c>
      <c r="G743" s="99" t="s">
        <v>122</v>
      </c>
      <c r="H743" s="98">
        <v>25</v>
      </c>
      <c r="I743" s="98" t="s">
        <v>79</v>
      </c>
      <c r="J743" s="112">
        <v>22.288</v>
      </c>
      <c r="K743" s="112">
        <v>3.403</v>
      </c>
      <c r="L743" s="112">
        <v>4.024</v>
      </c>
      <c r="M743" s="112">
        <v>0.26800000000000002</v>
      </c>
      <c r="N743" s="112">
        <v>0</v>
      </c>
      <c r="O743" s="16">
        <v>14.592000000000001</v>
      </c>
      <c r="P743" s="102">
        <v>1444.65</v>
      </c>
      <c r="Q743" s="176">
        <v>14.592000000000001</v>
      </c>
      <c r="R743" s="184">
        <v>1444.65</v>
      </c>
      <c r="S743" s="101">
        <v>1.0100716436507113E-2</v>
      </c>
      <c r="T743" s="11">
        <v>58.53</v>
      </c>
      <c r="U743" s="201">
        <v>0.59119493302876136</v>
      </c>
      <c r="V743" s="201">
        <v>606.04298619042675</v>
      </c>
      <c r="W743" s="202">
        <v>35.471695981725681</v>
      </c>
    </row>
    <row r="744" spans="1:23" x14ac:dyDescent="0.2">
      <c r="A744" s="687"/>
      <c r="B744" s="709"/>
      <c r="C744" s="709"/>
      <c r="D744" s="138" t="s">
        <v>26</v>
      </c>
      <c r="E744" s="98">
        <v>3</v>
      </c>
      <c r="F744" s="99" t="s">
        <v>196</v>
      </c>
      <c r="G744" s="99" t="s">
        <v>122</v>
      </c>
      <c r="H744" s="98">
        <v>25</v>
      </c>
      <c r="I744" s="98" t="s">
        <v>79</v>
      </c>
      <c r="J744" s="112">
        <v>20.39</v>
      </c>
      <c r="K744" s="112">
        <v>2.78</v>
      </c>
      <c r="L744" s="112">
        <v>4.71</v>
      </c>
      <c r="M744" s="112">
        <v>-0.434</v>
      </c>
      <c r="N744" s="112">
        <v>0</v>
      </c>
      <c r="O744" s="16">
        <v>13.334</v>
      </c>
      <c r="P744" s="102">
        <v>1349.82</v>
      </c>
      <c r="Q744" s="176">
        <v>13.334</v>
      </c>
      <c r="R744" s="184">
        <v>1349.82</v>
      </c>
      <c r="S744" s="101">
        <v>9.8783541509238279E-3</v>
      </c>
      <c r="T744" s="11">
        <v>58.53</v>
      </c>
      <c r="U744" s="201">
        <v>0.57818006845357162</v>
      </c>
      <c r="V744" s="201">
        <v>592.70124905542968</v>
      </c>
      <c r="W744" s="202">
        <v>34.690804107214305</v>
      </c>
    </row>
    <row r="745" spans="1:23" x14ac:dyDescent="0.2">
      <c r="A745" s="687"/>
      <c r="B745" s="709"/>
      <c r="C745" s="709"/>
      <c r="D745" s="138" t="s">
        <v>26</v>
      </c>
      <c r="E745" s="98">
        <v>4</v>
      </c>
      <c r="F745" s="99" t="s">
        <v>197</v>
      </c>
      <c r="G745" s="99" t="s">
        <v>122</v>
      </c>
      <c r="H745" s="98">
        <v>50</v>
      </c>
      <c r="I745" s="98" t="s">
        <v>79</v>
      </c>
      <c r="J745" s="112">
        <v>30.533000000000001</v>
      </c>
      <c r="K745" s="112">
        <v>3.6680000000000001</v>
      </c>
      <c r="L745" s="112">
        <v>6.851</v>
      </c>
      <c r="M745" s="112">
        <v>-4.7E-2</v>
      </c>
      <c r="N745" s="112">
        <v>0</v>
      </c>
      <c r="O745" s="16">
        <v>20.061</v>
      </c>
      <c r="P745" s="102">
        <v>1860.33</v>
      </c>
      <c r="Q745" s="176">
        <v>20.061</v>
      </c>
      <c r="R745" s="184">
        <v>1860.33</v>
      </c>
      <c r="S745" s="101">
        <v>1.0783570656818953E-2</v>
      </c>
      <c r="T745" s="11">
        <v>58.53</v>
      </c>
      <c r="U745" s="201">
        <v>0.63116239054361334</v>
      </c>
      <c r="V745" s="201">
        <v>647.01423940913719</v>
      </c>
      <c r="W745" s="202">
        <v>37.869743432616801</v>
      </c>
    </row>
    <row r="746" spans="1:23" x14ac:dyDescent="0.2">
      <c r="A746" s="687"/>
      <c r="B746" s="709"/>
      <c r="C746" s="709"/>
      <c r="D746" s="138" t="s">
        <v>26</v>
      </c>
      <c r="E746" s="98">
        <v>5</v>
      </c>
      <c r="F746" s="99" t="s">
        <v>198</v>
      </c>
      <c r="G746" s="99" t="s">
        <v>122</v>
      </c>
      <c r="H746" s="98">
        <v>20</v>
      </c>
      <c r="I746" s="98" t="s">
        <v>79</v>
      </c>
      <c r="J746" s="112">
        <v>17.146000000000001</v>
      </c>
      <c r="K746" s="112">
        <v>1.6279999999999999</v>
      </c>
      <c r="L746" s="112">
        <v>3.0209999999999999</v>
      </c>
      <c r="M746" s="112">
        <v>0.41199999999999998</v>
      </c>
      <c r="N746" s="112">
        <v>0</v>
      </c>
      <c r="O746" s="16">
        <v>12.085000000000001</v>
      </c>
      <c r="P746" s="102">
        <v>1084.6500000000001</v>
      </c>
      <c r="Q746" s="176">
        <v>12.085000000000001</v>
      </c>
      <c r="R746" s="184">
        <v>1084.6500000000001</v>
      </c>
      <c r="S746" s="101">
        <v>1.1141842990826534E-2</v>
      </c>
      <c r="T746" s="11">
        <v>58.53</v>
      </c>
      <c r="U746" s="201">
        <v>0.65213207025307707</v>
      </c>
      <c r="V746" s="201">
        <v>668.510579449592</v>
      </c>
      <c r="W746" s="202">
        <v>39.12792421518462</v>
      </c>
    </row>
    <row r="747" spans="1:23" x14ac:dyDescent="0.2">
      <c r="A747" s="687"/>
      <c r="B747" s="709"/>
      <c r="C747" s="709"/>
      <c r="D747" s="138" t="s">
        <v>26</v>
      </c>
      <c r="E747" s="98">
        <v>6</v>
      </c>
      <c r="F747" s="99" t="s">
        <v>199</v>
      </c>
      <c r="G747" s="99" t="s">
        <v>122</v>
      </c>
      <c r="H747" s="98">
        <v>18</v>
      </c>
      <c r="I747" s="98" t="s">
        <v>79</v>
      </c>
      <c r="J747" s="112">
        <v>17.614000000000001</v>
      </c>
      <c r="K747" s="112">
        <v>0.21299999999999999</v>
      </c>
      <c r="L747" s="112">
        <v>2.4620000000000002</v>
      </c>
      <c r="M747" s="112">
        <v>0.19500000000000001</v>
      </c>
      <c r="N747" s="112">
        <v>0</v>
      </c>
      <c r="O747" s="16">
        <v>14.744</v>
      </c>
      <c r="P747" s="102">
        <v>1120.9000000000001</v>
      </c>
      <c r="Q747" s="176">
        <v>14.744</v>
      </c>
      <c r="R747" s="184">
        <v>1120.9000000000001</v>
      </c>
      <c r="S747" s="101">
        <v>1.3153715764118118E-2</v>
      </c>
      <c r="T747" s="11">
        <v>58.53</v>
      </c>
      <c r="U747" s="201">
        <v>0.76988698367383346</v>
      </c>
      <c r="V747" s="201">
        <v>789.22294584708709</v>
      </c>
      <c r="W747" s="202">
        <v>46.193219020430007</v>
      </c>
    </row>
    <row r="748" spans="1:23" x14ac:dyDescent="0.2">
      <c r="A748" s="687"/>
      <c r="B748" s="709"/>
      <c r="C748" s="709"/>
      <c r="D748" s="138" t="s">
        <v>26</v>
      </c>
      <c r="E748" s="98">
        <v>7</v>
      </c>
      <c r="F748" s="99" t="s">
        <v>200</v>
      </c>
      <c r="G748" s="99" t="s">
        <v>122</v>
      </c>
      <c r="H748" s="98">
        <v>20</v>
      </c>
      <c r="I748" s="98" t="s">
        <v>79</v>
      </c>
      <c r="J748" s="112">
        <v>16.701000000000001</v>
      </c>
      <c r="K748" s="112">
        <v>0.624</v>
      </c>
      <c r="L748" s="112">
        <v>2.74</v>
      </c>
      <c r="M748" s="112">
        <v>0.09</v>
      </c>
      <c r="N748" s="112">
        <v>0</v>
      </c>
      <c r="O748" s="16">
        <v>13.247</v>
      </c>
      <c r="P748" s="102">
        <v>1061.52</v>
      </c>
      <c r="Q748" s="176">
        <v>13.247</v>
      </c>
      <c r="R748" s="184">
        <v>1061.52</v>
      </c>
      <c r="S748" s="101">
        <v>1.2479275001884092E-2</v>
      </c>
      <c r="T748" s="11">
        <v>58.53</v>
      </c>
      <c r="U748" s="201">
        <v>0.7304119658602759</v>
      </c>
      <c r="V748" s="201">
        <v>748.75650011304549</v>
      </c>
      <c r="W748" s="202">
        <v>43.824717951616556</v>
      </c>
    </row>
    <row r="749" spans="1:23" x14ac:dyDescent="0.2">
      <c r="A749" s="687"/>
      <c r="B749" s="709"/>
      <c r="C749" s="709"/>
      <c r="D749" s="138" t="s">
        <v>26</v>
      </c>
      <c r="E749" s="98">
        <v>8</v>
      </c>
      <c r="F749" s="99" t="s">
        <v>201</v>
      </c>
      <c r="G749" s="99" t="s">
        <v>122</v>
      </c>
      <c r="H749" s="98">
        <v>18</v>
      </c>
      <c r="I749" s="98" t="s">
        <v>79</v>
      </c>
      <c r="J749" s="112">
        <v>15.32</v>
      </c>
      <c r="K749" s="112">
        <v>0.379</v>
      </c>
      <c r="L749" s="112">
        <v>2.3940000000000001</v>
      </c>
      <c r="M749" s="112">
        <v>0.13100000000000001</v>
      </c>
      <c r="N749" s="112">
        <v>0</v>
      </c>
      <c r="O749" s="16">
        <v>12.416</v>
      </c>
      <c r="P749" s="102">
        <v>1136.43</v>
      </c>
      <c r="Q749" s="176">
        <v>12.416</v>
      </c>
      <c r="R749" s="184">
        <v>1136.43</v>
      </c>
      <c r="S749" s="101">
        <v>1.0925441954189876E-2</v>
      </c>
      <c r="T749" s="11">
        <v>58.53</v>
      </c>
      <c r="U749" s="201">
        <v>0.6394661175787334</v>
      </c>
      <c r="V749" s="201">
        <v>655.52651725139253</v>
      </c>
      <c r="W749" s="202">
        <v>38.367967054724012</v>
      </c>
    </row>
    <row r="750" spans="1:23" x14ac:dyDescent="0.2">
      <c r="A750" s="687"/>
      <c r="B750" s="709"/>
      <c r="C750" s="709"/>
      <c r="D750" s="138" t="s">
        <v>26</v>
      </c>
      <c r="E750" s="98">
        <v>9</v>
      </c>
      <c r="F750" s="99" t="s">
        <v>202</v>
      </c>
      <c r="G750" s="99" t="s">
        <v>122</v>
      </c>
      <c r="H750" s="98">
        <v>45</v>
      </c>
      <c r="I750" s="98" t="s">
        <v>79</v>
      </c>
      <c r="J750" s="112">
        <v>37.728999999999999</v>
      </c>
      <c r="K750" s="112">
        <v>4.8010000000000002</v>
      </c>
      <c r="L750" s="112">
        <v>7.3730000000000002</v>
      </c>
      <c r="M750" s="112">
        <v>-0.56799999999999995</v>
      </c>
      <c r="N750" s="112">
        <v>0</v>
      </c>
      <c r="O750" s="16">
        <v>26.123000000000001</v>
      </c>
      <c r="P750" s="102">
        <v>2197.71</v>
      </c>
      <c r="Q750" s="176">
        <v>26.123000000000001</v>
      </c>
      <c r="R750" s="184">
        <v>2197.71</v>
      </c>
      <c r="S750" s="101">
        <v>1.188646363714958E-2</v>
      </c>
      <c r="T750" s="11">
        <v>58.53</v>
      </c>
      <c r="U750" s="201">
        <v>0.69571471668236495</v>
      </c>
      <c r="V750" s="201">
        <v>713.18781822897483</v>
      </c>
      <c r="W750" s="202">
        <v>41.742883000941895</v>
      </c>
    </row>
    <row r="751" spans="1:23" x14ac:dyDescent="0.2">
      <c r="A751" s="687"/>
      <c r="B751" s="709"/>
      <c r="C751" s="709"/>
      <c r="D751" s="104" t="s">
        <v>27</v>
      </c>
      <c r="E751" s="139">
        <v>1</v>
      </c>
      <c r="F751" s="140" t="s">
        <v>203</v>
      </c>
      <c r="G751" s="140" t="s">
        <v>122</v>
      </c>
      <c r="H751" s="139">
        <v>8</v>
      </c>
      <c r="I751" s="139" t="s">
        <v>79</v>
      </c>
      <c r="J751" s="141">
        <v>8.4359999999999999</v>
      </c>
      <c r="K751" s="141">
        <v>0.72699999999999998</v>
      </c>
      <c r="L751" s="141">
        <v>1.1919999999999999</v>
      </c>
      <c r="M751" s="141">
        <v>-6.4399999999999999E-2</v>
      </c>
      <c r="N751" s="141">
        <v>0</v>
      </c>
      <c r="O751" s="144">
        <v>6.5810000000000004</v>
      </c>
      <c r="P751" s="142">
        <v>357.16</v>
      </c>
      <c r="Q751" s="177">
        <v>6.5810000000000004</v>
      </c>
      <c r="R751" s="185">
        <v>357.16</v>
      </c>
      <c r="S751" s="103">
        <v>1.8425915556053309E-2</v>
      </c>
      <c r="T751" s="145">
        <v>58.53</v>
      </c>
      <c r="U751" s="54">
        <v>1.0784688374958002</v>
      </c>
      <c r="V751" s="54">
        <v>1105.5549333631984</v>
      </c>
      <c r="W751" s="203">
        <v>64.70813024974801</v>
      </c>
    </row>
    <row r="752" spans="1:23" x14ac:dyDescent="0.2">
      <c r="A752" s="687"/>
      <c r="B752" s="709"/>
      <c r="C752" s="709"/>
      <c r="D752" s="104" t="s">
        <v>27</v>
      </c>
      <c r="E752" s="139">
        <v>2</v>
      </c>
      <c r="F752" s="140" t="s">
        <v>204</v>
      </c>
      <c r="G752" s="140" t="s">
        <v>122</v>
      </c>
      <c r="H752" s="139">
        <v>8</v>
      </c>
      <c r="I752" s="139" t="s">
        <v>79</v>
      </c>
      <c r="J752" s="141">
        <v>5.4660000000000002</v>
      </c>
      <c r="K752" s="141">
        <v>0</v>
      </c>
      <c r="L752" s="141">
        <v>0</v>
      </c>
      <c r="M752" s="141">
        <v>0</v>
      </c>
      <c r="N752" s="141">
        <v>0</v>
      </c>
      <c r="O752" s="144">
        <v>5.4660000000000002</v>
      </c>
      <c r="P752" s="142">
        <v>342.1</v>
      </c>
      <c r="Q752" s="177">
        <v>5.4660000000000002</v>
      </c>
      <c r="R752" s="185">
        <v>342.1</v>
      </c>
      <c r="S752" s="103">
        <v>1.5977784273604207E-2</v>
      </c>
      <c r="T752" s="145">
        <v>58.53</v>
      </c>
      <c r="U752" s="54">
        <v>0.93517971353405427</v>
      </c>
      <c r="V752" s="54">
        <v>958.66705641625242</v>
      </c>
      <c r="W752" s="203">
        <v>56.110782812043254</v>
      </c>
    </row>
    <row r="753" spans="1:23" x14ac:dyDescent="0.2">
      <c r="A753" s="687"/>
      <c r="B753" s="709"/>
      <c r="C753" s="709"/>
      <c r="D753" s="104" t="s">
        <v>27</v>
      </c>
      <c r="E753" s="139">
        <v>3</v>
      </c>
      <c r="F753" s="140" t="s">
        <v>205</v>
      </c>
      <c r="G753" s="140" t="s">
        <v>122</v>
      </c>
      <c r="H753" s="139">
        <v>12</v>
      </c>
      <c r="I753" s="139" t="s">
        <v>79</v>
      </c>
      <c r="J753" s="141">
        <v>11.471</v>
      </c>
      <c r="K753" s="141">
        <v>0</v>
      </c>
      <c r="L753" s="141">
        <v>0</v>
      </c>
      <c r="M753" s="141">
        <v>0</v>
      </c>
      <c r="N753" s="141">
        <v>0</v>
      </c>
      <c r="O753" s="144">
        <v>11.471</v>
      </c>
      <c r="P753" s="142">
        <v>673.93</v>
      </c>
      <c r="Q753" s="177">
        <v>11.471</v>
      </c>
      <c r="R753" s="185">
        <v>673.93</v>
      </c>
      <c r="S753" s="103">
        <v>1.7021055599246215E-2</v>
      </c>
      <c r="T753" s="145">
        <v>58.53</v>
      </c>
      <c r="U753" s="54">
        <v>0.99624238422388101</v>
      </c>
      <c r="V753" s="54">
        <v>1021.263335954773</v>
      </c>
      <c r="W753" s="203">
        <v>59.774543053432865</v>
      </c>
    </row>
    <row r="754" spans="1:23" x14ac:dyDescent="0.2">
      <c r="A754" s="687"/>
      <c r="B754" s="709"/>
      <c r="C754" s="709"/>
      <c r="D754" s="104" t="s">
        <v>27</v>
      </c>
      <c r="E754" s="139">
        <v>4</v>
      </c>
      <c r="F754" s="140" t="s">
        <v>206</v>
      </c>
      <c r="G754" s="140" t="s">
        <v>122</v>
      </c>
      <c r="H754" s="139">
        <v>8</v>
      </c>
      <c r="I754" s="139" t="s">
        <v>79</v>
      </c>
      <c r="J754" s="141">
        <v>8.7569999999999997</v>
      </c>
      <c r="K754" s="141">
        <v>0</v>
      </c>
      <c r="L754" s="141">
        <v>0</v>
      </c>
      <c r="M754" s="141">
        <v>0</v>
      </c>
      <c r="N754" s="141">
        <v>0</v>
      </c>
      <c r="O754" s="144">
        <v>8.7569999999999997</v>
      </c>
      <c r="P754" s="142">
        <v>533.78</v>
      </c>
      <c r="Q754" s="177">
        <v>8.7569999999999997</v>
      </c>
      <c r="R754" s="185">
        <v>533.78</v>
      </c>
      <c r="S754" s="103">
        <v>1.6405635280452621E-2</v>
      </c>
      <c r="T754" s="145">
        <v>58.53</v>
      </c>
      <c r="U754" s="54">
        <v>0.96022183296489194</v>
      </c>
      <c r="V754" s="54">
        <v>984.33811682715725</v>
      </c>
      <c r="W754" s="203">
        <v>57.613309977893515</v>
      </c>
    </row>
    <row r="755" spans="1:23" x14ac:dyDescent="0.2">
      <c r="A755" s="687"/>
      <c r="B755" s="709"/>
      <c r="C755" s="709"/>
      <c r="D755" s="104" t="s">
        <v>27</v>
      </c>
      <c r="E755" s="139">
        <v>5</v>
      </c>
      <c r="F755" s="140" t="s">
        <v>207</v>
      </c>
      <c r="G755" s="140" t="s">
        <v>122</v>
      </c>
      <c r="H755" s="139">
        <v>8</v>
      </c>
      <c r="I755" s="139" t="s">
        <v>79</v>
      </c>
      <c r="J755" s="141">
        <v>5.6909999999999998</v>
      </c>
      <c r="K755" s="141">
        <v>0</v>
      </c>
      <c r="L755" s="141">
        <v>0</v>
      </c>
      <c r="M755" s="141">
        <v>0</v>
      </c>
      <c r="N755" s="141">
        <v>0</v>
      </c>
      <c r="O755" s="144">
        <v>5.6909999999999998</v>
      </c>
      <c r="P755" s="142">
        <v>378.95</v>
      </c>
      <c r="Q755" s="177">
        <v>5.6909999999999998</v>
      </c>
      <c r="R755" s="185">
        <v>378.95</v>
      </c>
      <c r="S755" s="103">
        <v>1.5017812376302942E-2</v>
      </c>
      <c r="T755" s="145">
        <v>58.53</v>
      </c>
      <c r="U755" s="54">
        <v>0.87899255838501122</v>
      </c>
      <c r="V755" s="54">
        <v>901.06874257817651</v>
      </c>
      <c r="W755" s="203">
        <v>52.739553503100673</v>
      </c>
    </row>
    <row r="756" spans="1:23" x14ac:dyDescent="0.2">
      <c r="A756" s="687"/>
      <c r="B756" s="709"/>
      <c r="C756" s="709"/>
      <c r="D756" s="104" t="s">
        <v>27</v>
      </c>
      <c r="E756" s="139">
        <v>6</v>
      </c>
      <c r="F756" s="140" t="s">
        <v>208</v>
      </c>
      <c r="G756" s="140" t="s">
        <v>122</v>
      </c>
      <c r="H756" s="139">
        <v>8</v>
      </c>
      <c r="I756" s="139" t="s">
        <v>79</v>
      </c>
      <c r="J756" s="141">
        <v>7.024</v>
      </c>
      <c r="K756" s="141">
        <v>0</v>
      </c>
      <c r="L756" s="141">
        <v>1.7999999999999999E-2</v>
      </c>
      <c r="M756" s="141">
        <v>0.153</v>
      </c>
      <c r="N756" s="141">
        <v>0</v>
      </c>
      <c r="O756" s="144">
        <v>6.8529999999999998</v>
      </c>
      <c r="P756" s="142">
        <v>389.52</v>
      </c>
      <c r="Q756" s="177">
        <v>6.8529999999999998</v>
      </c>
      <c r="R756" s="185">
        <v>389.52</v>
      </c>
      <c r="S756" s="103">
        <v>1.7593448346683097E-2</v>
      </c>
      <c r="T756" s="145">
        <v>58.53</v>
      </c>
      <c r="U756" s="54">
        <v>1.0297445317313616</v>
      </c>
      <c r="V756" s="54">
        <v>1055.6069008009858</v>
      </c>
      <c r="W756" s="203">
        <v>61.784671903881701</v>
      </c>
    </row>
    <row r="757" spans="1:23" x14ac:dyDescent="0.2">
      <c r="A757" s="687"/>
      <c r="B757" s="709"/>
      <c r="C757" s="709"/>
      <c r="D757" s="104" t="s">
        <v>27</v>
      </c>
      <c r="E757" s="139">
        <v>7</v>
      </c>
      <c r="F757" s="140" t="s">
        <v>209</v>
      </c>
      <c r="G757" s="140" t="s">
        <v>122</v>
      </c>
      <c r="H757" s="139">
        <v>35</v>
      </c>
      <c r="I757" s="139" t="s">
        <v>79</v>
      </c>
      <c r="J757" s="141">
        <v>21.45</v>
      </c>
      <c r="K757" s="141">
        <v>0</v>
      </c>
      <c r="L757" s="141">
        <v>0</v>
      </c>
      <c r="M757" s="141">
        <v>0</v>
      </c>
      <c r="N757" s="141">
        <v>0</v>
      </c>
      <c r="O757" s="144">
        <v>21.45</v>
      </c>
      <c r="P757" s="142">
        <v>1229.69</v>
      </c>
      <c r="Q757" s="177">
        <v>21.45</v>
      </c>
      <c r="R757" s="185">
        <v>1229.69</v>
      </c>
      <c r="S757" s="103">
        <v>1.7443420699525897E-2</v>
      </c>
      <c r="T757" s="145">
        <v>58.53</v>
      </c>
      <c r="U757" s="54">
        <v>1.0209634135432508</v>
      </c>
      <c r="V757" s="54">
        <v>1046.6052419715538</v>
      </c>
      <c r="W757" s="203">
        <v>61.257804812595047</v>
      </c>
    </row>
    <row r="758" spans="1:23" ht="13.5" thickBot="1" x14ac:dyDescent="0.25">
      <c r="A758" s="687"/>
      <c r="B758" s="709"/>
      <c r="C758" s="709"/>
      <c r="D758" s="356" t="s">
        <v>27</v>
      </c>
      <c r="E758" s="357">
        <v>8</v>
      </c>
      <c r="F758" s="358" t="s">
        <v>210</v>
      </c>
      <c r="G758" s="358" t="s">
        <v>122</v>
      </c>
      <c r="H758" s="357">
        <v>42</v>
      </c>
      <c r="I758" s="357" t="s">
        <v>79</v>
      </c>
      <c r="J758" s="359">
        <v>18.48</v>
      </c>
      <c r="K758" s="359">
        <v>0</v>
      </c>
      <c r="L758" s="359">
        <v>0</v>
      </c>
      <c r="M758" s="359">
        <v>0</v>
      </c>
      <c r="N758" s="359">
        <v>0</v>
      </c>
      <c r="O758" s="360">
        <v>18.48</v>
      </c>
      <c r="P758" s="361">
        <v>1067.17</v>
      </c>
      <c r="Q758" s="362">
        <v>18.48</v>
      </c>
      <c r="R758" s="363">
        <v>1067.17</v>
      </c>
      <c r="S758" s="364">
        <v>1.731682862149423E-2</v>
      </c>
      <c r="T758" s="365">
        <v>58.53</v>
      </c>
      <c r="U758" s="366">
        <v>1.0135539792160573</v>
      </c>
      <c r="V758" s="366">
        <v>1039.0097172896537</v>
      </c>
      <c r="W758" s="367">
        <v>60.813238752963436</v>
      </c>
    </row>
    <row r="759" spans="1:23" x14ac:dyDescent="0.2">
      <c r="A759" s="686" t="s">
        <v>295</v>
      </c>
      <c r="B759" s="689">
        <v>7.1</v>
      </c>
      <c r="C759" s="692">
        <v>283.40000000000003</v>
      </c>
      <c r="D759" s="83" t="s">
        <v>25</v>
      </c>
      <c r="E759" s="84">
        <v>1</v>
      </c>
      <c r="F759" s="85" t="s">
        <v>296</v>
      </c>
      <c r="G759" s="85" t="s">
        <v>24</v>
      </c>
      <c r="H759" s="84">
        <v>31</v>
      </c>
      <c r="I759" s="84" t="s">
        <v>79</v>
      </c>
      <c r="J759" s="14">
        <v>7.5636200000000002</v>
      </c>
      <c r="K759" s="14">
        <v>2.8759999999999999</v>
      </c>
      <c r="L759" s="14">
        <v>3.573</v>
      </c>
      <c r="M759" s="14">
        <v>-0.42837999999999998</v>
      </c>
      <c r="N759" s="14">
        <v>0.50919000000000003</v>
      </c>
      <c r="O759" s="14">
        <v>1.0338100000000001</v>
      </c>
      <c r="P759" s="10">
        <v>1737.18</v>
      </c>
      <c r="Q759" s="179">
        <v>1.5429999999999999</v>
      </c>
      <c r="R759" s="182">
        <v>1737.18</v>
      </c>
      <c r="S759" s="87">
        <v>8.8822114000851945E-4</v>
      </c>
      <c r="T759" s="10">
        <v>73.099999999999994</v>
      </c>
      <c r="U759" s="198">
        <v>6.4928965334622765E-2</v>
      </c>
      <c r="V759" s="198">
        <v>53.293268400511167</v>
      </c>
      <c r="W759" s="199">
        <v>3.8957379200773663</v>
      </c>
    </row>
    <row r="760" spans="1:23" x14ac:dyDescent="0.2">
      <c r="A760" s="687"/>
      <c r="B760" s="690"/>
      <c r="C760" s="693"/>
      <c r="D760" s="88" t="s">
        <v>25</v>
      </c>
      <c r="E760" s="89">
        <v>2</v>
      </c>
      <c r="F760" s="90" t="s">
        <v>297</v>
      </c>
      <c r="G760" s="90" t="s">
        <v>24</v>
      </c>
      <c r="H760" s="89">
        <v>36</v>
      </c>
      <c r="I760" s="89" t="s">
        <v>79</v>
      </c>
      <c r="J760" s="15">
        <v>8.5483899999999995</v>
      </c>
      <c r="K760" s="15">
        <v>1.407</v>
      </c>
      <c r="L760" s="15">
        <v>3.0459999999999998</v>
      </c>
      <c r="M760" s="15">
        <v>-0.13261000000000001</v>
      </c>
      <c r="N760" s="15">
        <v>1.39524</v>
      </c>
      <c r="O760" s="15">
        <v>2.8327599999999999</v>
      </c>
      <c r="P760" s="53">
        <v>1482.56</v>
      </c>
      <c r="Q760" s="175">
        <v>4.2279999999999998</v>
      </c>
      <c r="R760" s="183">
        <v>1482.56</v>
      </c>
      <c r="S760" s="91">
        <v>2.8518238722210231E-3</v>
      </c>
      <c r="T760" s="53">
        <v>73.099999999999994</v>
      </c>
      <c r="U760" s="147">
        <v>0.20846832505935678</v>
      </c>
      <c r="V760" s="147">
        <v>171.1094323332614</v>
      </c>
      <c r="W760" s="200">
        <v>12.508099503561407</v>
      </c>
    </row>
    <row r="761" spans="1:23" x14ac:dyDescent="0.2">
      <c r="A761" s="687"/>
      <c r="B761" s="690"/>
      <c r="C761" s="693"/>
      <c r="D761" s="88" t="s">
        <v>25</v>
      </c>
      <c r="E761" s="89">
        <v>3</v>
      </c>
      <c r="F761" s="90" t="s">
        <v>298</v>
      </c>
      <c r="G761" s="90" t="s">
        <v>24</v>
      </c>
      <c r="H761" s="89">
        <v>18</v>
      </c>
      <c r="I761" s="89" t="s">
        <v>79</v>
      </c>
      <c r="J761" s="15">
        <v>7</v>
      </c>
      <c r="K761" s="15">
        <v>1.3480000000000001</v>
      </c>
      <c r="L761" s="15">
        <v>2.4630000000000001</v>
      </c>
      <c r="M761" s="15">
        <v>0</v>
      </c>
      <c r="N761" s="15">
        <v>1.05237</v>
      </c>
      <c r="O761" s="15">
        <v>2.1366300000000003</v>
      </c>
      <c r="P761" s="53">
        <v>901.35</v>
      </c>
      <c r="Q761" s="175">
        <v>3.1890000000000001</v>
      </c>
      <c r="R761" s="183">
        <v>901.35</v>
      </c>
      <c r="S761" s="91">
        <v>3.5380262938924946E-3</v>
      </c>
      <c r="T761" s="53">
        <v>73.099999999999994</v>
      </c>
      <c r="U761" s="147">
        <v>0.25862972208354135</v>
      </c>
      <c r="V761" s="147">
        <v>212.28157763354969</v>
      </c>
      <c r="W761" s="200">
        <v>15.517783325012481</v>
      </c>
    </row>
    <row r="762" spans="1:23" x14ac:dyDescent="0.2">
      <c r="A762" s="687"/>
      <c r="B762" s="690"/>
      <c r="C762" s="693"/>
      <c r="D762" s="88" t="s">
        <v>25</v>
      </c>
      <c r="E762" s="89">
        <v>4</v>
      </c>
      <c r="F762" s="90" t="s">
        <v>299</v>
      </c>
      <c r="G762" s="90" t="s">
        <v>24</v>
      </c>
      <c r="H762" s="89">
        <v>30</v>
      </c>
      <c r="I762" s="89" t="s">
        <v>79</v>
      </c>
      <c r="J762" s="15">
        <v>12.7</v>
      </c>
      <c r="K762" s="15">
        <v>2.234</v>
      </c>
      <c r="L762" s="15">
        <v>4.8</v>
      </c>
      <c r="M762" s="15">
        <v>0</v>
      </c>
      <c r="N762" s="15">
        <v>1.8697800000000002</v>
      </c>
      <c r="O762" s="15">
        <v>3.7962200000000004</v>
      </c>
      <c r="P762" s="53">
        <v>1592.21</v>
      </c>
      <c r="Q762" s="175">
        <v>5.6660000000000004</v>
      </c>
      <c r="R762" s="183">
        <v>1592.21</v>
      </c>
      <c r="S762" s="91">
        <v>3.5585758160041705E-3</v>
      </c>
      <c r="T762" s="53">
        <v>73.099999999999994</v>
      </c>
      <c r="U762" s="147">
        <v>0.26013189214990484</v>
      </c>
      <c r="V762" s="147">
        <v>213.51454896025024</v>
      </c>
      <c r="W762" s="200">
        <v>15.607913528994292</v>
      </c>
    </row>
    <row r="763" spans="1:23" x14ac:dyDescent="0.2">
      <c r="A763" s="687"/>
      <c r="B763" s="690"/>
      <c r="C763" s="693"/>
      <c r="D763" s="88" t="s">
        <v>25</v>
      </c>
      <c r="E763" s="89">
        <v>5</v>
      </c>
      <c r="F763" s="90" t="s">
        <v>300</v>
      </c>
      <c r="G763" s="90" t="s">
        <v>24</v>
      </c>
      <c r="H763" s="89">
        <v>15</v>
      </c>
      <c r="I763" s="89" t="s">
        <v>79</v>
      </c>
      <c r="J763" s="15">
        <v>5.79549</v>
      </c>
      <c r="K763" s="15">
        <v>1.097</v>
      </c>
      <c r="L763" s="15">
        <v>1.323</v>
      </c>
      <c r="M763" s="15">
        <v>0.22949</v>
      </c>
      <c r="N763" s="15">
        <v>1.0381800000000001</v>
      </c>
      <c r="O763" s="15">
        <v>2.1078200000000002</v>
      </c>
      <c r="P763" s="53">
        <v>826.86</v>
      </c>
      <c r="Q763" s="175">
        <v>3.1459999999999999</v>
      </c>
      <c r="R763" s="183">
        <v>826.86</v>
      </c>
      <c r="S763" s="91">
        <v>3.8047553394770575E-3</v>
      </c>
      <c r="T763" s="53">
        <v>73.099999999999994</v>
      </c>
      <c r="U763" s="147">
        <v>0.2781276153157729</v>
      </c>
      <c r="V763" s="147">
        <v>228.28532036862345</v>
      </c>
      <c r="W763" s="200">
        <v>16.687656918946374</v>
      </c>
    </row>
    <row r="764" spans="1:23" x14ac:dyDescent="0.2">
      <c r="A764" s="687"/>
      <c r="B764" s="690"/>
      <c r="C764" s="693"/>
      <c r="D764" s="88" t="s">
        <v>25</v>
      </c>
      <c r="E764" s="89">
        <v>6</v>
      </c>
      <c r="F764" s="90" t="s">
        <v>301</v>
      </c>
      <c r="G764" s="90" t="s">
        <v>24</v>
      </c>
      <c r="H764" s="89">
        <v>27</v>
      </c>
      <c r="I764" s="89" t="s">
        <v>79</v>
      </c>
      <c r="J764" s="15">
        <v>9.5920000000000005</v>
      </c>
      <c r="K764" s="15">
        <v>2.8559999999999999</v>
      </c>
      <c r="L764" s="15">
        <v>1.9530000000000001</v>
      </c>
      <c r="M764" s="15">
        <v>-0.35699999999999998</v>
      </c>
      <c r="N764" s="15">
        <v>1.6961999999999999</v>
      </c>
      <c r="O764" s="15">
        <v>3.4438</v>
      </c>
      <c r="P764" s="53">
        <v>1344.29</v>
      </c>
      <c r="Q764" s="175">
        <v>5.14</v>
      </c>
      <c r="R764" s="183">
        <v>1344.29</v>
      </c>
      <c r="S764" s="91">
        <v>3.823579733539638E-3</v>
      </c>
      <c r="T764" s="53">
        <v>73.099999999999994</v>
      </c>
      <c r="U764" s="147">
        <v>0.27950367852174751</v>
      </c>
      <c r="V764" s="147">
        <v>229.41478401237828</v>
      </c>
      <c r="W764" s="200">
        <v>16.770220711304852</v>
      </c>
    </row>
    <row r="765" spans="1:23" x14ac:dyDescent="0.2">
      <c r="A765" s="687"/>
      <c r="B765" s="690"/>
      <c r="C765" s="693"/>
      <c r="D765" s="88" t="s">
        <v>25</v>
      </c>
      <c r="E765" s="89">
        <v>7</v>
      </c>
      <c r="F765" s="90" t="s">
        <v>302</v>
      </c>
      <c r="G765" s="90" t="s">
        <v>24</v>
      </c>
      <c r="H765" s="89">
        <v>16</v>
      </c>
      <c r="I765" s="89" t="s">
        <v>79</v>
      </c>
      <c r="J765" s="15">
        <v>7.0779999999999994</v>
      </c>
      <c r="K765" s="15">
        <v>1.127</v>
      </c>
      <c r="L765" s="15">
        <v>2.1309999999999998</v>
      </c>
      <c r="M765" s="15">
        <v>0</v>
      </c>
      <c r="N765" s="15">
        <v>1.2605999999999999</v>
      </c>
      <c r="O765" s="15">
        <v>2.5594000000000001</v>
      </c>
      <c r="P765" s="53">
        <v>824.49</v>
      </c>
      <c r="Q765" s="175">
        <v>3.82</v>
      </c>
      <c r="R765" s="183">
        <v>824.49</v>
      </c>
      <c r="S765" s="91">
        <v>4.6331671700081262E-3</v>
      </c>
      <c r="T765" s="53">
        <v>73.099999999999994</v>
      </c>
      <c r="U765" s="147">
        <v>0.33868452012759398</v>
      </c>
      <c r="V765" s="147">
        <v>277.99003020048758</v>
      </c>
      <c r="W765" s="200">
        <v>20.321071207655642</v>
      </c>
    </row>
    <row r="766" spans="1:23" x14ac:dyDescent="0.2">
      <c r="A766" s="687"/>
      <c r="B766" s="690"/>
      <c r="C766" s="693"/>
      <c r="D766" s="88" t="s">
        <v>25</v>
      </c>
      <c r="E766" s="89">
        <v>8</v>
      </c>
      <c r="F766" s="90" t="s">
        <v>303</v>
      </c>
      <c r="G766" s="90" t="s">
        <v>24</v>
      </c>
      <c r="H766" s="89">
        <v>20</v>
      </c>
      <c r="I766" s="89" t="s">
        <v>79</v>
      </c>
      <c r="J766" s="15">
        <v>9</v>
      </c>
      <c r="K766" s="15">
        <v>1.63</v>
      </c>
      <c r="L766" s="15">
        <v>2.1440000000000001</v>
      </c>
      <c r="M766" s="15">
        <v>0</v>
      </c>
      <c r="N766" s="15">
        <v>1.72458</v>
      </c>
      <c r="O766" s="15">
        <v>3.50142</v>
      </c>
      <c r="P766" s="53">
        <v>1054.0899999999999</v>
      </c>
      <c r="Q766" s="175">
        <v>5.226</v>
      </c>
      <c r="R766" s="183">
        <v>1054.0899999999999</v>
      </c>
      <c r="S766" s="91">
        <v>4.9578309252530624E-3</v>
      </c>
      <c r="T766" s="53">
        <v>73.099999999999994</v>
      </c>
      <c r="U766" s="147">
        <v>0.36241744063599884</v>
      </c>
      <c r="V766" s="147">
        <v>297.46985551518372</v>
      </c>
      <c r="W766" s="200">
        <v>21.745046438159928</v>
      </c>
    </row>
    <row r="767" spans="1:23" x14ac:dyDescent="0.2">
      <c r="A767" s="687"/>
      <c r="B767" s="690"/>
      <c r="C767" s="693"/>
      <c r="D767" s="88" t="s">
        <v>25</v>
      </c>
      <c r="E767" s="89">
        <v>9</v>
      </c>
      <c r="F767" s="90" t="s">
        <v>304</v>
      </c>
      <c r="G767" s="90" t="s">
        <v>24</v>
      </c>
      <c r="H767" s="89">
        <v>24</v>
      </c>
      <c r="I767" s="89" t="s">
        <v>79</v>
      </c>
      <c r="J767" s="15">
        <v>9.5399999999999991</v>
      </c>
      <c r="K767" s="15">
        <v>1.071</v>
      </c>
      <c r="L767" s="15">
        <v>3.0289999999999999</v>
      </c>
      <c r="M767" s="15">
        <v>-0.20399999999999999</v>
      </c>
      <c r="N767" s="15">
        <v>1.8625200000000002</v>
      </c>
      <c r="O767" s="15">
        <v>3.7814800000000002</v>
      </c>
      <c r="P767" s="53">
        <v>1118.24</v>
      </c>
      <c r="Q767" s="175">
        <v>5.6440000000000001</v>
      </c>
      <c r="R767" s="183">
        <v>1118.24</v>
      </c>
      <c r="S767" s="91">
        <v>5.0472170553727286E-3</v>
      </c>
      <c r="T767" s="53">
        <v>73.099999999999994</v>
      </c>
      <c r="U767" s="147">
        <v>0.36895156674774643</v>
      </c>
      <c r="V767" s="147">
        <v>302.83302332236372</v>
      </c>
      <c r="W767" s="200">
        <v>22.137094004864785</v>
      </c>
    </row>
    <row r="768" spans="1:23" x14ac:dyDescent="0.2">
      <c r="A768" s="687"/>
      <c r="B768" s="690"/>
      <c r="C768" s="693"/>
      <c r="D768" s="88" t="s">
        <v>25</v>
      </c>
      <c r="E768" s="89">
        <v>10</v>
      </c>
      <c r="F768" s="90" t="s">
        <v>305</v>
      </c>
      <c r="G768" s="90" t="s">
        <v>306</v>
      </c>
      <c r="H768" s="89">
        <v>20</v>
      </c>
      <c r="I768" s="89">
        <v>2011</v>
      </c>
      <c r="J768" s="15">
        <v>9.9149999999999991</v>
      </c>
      <c r="K768" s="15">
        <v>3.774</v>
      </c>
      <c r="L768" s="15">
        <v>4.5999999999999999E-2</v>
      </c>
      <c r="M768" s="15">
        <v>0</v>
      </c>
      <c r="N768" s="15">
        <v>0</v>
      </c>
      <c r="O768" s="15">
        <v>6.0949999999999998</v>
      </c>
      <c r="P768" s="53">
        <v>1113.22</v>
      </c>
      <c r="Q768" s="175">
        <v>6.0949999999999998</v>
      </c>
      <c r="R768" s="183">
        <v>1113.22</v>
      </c>
      <c r="S768" s="91">
        <v>5.4751082445518399E-3</v>
      </c>
      <c r="T768" s="53">
        <v>73.099999999999994</v>
      </c>
      <c r="U768" s="147">
        <v>0.40023041267673948</v>
      </c>
      <c r="V768" s="147">
        <v>328.50649467311041</v>
      </c>
      <c r="W768" s="200">
        <v>24.013824760604368</v>
      </c>
    </row>
    <row r="769" spans="1:23" x14ac:dyDescent="0.2">
      <c r="A769" s="687"/>
      <c r="B769" s="690"/>
      <c r="C769" s="693"/>
      <c r="D769" s="138" t="s">
        <v>26</v>
      </c>
      <c r="E769" s="98">
        <v>1</v>
      </c>
      <c r="F769" s="99" t="s">
        <v>307</v>
      </c>
      <c r="G769" s="99" t="s">
        <v>306</v>
      </c>
      <c r="H769" s="98">
        <v>18</v>
      </c>
      <c r="I769" s="98" t="s">
        <v>79</v>
      </c>
      <c r="J769" s="16">
        <v>6.9600100000000005</v>
      </c>
      <c r="K769" s="16">
        <v>1.53</v>
      </c>
      <c r="L769" s="16">
        <v>3.5209999999999999</v>
      </c>
      <c r="M769" s="16">
        <v>0.10201</v>
      </c>
      <c r="N769" s="16">
        <v>0</v>
      </c>
      <c r="O769" s="16">
        <v>1.8069999999999999</v>
      </c>
      <c r="P769" s="11">
        <v>967.9</v>
      </c>
      <c r="Q769" s="176">
        <v>1.8069999999999999</v>
      </c>
      <c r="R769" s="184">
        <v>967.9</v>
      </c>
      <c r="S769" s="101">
        <v>1.8669284016943899E-3</v>
      </c>
      <c r="T769" s="11">
        <v>73.099999999999994</v>
      </c>
      <c r="U769" s="201">
        <v>0.13647246616385988</v>
      </c>
      <c r="V769" s="201">
        <v>112.01570410166339</v>
      </c>
      <c r="W769" s="202">
        <v>8.1883479698315931</v>
      </c>
    </row>
    <row r="770" spans="1:23" x14ac:dyDescent="0.2">
      <c r="A770" s="687"/>
      <c r="B770" s="690"/>
      <c r="C770" s="693"/>
      <c r="D770" s="138" t="s">
        <v>26</v>
      </c>
      <c r="E770" s="98">
        <v>2</v>
      </c>
      <c r="F770" s="99" t="s">
        <v>308</v>
      </c>
      <c r="G770" s="99" t="s">
        <v>306</v>
      </c>
      <c r="H770" s="98">
        <v>19</v>
      </c>
      <c r="I770" s="98" t="s">
        <v>79</v>
      </c>
      <c r="J770" s="16">
        <v>6.6220000000000008</v>
      </c>
      <c r="K770" s="16">
        <v>1.734</v>
      </c>
      <c r="L770" s="16">
        <v>2.4929999999999999</v>
      </c>
      <c r="M770" s="16">
        <v>-0.14000000000000001</v>
      </c>
      <c r="N770" s="16">
        <v>0</v>
      </c>
      <c r="O770" s="16">
        <v>2.5350000000000001</v>
      </c>
      <c r="P770" s="11">
        <v>986.21</v>
      </c>
      <c r="Q770" s="176">
        <v>2.5350000000000001</v>
      </c>
      <c r="R770" s="184">
        <v>986.21</v>
      </c>
      <c r="S770" s="101">
        <v>2.5704464566370247E-3</v>
      </c>
      <c r="T770" s="11">
        <v>73.099999999999994</v>
      </c>
      <c r="U770" s="201">
        <v>0.18789963598016649</v>
      </c>
      <c r="V770" s="201">
        <v>154.22678739822149</v>
      </c>
      <c r="W770" s="202">
        <v>11.273978158809991</v>
      </c>
    </row>
    <row r="771" spans="1:23" x14ac:dyDescent="0.2">
      <c r="A771" s="687"/>
      <c r="B771" s="690"/>
      <c r="C771" s="693"/>
      <c r="D771" s="138" t="s">
        <v>26</v>
      </c>
      <c r="E771" s="98">
        <v>3</v>
      </c>
      <c r="F771" s="99" t="s">
        <v>309</v>
      </c>
      <c r="G771" s="99" t="s">
        <v>306</v>
      </c>
      <c r="H771" s="98">
        <v>20</v>
      </c>
      <c r="I771" s="98" t="s">
        <v>310</v>
      </c>
      <c r="J771" s="16">
        <v>7.1669999999999998</v>
      </c>
      <c r="K771" s="16">
        <v>1.2749999999999999</v>
      </c>
      <c r="L771" s="16">
        <v>2.9769999999999999</v>
      </c>
      <c r="M771" s="16">
        <v>0</v>
      </c>
      <c r="N771" s="16">
        <v>0</v>
      </c>
      <c r="O771" s="16">
        <v>2.915</v>
      </c>
      <c r="P771" s="11">
        <v>981.33</v>
      </c>
      <c r="Q771" s="176">
        <v>2.915</v>
      </c>
      <c r="R771" s="184">
        <v>981.33</v>
      </c>
      <c r="S771" s="101">
        <v>2.9704584594377019E-3</v>
      </c>
      <c r="T771" s="11">
        <v>73.099999999999994</v>
      </c>
      <c r="U771" s="201">
        <v>0.21714051338489598</v>
      </c>
      <c r="V771" s="201">
        <v>178.22750756626209</v>
      </c>
      <c r="W771" s="202">
        <v>13.028430803093757</v>
      </c>
    </row>
    <row r="772" spans="1:23" x14ac:dyDescent="0.2">
      <c r="A772" s="687"/>
      <c r="B772" s="690"/>
      <c r="C772" s="693"/>
      <c r="D772" s="138" t="s">
        <v>26</v>
      </c>
      <c r="E772" s="98">
        <v>4</v>
      </c>
      <c r="F772" s="99" t="s">
        <v>311</v>
      </c>
      <c r="G772" s="99" t="s">
        <v>122</v>
      </c>
      <c r="H772" s="98">
        <v>19</v>
      </c>
      <c r="I772" s="98" t="s">
        <v>79</v>
      </c>
      <c r="J772" s="16">
        <v>9.1775299999999991</v>
      </c>
      <c r="K772" s="16">
        <v>1.403</v>
      </c>
      <c r="L772" s="16">
        <v>2.9140000000000001</v>
      </c>
      <c r="M772" s="16">
        <v>-0.17846999999999999</v>
      </c>
      <c r="N772" s="16">
        <v>0</v>
      </c>
      <c r="O772" s="16">
        <v>5.0389999999999997</v>
      </c>
      <c r="P772" s="11">
        <v>888.3</v>
      </c>
      <c r="Q772" s="176">
        <v>5.0389999999999997</v>
      </c>
      <c r="R772" s="184">
        <v>888.3</v>
      </c>
      <c r="S772" s="101">
        <v>5.67263311944163E-3</v>
      </c>
      <c r="T772" s="11">
        <v>73.099999999999994</v>
      </c>
      <c r="U772" s="201">
        <v>0.41466948103118312</v>
      </c>
      <c r="V772" s="201">
        <v>340.35798716649776</v>
      </c>
      <c r="W772" s="202">
        <v>24.880168861870985</v>
      </c>
    </row>
    <row r="773" spans="1:23" x14ac:dyDescent="0.2">
      <c r="A773" s="687"/>
      <c r="B773" s="690"/>
      <c r="C773" s="693"/>
      <c r="D773" s="138" t="s">
        <v>26</v>
      </c>
      <c r="E773" s="98">
        <v>5</v>
      </c>
      <c r="F773" s="99" t="s">
        <v>312</v>
      </c>
      <c r="G773" s="99" t="s">
        <v>122</v>
      </c>
      <c r="H773" s="98">
        <v>36</v>
      </c>
      <c r="I773" s="98" t="s">
        <v>79</v>
      </c>
      <c r="J773" s="16">
        <v>15.053000000000001</v>
      </c>
      <c r="K773" s="16">
        <v>1.8580000000000001</v>
      </c>
      <c r="L773" s="16">
        <v>4.5229999999999997</v>
      </c>
      <c r="M773" s="16">
        <v>0</v>
      </c>
      <c r="N773" s="16">
        <v>0</v>
      </c>
      <c r="O773" s="16">
        <v>8.6720000000000006</v>
      </c>
      <c r="P773" s="11">
        <v>1527.82</v>
      </c>
      <c r="Q773" s="176">
        <v>8.6720000000000006</v>
      </c>
      <c r="R773" s="184">
        <v>1527.82</v>
      </c>
      <c r="S773" s="101">
        <v>5.6760613161236277E-3</v>
      </c>
      <c r="T773" s="11">
        <v>73.099999999999994</v>
      </c>
      <c r="U773" s="201">
        <v>0.41492008220863713</v>
      </c>
      <c r="V773" s="201">
        <v>340.56367896741767</v>
      </c>
      <c r="W773" s="202">
        <v>24.895204932518229</v>
      </c>
    </row>
    <row r="774" spans="1:23" x14ac:dyDescent="0.2">
      <c r="A774" s="687"/>
      <c r="B774" s="690"/>
      <c r="C774" s="693"/>
      <c r="D774" s="138" t="s">
        <v>26</v>
      </c>
      <c r="E774" s="98">
        <v>6</v>
      </c>
      <c r="F774" s="99" t="s">
        <v>313</v>
      </c>
      <c r="G774" s="99" t="s">
        <v>122</v>
      </c>
      <c r="H774" s="98">
        <v>30</v>
      </c>
      <c r="I774" s="98" t="s">
        <v>79</v>
      </c>
      <c r="J774" s="16">
        <v>16.649999999999999</v>
      </c>
      <c r="K774" s="16">
        <v>2.2949999999999999</v>
      </c>
      <c r="L774" s="16">
        <v>4.8</v>
      </c>
      <c r="M774" s="16">
        <v>0</v>
      </c>
      <c r="N774" s="16">
        <v>0</v>
      </c>
      <c r="O774" s="16">
        <v>9.5549999999999997</v>
      </c>
      <c r="P774" s="11">
        <v>1626.42</v>
      </c>
      <c r="Q774" s="176">
        <v>9.5549999999999997</v>
      </c>
      <c r="R774" s="184">
        <v>1626.42</v>
      </c>
      <c r="S774" s="101">
        <v>5.8748662707049839E-3</v>
      </c>
      <c r="T774" s="11">
        <v>73.099999999999994</v>
      </c>
      <c r="U774" s="201">
        <v>0.42945272438853427</v>
      </c>
      <c r="V774" s="201">
        <v>352.49197624229907</v>
      </c>
      <c r="W774" s="202">
        <v>25.767163463312059</v>
      </c>
    </row>
    <row r="775" spans="1:23" x14ac:dyDescent="0.2">
      <c r="A775" s="687"/>
      <c r="B775" s="690"/>
      <c r="C775" s="693"/>
      <c r="D775" s="138" t="s">
        <v>26</v>
      </c>
      <c r="E775" s="98">
        <v>7</v>
      </c>
      <c r="F775" s="99" t="s">
        <v>314</v>
      </c>
      <c r="G775" s="99" t="s">
        <v>122</v>
      </c>
      <c r="H775" s="98">
        <v>65</v>
      </c>
      <c r="I775" s="98" t="s">
        <v>79</v>
      </c>
      <c r="J775" s="16">
        <v>27.529920000000001</v>
      </c>
      <c r="K775" s="16">
        <v>3.29</v>
      </c>
      <c r="L775" s="16">
        <v>8.9190000000000005</v>
      </c>
      <c r="M775" s="16">
        <v>-0.17908000000000002</v>
      </c>
      <c r="N775" s="16">
        <v>0</v>
      </c>
      <c r="O775" s="16">
        <v>15.5</v>
      </c>
      <c r="P775" s="11">
        <v>2338.13</v>
      </c>
      <c r="Q775" s="176">
        <v>15.5</v>
      </c>
      <c r="R775" s="184">
        <v>2338.13</v>
      </c>
      <c r="S775" s="101">
        <v>6.6292293413967567E-3</v>
      </c>
      <c r="T775" s="11">
        <v>73.099999999999994</v>
      </c>
      <c r="U775" s="201">
        <v>0.48459666485610287</v>
      </c>
      <c r="V775" s="201">
        <v>397.75376048380542</v>
      </c>
      <c r="W775" s="202">
        <v>29.075799891366177</v>
      </c>
    </row>
    <row r="776" spans="1:23" x14ac:dyDescent="0.2">
      <c r="A776" s="687"/>
      <c r="B776" s="690"/>
      <c r="C776" s="693"/>
      <c r="D776" s="138" t="s">
        <v>26</v>
      </c>
      <c r="E776" s="98">
        <v>8</v>
      </c>
      <c r="F776" s="99" t="s">
        <v>315</v>
      </c>
      <c r="G776" s="99" t="s">
        <v>122</v>
      </c>
      <c r="H776" s="98">
        <v>7</v>
      </c>
      <c r="I776" s="98" t="s">
        <v>79</v>
      </c>
      <c r="J776" s="16">
        <v>5.53</v>
      </c>
      <c r="K776" s="16">
        <v>0.76500000000000001</v>
      </c>
      <c r="L776" s="16">
        <v>1.6</v>
      </c>
      <c r="M776" s="16">
        <v>0</v>
      </c>
      <c r="N776" s="16">
        <v>0</v>
      </c>
      <c r="O776" s="16">
        <v>3.165</v>
      </c>
      <c r="P776" s="11">
        <v>442.92</v>
      </c>
      <c r="Q776" s="176">
        <v>3.165</v>
      </c>
      <c r="R776" s="184">
        <v>442.92</v>
      </c>
      <c r="S776" s="101">
        <v>7.1457599566513135E-3</v>
      </c>
      <c r="T776" s="11">
        <v>73.099999999999994</v>
      </c>
      <c r="U776" s="201">
        <v>0.52235505283121098</v>
      </c>
      <c r="V776" s="201">
        <v>428.7455973990788</v>
      </c>
      <c r="W776" s="202">
        <v>31.34130316987266</v>
      </c>
    </row>
    <row r="777" spans="1:23" x14ac:dyDescent="0.2">
      <c r="A777" s="687"/>
      <c r="B777" s="690"/>
      <c r="C777" s="693"/>
      <c r="D777" s="138" t="s">
        <v>26</v>
      </c>
      <c r="E777" s="98">
        <v>9</v>
      </c>
      <c r="F777" s="99" t="s">
        <v>316</v>
      </c>
      <c r="G777" s="99" t="s">
        <v>122</v>
      </c>
      <c r="H777" s="98">
        <v>6</v>
      </c>
      <c r="I777" s="98" t="s">
        <v>79</v>
      </c>
      <c r="J777" s="16">
        <v>3.2590000000000003</v>
      </c>
      <c r="K777" s="16">
        <v>0.51</v>
      </c>
      <c r="L777" s="16">
        <v>6.8000000000000005E-2</v>
      </c>
      <c r="M777" s="16">
        <v>0</v>
      </c>
      <c r="N777" s="16">
        <v>0</v>
      </c>
      <c r="O777" s="16">
        <v>2.681</v>
      </c>
      <c r="P777" s="11">
        <v>325.38</v>
      </c>
      <c r="Q777" s="176">
        <v>2.681</v>
      </c>
      <c r="R777" s="184">
        <v>325.38</v>
      </c>
      <c r="S777" s="101">
        <v>8.2395967791505324E-3</v>
      </c>
      <c r="T777" s="11">
        <v>73.099999999999994</v>
      </c>
      <c r="U777" s="201">
        <v>0.60231452455590384</v>
      </c>
      <c r="V777" s="201">
        <v>494.37580674903194</v>
      </c>
      <c r="W777" s="202">
        <v>36.138871473354229</v>
      </c>
    </row>
    <row r="778" spans="1:23" x14ac:dyDescent="0.2">
      <c r="A778" s="687"/>
      <c r="B778" s="690"/>
      <c r="C778" s="693"/>
      <c r="D778" s="138" t="s">
        <v>26</v>
      </c>
      <c r="E778" s="98">
        <v>10</v>
      </c>
      <c r="F778" s="99" t="s">
        <v>317</v>
      </c>
      <c r="G778" s="99" t="s">
        <v>122</v>
      </c>
      <c r="H778" s="98">
        <v>8</v>
      </c>
      <c r="I778" s="98" t="s">
        <v>79</v>
      </c>
      <c r="J778" s="16">
        <v>4.202</v>
      </c>
      <c r="K778" s="16">
        <v>0.56100000000000005</v>
      </c>
      <c r="L778" s="16">
        <v>0.08</v>
      </c>
      <c r="M778" s="16">
        <v>0</v>
      </c>
      <c r="N778" s="16">
        <v>0</v>
      </c>
      <c r="O778" s="16">
        <v>3.5609999999999999</v>
      </c>
      <c r="P778" s="11">
        <v>414.27</v>
      </c>
      <c r="Q778" s="176">
        <v>3.5609999999999999</v>
      </c>
      <c r="R778" s="184">
        <v>414.27</v>
      </c>
      <c r="S778" s="101">
        <v>8.595843290607575E-3</v>
      </c>
      <c r="T778" s="11">
        <v>73.099999999999994</v>
      </c>
      <c r="U778" s="201">
        <v>0.62835614454341371</v>
      </c>
      <c r="V778" s="201">
        <v>515.75059743645443</v>
      </c>
      <c r="W778" s="202">
        <v>37.701368672604815</v>
      </c>
    </row>
    <row r="779" spans="1:23" x14ac:dyDescent="0.2">
      <c r="A779" s="687"/>
      <c r="B779" s="690"/>
      <c r="C779" s="693"/>
      <c r="D779" s="104" t="s">
        <v>27</v>
      </c>
      <c r="E779" s="139">
        <v>1</v>
      </c>
      <c r="F779" s="140" t="s">
        <v>318</v>
      </c>
      <c r="G779" s="140" t="s">
        <v>122</v>
      </c>
      <c r="H779" s="139">
        <v>14</v>
      </c>
      <c r="I779" s="139" t="s">
        <v>79</v>
      </c>
      <c r="J779" s="144">
        <v>7.7540000000000004</v>
      </c>
      <c r="K779" s="144">
        <v>2.1419999999999999</v>
      </c>
      <c r="L779" s="144">
        <v>0.14000000000000001</v>
      </c>
      <c r="M779" s="144">
        <v>0</v>
      </c>
      <c r="N779" s="144">
        <v>0</v>
      </c>
      <c r="O779" s="144">
        <v>5.4720000000000004</v>
      </c>
      <c r="P779" s="145">
        <v>635.91</v>
      </c>
      <c r="Q779" s="177">
        <v>5.4720000000000004</v>
      </c>
      <c r="R779" s="185">
        <v>635.91</v>
      </c>
      <c r="S779" s="103">
        <v>8.6049912723498625E-3</v>
      </c>
      <c r="T779" s="145">
        <v>73.099999999999994</v>
      </c>
      <c r="U779" s="54">
        <v>0.62902486200877494</v>
      </c>
      <c r="V779" s="54">
        <v>516.29947634099176</v>
      </c>
      <c r="W779" s="203">
        <v>37.741491720526497</v>
      </c>
    </row>
    <row r="780" spans="1:23" x14ac:dyDescent="0.2">
      <c r="A780" s="687"/>
      <c r="B780" s="690"/>
      <c r="C780" s="693"/>
      <c r="D780" s="104" t="s">
        <v>27</v>
      </c>
      <c r="E780" s="139">
        <v>2</v>
      </c>
      <c r="F780" s="140" t="s">
        <v>319</v>
      </c>
      <c r="G780" s="140" t="s">
        <v>122</v>
      </c>
      <c r="H780" s="139">
        <v>26</v>
      </c>
      <c r="I780" s="139" t="s">
        <v>79</v>
      </c>
      <c r="J780" s="144">
        <v>19.045000000000002</v>
      </c>
      <c r="K780" s="144">
        <v>2.5499999999999998</v>
      </c>
      <c r="L780" s="144">
        <v>4.16</v>
      </c>
      <c r="M780" s="144">
        <v>0</v>
      </c>
      <c r="N780" s="144">
        <v>0</v>
      </c>
      <c r="O780" s="144">
        <v>12.335000000000001</v>
      </c>
      <c r="P780" s="145">
        <v>1314.1</v>
      </c>
      <c r="Q780" s="177">
        <v>12.335000000000001</v>
      </c>
      <c r="R780" s="185">
        <v>1314.1</v>
      </c>
      <c r="S780" s="103">
        <v>9.3866524617609026E-3</v>
      </c>
      <c r="T780" s="145">
        <v>73.099999999999994</v>
      </c>
      <c r="U780" s="54">
        <v>0.68616429495472198</v>
      </c>
      <c r="V780" s="54">
        <v>563.19914770565413</v>
      </c>
      <c r="W780" s="203">
        <v>41.169857697283312</v>
      </c>
    </row>
    <row r="781" spans="1:23" x14ac:dyDescent="0.2">
      <c r="A781" s="687"/>
      <c r="B781" s="690"/>
      <c r="C781" s="693"/>
      <c r="D781" s="104" t="s">
        <v>27</v>
      </c>
      <c r="E781" s="139">
        <v>3</v>
      </c>
      <c r="F781" s="140" t="s">
        <v>320</v>
      </c>
      <c r="G781" s="140" t="s">
        <v>122</v>
      </c>
      <c r="H781" s="139">
        <v>43</v>
      </c>
      <c r="I781" s="139" t="s">
        <v>79</v>
      </c>
      <c r="J781" s="144">
        <v>23.902999999999999</v>
      </c>
      <c r="K781" s="144">
        <v>1.5609999999999999</v>
      </c>
      <c r="L781" s="144">
        <v>4.3330000000000002</v>
      </c>
      <c r="M781" s="144">
        <v>0</v>
      </c>
      <c r="N781" s="144">
        <v>0</v>
      </c>
      <c r="O781" s="144">
        <v>18.009</v>
      </c>
      <c r="P781" s="145">
        <v>1713.13</v>
      </c>
      <c r="Q781" s="177">
        <v>18.009</v>
      </c>
      <c r="R781" s="185">
        <v>1713.13</v>
      </c>
      <c r="S781" s="103">
        <v>1.0512337067239497E-2</v>
      </c>
      <c r="T781" s="145">
        <v>73.099999999999994</v>
      </c>
      <c r="U781" s="54">
        <v>0.76845183961520713</v>
      </c>
      <c r="V781" s="54">
        <v>630.74022403436982</v>
      </c>
      <c r="W781" s="203">
        <v>46.107110376912431</v>
      </c>
    </row>
    <row r="782" spans="1:23" x14ac:dyDescent="0.2">
      <c r="A782" s="687"/>
      <c r="B782" s="690"/>
      <c r="C782" s="693"/>
      <c r="D782" s="104" t="s">
        <v>27</v>
      </c>
      <c r="E782" s="139">
        <v>4</v>
      </c>
      <c r="F782" s="140" t="s">
        <v>321</v>
      </c>
      <c r="G782" s="140" t="s">
        <v>122</v>
      </c>
      <c r="H782" s="139">
        <v>6</v>
      </c>
      <c r="I782" s="139" t="s">
        <v>79</v>
      </c>
      <c r="J782" s="144">
        <v>2.2490000000000001</v>
      </c>
      <c r="K782" s="144">
        <v>0</v>
      </c>
      <c r="L782" s="144">
        <v>0</v>
      </c>
      <c r="M782" s="144">
        <v>0</v>
      </c>
      <c r="N782" s="144">
        <v>0</v>
      </c>
      <c r="O782" s="144">
        <v>2.2490000000000001</v>
      </c>
      <c r="P782" s="145">
        <v>212.89</v>
      </c>
      <c r="Q782" s="177">
        <v>2.2490000000000001</v>
      </c>
      <c r="R782" s="185">
        <v>212.89</v>
      </c>
      <c r="S782" s="103">
        <v>1.0564141105735357E-2</v>
      </c>
      <c r="T782" s="145">
        <v>73.099999999999994</v>
      </c>
      <c r="U782" s="54">
        <v>0.77223871482925455</v>
      </c>
      <c r="V782" s="54">
        <v>633.84846634412145</v>
      </c>
      <c r="W782" s="203">
        <v>46.334322889755278</v>
      </c>
    </row>
    <row r="783" spans="1:23" x14ac:dyDescent="0.2">
      <c r="A783" s="687"/>
      <c r="B783" s="690"/>
      <c r="C783" s="693"/>
      <c r="D783" s="104" t="s">
        <v>27</v>
      </c>
      <c r="E783" s="139">
        <v>5</v>
      </c>
      <c r="F783" s="140" t="s">
        <v>322</v>
      </c>
      <c r="G783" s="140" t="s">
        <v>122</v>
      </c>
      <c r="H783" s="139">
        <v>31</v>
      </c>
      <c r="I783" s="139" t="s">
        <v>79</v>
      </c>
      <c r="J783" s="144">
        <v>26.42353</v>
      </c>
      <c r="K783" s="144">
        <v>2.3330000000000002</v>
      </c>
      <c r="L783" s="144">
        <v>4.6769999999999996</v>
      </c>
      <c r="M783" s="144">
        <v>0.40852999999999995</v>
      </c>
      <c r="N783" s="144">
        <v>0</v>
      </c>
      <c r="O783" s="144">
        <v>19.004999999999999</v>
      </c>
      <c r="P783" s="145">
        <v>1704.18</v>
      </c>
      <c r="Q783" s="177">
        <v>19.004999999999999</v>
      </c>
      <c r="R783" s="185">
        <v>1704.18</v>
      </c>
      <c r="S783" s="103">
        <v>1.1151990986867583E-2</v>
      </c>
      <c r="T783" s="145">
        <v>73.099999999999994</v>
      </c>
      <c r="U783" s="54">
        <v>0.81521054114002023</v>
      </c>
      <c r="V783" s="54">
        <v>669.11945921205495</v>
      </c>
      <c r="W783" s="203">
        <v>48.912632468401213</v>
      </c>
    </row>
    <row r="784" spans="1:23" x14ac:dyDescent="0.2">
      <c r="A784" s="687"/>
      <c r="B784" s="690"/>
      <c r="C784" s="693"/>
      <c r="D784" s="104" t="s">
        <v>27</v>
      </c>
      <c r="E784" s="139">
        <v>6</v>
      </c>
      <c r="F784" s="140" t="s">
        <v>323</v>
      </c>
      <c r="G784" s="140" t="s">
        <v>122</v>
      </c>
      <c r="H784" s="139">
        <v>9</v>
      </c>
      <c r="I784" s="139" t="s">
        <v>79</v>
      </c>
      <c r="J784" s="144">
        <v>8.17</v>
      </c>
      <c r="K784" s="144">
        <v>1.2390000000000001</v>
      </c>
      <c r="L784" s="144">
        <v>1.0089999999999999</v>
      </c>
      <c r="M784" s="144">
        <v>0</v>
      </c>
      <c r="N784" s="144">
        <v>0</v>
      </c>
      <c r="O784" s="144">
        <v>5.9219999999999997</v>
      </c>
      <c r="P784" s="145">
        <v>515.76</v>
      </c>
      <c r="Q784" s="177">
        <v>5.9219999999999997</v>
      </c>
      <c r="R784" s="185">
        <v>515.76</v>
      </c>
      <c r="S784" s="103">
        <v>1.1482084690553746E-2</v>
      </c>
      <c r="T784" s="145">
        <v>73.099999999999994</v>
      </c>
      <c r="U784" s="54">
        <v>0.83934039087947876</v>
      </c>
      <c r="V784" s="54">
        <v>688.9250814332247</v>
      </c>
      <c r="W784" s="203">
        <v>50.360423452768721</v>
      </c>
    </row>
    <row r="785" spans="1:23" x14ac:dyDescent="0.2">
      <c r="A785" s="687"/>
      <c r="B785" s="690"/>
      <c r="C785" s="693"/>
      <c r="D785" s="104" t="s">
        <v>27</v>
      </c>
      <c r="E785" s="139">
        <v>7</v>
      </c>
      <c r="F785" s="140" t="s">
        <v>324</v>
      </c>
      <c r="G785" s="140" t="s">
        <v>122</v>
      </c>
      <c r="H785" s="139">
        <v>8</v>
      </c>
      <c r="I785" s="139" t="s">
        <v>79</v>
      </c>
      <c r="J785" s="144">
        <v>4.5190000000000001</v>
      </c>
      <c r="K785" s="144">
        <v>0</v>
      </c>
      <c r="L785" s="144">
        <v>0</v>
      </c>
      <c r="M785" s="144">
        <v>0</v>
      </c>
      <c r="N785" s="144">
        <v>0</v>
      </c>
      <c r="O785" s="144">
        <v>4.5190000000000001</v>
      </c>
      <c r="P785" s="145">
        <v>366.13</v>
      </c>
      <c r="Q785" s="177">
        <v>4.5190000000000001</v>
      </c>
      <c r="R785" s="185">
        <v>366.13</v>
      </c>
      <c r="S785" s="103">
        <v>1.2342610548165952E-2</v>
      </c>
      <c r="T785" s="145">
        <v>73.099999999999994</v>
      </c>
      <c r="U785" s="54">
        <v>0.90224483107093101</v>
      </c>
      <c r="V785" s="54">
        <v>740.55663288995709</v>
      </c>
      <c r="W785" s="203">
        <v>54.134689864255861</v>
      </c>
    </row>
    <row r="786" spans="1:23" x14ac:dyDescent="0.2">
      <c r="A786" s="687"/>
      <c r="B786" s="690"/>
      <c r="C786" s="693"/>
      <c r="D786" s="104" t="s">
        <v>27</v>
      </c>
      <c r="E786" s="139">
        <v>8</v>
      </c>
      <c r="F786" s="140" t="s">
        <v>325</v>
      </c>
      <c r="G786" s="140" t="s">
        <v>122</v>
      </c>
      <c r="H786" s="139">
        <v>4</v>
      </c>
      <c r="I786" s="139" t="s">
        <v>79</v>
      </c>
      <c r="J786" s="144">
        <v>3.1280000000000001</v>
      </c>
      <c r="K786" s="144">
        <v>0</v>
      </c>
      <c r="L786" s="144">
        <v>0</v>
      </c>
      <c r="M786" s="144">
        <v>0</v>
      </c>
      <c r="N786" s="144">
        <v>0</v>
      </c>
      <c r="O786" s="144">
        <v>3.1280000000000001</v>
      </c>
      <c r="P786" s="145">
        <v>253.29</v>
      </c>
      <c r="Q786" s="177">
        <v>3.1280000000000001</v>
      </c>
      <c r="R786" s="185">
        <v>253.29</v>
      </c>
      <c r="S786" s="103">
        <v>1.2349480832247623E-2</v>
      </c>
      <c r="T786" s="145">
        <v>73.099999999999994</v>
      </c>
      <c r="U786" s="54">
        <v>0.90274704883730117</v>
      </c>
      <c r="V786" s="54">
        <v>740.9688499348573</v>
      </c>
      <c r="W786" s="203">
        <v>54.164822930238067</v>
      </c>
    </row>
    <row r="787" spans="1:23" x14ac:dyDescent="0.2">
      <c r="A787" s="687"/>
      <c r="B787" s="690"/>
      <c r="C787" s="693"/>
      <c r="D787" s="104" t="s">
        <v>27</v>
      </c>
      <c r="E787" s="139">
        <v>9</v>
      </c>
      <c r="F787" s="140" t="s">
        <v>326</v>
      </c>
      <c r="G787" s="140" t="s">
        <v>122</v>
      </c>
      <c r="H787" s="139">
        <v>4</v>
      </c>
      <c r="I787" s="139" t="s">
        <v>79</v>
      </c>
      <c r="J787" s="144">
        <v>2.2749999999999999</v>
      </c>
      <c r="K787" s="144">
        <v>0</v>
      </c>
      <c r="L787" s="144">
        <v>0</v>
      </c>
      <c r="M787" s="144">
        <v>0</v>
      </c>
      <c r="N787" s="144">
        <v>0</v>
      </c>
      <c r="O787" s="144">
        <v>2.2749999999999999</v>
      </c>
      <c r="P787" s="145">
        <v>183.78</v>
      </c>
      <c r="Q787" s="177">
        <v>2.2749999999999999</v>
      </c>
      <c r="R787" s="185">
        <v>183.78</v>
      </c>
      <c r="S787" s="103">
        <v>1.2378931330939166E-2</v>
      </c>
      <c r="T787" s="145">
        <v>73.099999999999994</v>
      </c>
      <c r="U787" s="54">
        <v>0.90489988029165291</v>
      </c>
      <c r="V787" s="54">
        <v>742.73587985634992</v>
      </c>
      <c r="W787" s="203">
        <v>54.293992817499173</v>
      </c>
    </row>
    <row r="788" spans="1:23" x14ac:dyDescent="0.2">
      <c r="A788" s="687"/>
      <c r="B788" s="690"/>
      <c r="C788" s="693"/>
      <c r="D788" s="104" t="s">
        <v>27</v>
      </c>
      <c r="E788" s="139" t="s">
        <v>120</v>
      </c>
      <c r="F788" s="140" t="s">
        <v>327</v>
      </c>
      <c r="G788" s="140" t="s">
        <v>122</v>
      </c>
      <c r="H788" s="139">
        <v>18</v>
      </c>
      <c r="I788" s="139" t="s">
        <v>79</v>
      </c>
      <c r="J788" s="144">
        <v>16.850239999999999</v>
      </c>
      <c r="K788" s="144">
        <v>3.5830000000000002</v>
      </c>
      <c r="L788" s="144">
        <v>3.327</v>
      </c>
      <c r="M788" s="144">
        <v>-1.7467600000000001</v>
      </c>
      <c r="N788" s="144">
        <v>0</v>
      </c>
      <c r="O788" s="144">
        <v>11.686999999999999</v>
      </c>
      <c r="P788" s="145">
        <v>902.29</v>
      </c>
      <c r="Q788" s="177">
        <v>11.686999999999999</v>
      </c>
      <c r="R788" s="185">
        <v>902.29</v>
      </c>
      <c r="S788" s="103">
        <v>1.2952598388544703E-2</v>
      </c>
      <c r="T788" s="145">
        <v>73.099999999999994</v>
      </c>
      <c r="U788" s="54">
        <v>0.94683494220261766</v>
      </c>
      <c r="V788" s="54">
        <v>777.15590331268209</v>
      </c>
      <c r="W788" s="203">
        <v>56.810096532157054</v>
      </c>
    </row>
    <row r="789" spans="1:23" x14ac:dyDescent="0.2">
      <c r="A789" s="687"/>
      <c r="B789" s="690"/>
      <c r="C789" s="693"/>
      <c r="D789" s="143" t="s">
        <v>28</v>
      </c>
      <c r="E789" s="93">
        <v>1</v>
      </c>
      <c r="F789" s="94" t="s">
        <v>328</v>
      </c>
      <c r="G789" s="94" t="s">
        <v>122</v>
      </c>
      <c r="H789" s="93">
        <v>7</v>
      </c>
      <c r="I789" s="93" t="s">
        <v>79</v>
      </c>
      <c r="J789" s="18">
        <v>6.7539999999999996</v>
      </c>
      <c r="K789" s="18">
        <v>0.61199999999999999</v>
      </c>
      <c r="L789" s="18">
        <v>1.121</v>
      </c>
      <c r="M789" s="18">
        <v>0</v>
      </c>
      <c r="N789" s="18">
        <v>0</v>
      </c>
      <c r="O789" s="18">
        <v>5.0209999999999999</v>
      </c>
      <c r="P789" s="13">
        <v>387.52</v>
      </c>
      <c r="Q789" s="59">
        <v>5.0209999999999999</v>
      </c>
      <c r="R789" s="186">
        <v>387.52</v>
      </c>
      <c r="S789" s="96">
        <v>1.2956750619322874E-2</v>
      </c>
      <c r="T789" s="13">
        <v>73.099999999999994</v>
      </c>
      <c r="U789" s="148">
        <v>0.94713847027250198</v>
      </c>
      <c r="V789" s="148">
        <v>777.40503715937234</v>
      </c>
      <c r="W789" s="204">
        <v>56.828308216350116</v>
      </c>
    </row>
    <row r="790" spans="1:23" x14ac:dyDescent="0.2">
      <c r="A790" s="687"/>
      <c r="B790" s="690"/>
      <c r="C790" s="693"/>
      <c r="D790" s="143" t="s">
        <v>28</v>
      </c>
      <c r="E790" s="93">
        <v>2</v>
      </c>
      <c r="F790" s="94" t="s">
        <v>329</v>
      </c>
      <c r="G790" s="94" t="s">
        <v>122</v>
      </c>
      <c r="H790" s="93">
        <v>5</v>
      </c>
      <c r="I790" s="93" t="s">
        <v>79</v>
      </c>
      <c r="J790" s="18">
        <v>2.5270000000000001</v>
      </c>
      <c r="K790" s="18">
        <v>0</v>
      </c>
      <c r="L790" s="18">
        <v>0</v>
      </c>
      <c r="M790" s="18">
        <v>0</v>
      </c>
      <c r="N790" s="18">
        <v>0</v>
      </c>
      <c r="O790" s="18">
        <v>2.5270000000000001</v>
      </c>
      <c r="P790" s="13">
        <v>190.21</v>
      </c>
      <c r="Q790" s="59">
        <v>2.5270000000000001</v>
      </c>
      <c r="R790" s="186">
        <v>190.21</v>
      </c>
      <c r="S790" s="96">
        <v>1.3285316229430629E-2</v>
      </c>
      <c r="T790" s="13">
        <v>73.099999999999994</v>
      </c>
      <c r="U790" s="148">
        <v>0.97115661637137896</v>
      </c>
      <c r="V790" s="148">
        <v>797.11897376583772</v>
      </c>
      <c r="W790" s="204">
        <v>58.269396982282736</v>
      </c>
    </row>
    <row r="791" spans="1:23" x14ac:dyDescent="0.2">
      <c r="A791" s="687"/>
      <c r="B791" s="690"/>
      <c r="C791" s="693"/>
      <c r="D791" s="143" t="s">
        <v>28</v>
      </c>
      <c r="E791" s="93">
        <v>3</v>
      </c>
      <c r="F791" s="94" t="s">
        <v>330</v>
      </c>
      <c r="G791" s="94" t="s">
        <v>122</v>
      </c>
      <c r="H791" s="93">
        <v>31</v>
      </c>
      <c r="I791" s="93" t="s">
        <v>79</v>
      </c>
      <c r="J791" s="18">
        <v>22.445690000000003</v>
      </c>
      <c r="K791" s="18">
        <v>1.4430000000000001</v>
      </c>
      <c r="L791" s="18">
        <v>4.9359999999999999</v>
      </c>
      <c r="M791" s="18">
        <v>0.29069</v>
      </c>
      <c r="N791" s="18">
        <v>0</v>
      </c>
      <c r="O791" s="18">
        <v>15.776</v>
      </c>
      <c r="P791" s="13">
        <v>1135.42</v>
      </c>
      <c r="Q791" s="59">
        <v>15.776</v>
      </c>
      <c r="R791" s="186">
        <v>1135.42</v>
      </c>
      <c r="S791" s="96">
        <v>1.3894417924644624E-2</v>
      </c>
      <c r="T791" s="13">
        <v>73.099999999999994</v>
      </c>
      <c r="U791" s="148">
        <v>1.015681950291522</v>
      </c>
      <c r="V791" s="148">
        <v>833.66507547867741</v>
      </c>
      <c r="W791" s="204">
        <v>60.940917017491316</v>
      </c>
    </row>
    <row r="792" spans="1:23" x14ac:dyDescent="0.2">
      <c r="A792" s="687"/>
      <c r="B792" s="690"/>
      <c r="C792" s="693"/>
      <c r="D792" s="143" t="s">
        <v>28</v>
      </c>
      <c r="E792" s="93">
        <v>4</v>
      </c>
      <c r="F792" s="94" t="s">
        <v>331</v>
      </c>
      <c r="G792" s="94" t="s">
        <v>122</v>
      </c>
      <c r="H792" s="93">
        <v>6</v>
      </c>
      <c r="I792" s="93" t="s">
        <v>79</v>
      </c>
      <c r="J792" s="18">
        <v>3.294</v>
      </c>
      <c r="K792" s="18">
        <v>0</v>
      </c>
      <c r="L792" s="18">
        <v>0</v>
      </c>
      <c r="M792" s="18">
        <v>0</v>
      </c>
      <c r="N792" s="18">
        <v>0</v>
      </c>
      <c r="O792" s="18">
        <v>3.294</v>
      </c>
      <c r="P792" s="13">
        <v>234.73</v>
      </c>
      <c r="Q792" s="59">
        <v>3.294</v>
      </c>
      <c r="R792" s="186">
        <v>234.73</v>
      </c>
      <c r="S792" s="96">
        <v>1.4033144463852086E-2</v>
      </c>
      <c r="T792" s="13">
        <v>73.099999999999994</v>
      </c>
      <c r="U792" s="148">
        <v>1.0258228603075874</v>
      </c>
      <c r="V792" s="148">
        <v>841.9886678311251</v>
      </c>
      <c r="W792" s="204">
        <v>61.54937161845524</v>
      </c>
    </row>
    <row r="793" spans="1:23" x14ac:dyDescent="0.2">
      <c r="A793" s="687"/>
      <c r="B793" s="690"/>
      <c r="C793" s="693"/>
      <c r="D793" s="143" t="s">
        <v>28</v>
      </c>
      <c r="E793" s="93">
        <v>5</v>
      </c>
      <c r="F793" s="94" t="s">
        <v>332</v>
      </c>
      <c r="G793" s="94" t="s">
        <v>122</v>
      </c>
      <c r="H793" s="93">
        <v>5</v>
      </c>
      <c r="I793" s="93" t="s">
        <v>79</v>
      </c>
      <c r="J793" s="18">
        <v>5.7930000000000001</v>
      </c>
      <c r="K793" s="18">
        <v>0.61199999999999999</v>
      </c>
      <c r="L793" s="18">
        <v>1.2010000000000001</v>
      </c>
      <c r="M793" s="18">
        <v>0</v>
      </c>
      <c r="N793" s="18">
        <v>0</v>
      </c>
      <c r="O793" s="18">
        <v>3.98</v>
      </c>
      <c r="P793" s="13">
        <v>265.25</v>
      </c>
      <c r="Q793" s="59">
        <v>3.98</v>
      </c>
      <c r="R793" s="186">
        <v>265.25</v>
      </c>
      <c r="S793" s="96">
        <v>1.5004712535344016E-2</v>
      </c>
      <c r="T793" s="13">
        <v>73.099999999999994</v>
      </c>
      <c r="U793" s="148">
        <v>1.0968444863336475</v>
      </c>
      <c r="V793" s="148">
        <v>900.28275212064091</v>
      </c>
      <c r="W793" s="204">
        <v>65.810669180018849</v>
      </c>
    </row>
    <row r="794" spans="1:23" x14ac:dyDescent="0.2">
      <c r="A794" s="687"/>
      <c r="B794" s="690"/>
      <c r="C794" s="693"/>
      <c r="D794" s="143" t="s">
        <v>28</v>
      </c>
      <c r="E794" s="93">
        <v>6</v>
      </c>
      <c r="F794" s="94" t="s">
        <v>333</v>
      </c>
      <c r="G794" s="94" t="s">
        <v>122</v>
      </c>
      <c r="H794" s="93">
        <v>15</v>
      </c>
      <c r="I794" s="93" t="s">
        <v>79</v>
      </c>
      <c r="J794" s="18">
        <v>9.3281099999999988</v>
      </c>
      <c r="K794" s="18">
        <v>0.32600000000000001</v>
      </c>
      <c r="L794" s="18">
        <v>0.56999999999999995</v>
      </c>
      <c r="M794" s="18">
        <v>0.82111000000000001</v>
      </c>
      <c r="N794" s="18">
        <v>0</v>
      </c>
      <c r="O794" s="18">
        <v>7.6109999999999998</v>
      </c>
      <c r="P794" s="13">
        <v>502.04</v>
      </c>
      <c r="Q794" s="59">
        <v>7.6109999999999998</v>
      </c>
      <c r="R794" s="186">
        <v>502.04</v>
      </c>
      <c r="S794" s="96">
        <v>1.5160146601864393E-2</v>
      </c>
      <c r="T794" s="13">
        <v>73.099999999999994</v>
      </c>
      <c r="U794" s="148">
        <v>1.108206716596287</v>
      </c>
      <c r="V794" s="148">
        <v>909.60879611186351</v>
      </c>
      <c r="W794" s="204">
        <v>66.492402995777212</v>
      </c>
    </row>
    <row r="795" spans="1:23" x14ac:dyDescent="0.2">
      <c r="A795" s="687"/>
      <c r="B795" s="690"/>
      <c r="C795" s="693"/>
      <c r="D795" s="143" t="s">
        <v>28</v>
      </c>
      <c r="E795" s="93">
        <v>7</v>
      </c>
      <c r="F795" s="94" t="s">
        <v>334</v>
      </c>
      <c r="G795" s="94" t="s">
        <v>122</v>
      </c>
      <c r="H795" s="93">
        <v>5</v>
      </c>
      <c r="I795" s="93" t="s">
        <v>79</v>
      </c>
      <c r="J795" s="18">
        <v>4.7679999999999998</v>
      </c>
      <c r="K795" s="18">
        <v>0.10199999999999999</v>
      </c>
      <c r="L795" s="18">
        <v>1.1559999999999999</v>
      </c>
      <c r="M795" s="18">
        <v>0</v>
      </c>
      <c r="N795" s="18">
        <v>0</v>
      </c>
      <c r="O795" s="18">
        <v>3.51</v>
      </c>
      <c r="P795" s="13">
        <v>220.11</v>
      </c>
      <c r="Q795" s="59">
        <v>3.51</v>
      </c>
      <c r="R795" s="186">
        <v>220.11</v>
      </c>
      <c r="S795" s="96">
        <v>1.5946572168461223E-2</v>
      </c>
      <c r="T795" s="13">
        <v>73.099999999999994</v>
      </c>
      <c r="U795" s="148">
        <v>1.1656944255145154</v>
      </c>
      <c r="V795" s="148">
        <v>956.79433010767332</v>
      </c>
      <c r="W795" s="204">
        <v>69.941665530870921</v>
      </c>
    </row>
    <row r="796" spans="1:23" x14ac:dyDescent="0.2">
      <c r="A796" s="687"/>
      <c r="B796" s="690"/>
      <c r="C796" s="693"/>
      <c r="D796" s="143" t="s">
        <v>28</v>
      </c>
      <c r="E796" s="93">
        <v>8</v>
      </c>
      <c r="F796" s="94" t="s">
        <v>335</v>
      </c>
      <c r="G796" s="94" t="s">
        <v>122</v>
      </c>
      <c r="H796" s="93">
        <v>3</v>
      </c>
      <c r="I796" s="93" t="s">
        <v>79</v>
      </c>
      <c r="J796" s="18">
        <v>2.5910000000000002</v>
      </c>
      <c r="K796" s="18">
        <v>0</v>
      </c>
      <c r="L796" s="18">
        <v>0</v>
      </c>
      <c r="M796" s="18">
        <v>0</v>
      </c>
      <c r="N796" s="18">
        <v>0</v>
      </c>
      <c r="O796" s="18">
        <v>2.5910000000000002</v>
      </c>
      <c r="P796" s="13">
        <v>145.55000000000001</v>
      </c>
      <c r="Q796" s="59">
        <v>2.5910000000000002</v>
      </c>
      <c r="R796" s="186">
        <v>145.55000000000001</v>
      </c>
      <c r="S796" s="96">
        <v>1.7801442803160424E-2</v>
      </c>
      <c r="T796" s="13">
        <v>73.099999999999994</v>
      </c>
      <c r="U796" s="148">
        <v>1.3012854689110269</v>
      </c>
      <c r="V796" s="148">
        <v>1068.0865681896255</v>
      </c>
      <c r="W796" s="204">
        <v>78.077128134661621</v>
      </c>
    </row>
    <row r="797" spans="1:23" x14ac:dyDescent="0.2">
      <c r="A797" s="687"/>
      <c r="B797" s="690"/>
      <c r="C797" s="693"/>
      <c r="D797" s="143" t="s">
        <v>28</v>
      </c>
      <c r="E797" s="93">
        <v>9</v>
      </c>
      <c r="F797" s="94" t="s">
        <v>336</v>
      </c>
      <c r="G797" s="94" t="s">
        <v>122</v>
      </c>
      <c r="H797" s="93">
        <v>4</v>
      </c>
      <c r="I797" s="93" t="s">
        <v>79</v>
      </c>
      <c r="J797" s="18">
        <v>3.6160000000000001</v>
      </c>
      <c r="K797" s="18">
        <v>0.10199999999999999</v>
      </c>
      <c r="L797" s="18">
        <v>0.58599999999999997</v>
      </c>
      <c r="M797" s="18">
        <v>0.10199999999999999</v>
      </c>
      <c r="N797" s="18">
        <v>0</v>
      </c>
      <c r="O797" s="18">
        <v>2.8260000000000001</v>
      </c>
      <c r="P797" s="13">
        <v>151.85</v>
      </c>
      <c r="Q797" s="59">
        <v>2.8260000000000001</v>
      </c>
      <c r="R797" s="186">
        <v>151.85</v>
      </c>
      <c r="S797" s="96">
        <v>1.8610470859400725E-2</v>
      </c>
      <c r="T797" s="13">
        <v>73.099999999999994</v>
      </c>
      <c r="U797" s="148">
        <v>1.3604254198221928</v>
      </c>
      <c r="V797" s="148">
        <v>1116.6282515640435</v>
      </c>
      <c r="W797" s="204">
        <v>81.625525189331569</v>
      </c>
    </row>
    <row r="798" spans="1:23" ht="13.5" thickBot="1" x14ac:dyDescent="0.25">
      <c r="A798" s="699"/>
      <c r="B798" s="700"/>
      <c r="C798" s="701"/>
      <c r="D798" s="266" t="s">
        <v>28</v>
      </c>
      <c r="E798" s="267" t="s">
        <v>120</v>
      </c>
      <c r="F798" s="268" t="s">
        <v>337</v>
      </c>
      <c r="G798" s="268" t="s">
        <v>122</v>
      </c>
      <c r="H798" s="267">
        <v>18</v>
      </c>
      <c r="I798" s="267" t="s">
        <v>79</v>
      </c>
      <c r="J798" s="270">
        <v>2.5499999999999998</v>
      </c>
      <c r="K798" s="270">
        <v>0.20399999999999999</v>
      </c>
      <c r="L798" s="270">
        <v>0.02</v>
      </c>
      <c r="M798" s="270">
        <v>0</v>
      </c>
      <c r="N798" s="270">
        <v>0</v>
      </c>
      <c r="O798" s="270">
        <v>2.3260000000000001</v>
      </c>
      <c r="P798" s="274">
        <v>107.98</v>
      </c>
      <c r="Q798" s="271">
        <v>2.3260000000000001</v>
      </c>
      <c r="R798" s="272">
        <v>107.98</v>
      </c>
      <c r="S798" s="273">
        <v>2.1541026115947399E-2</v>
      </c>
      <c r="T798" s="274">
        <v>73.099999999999994</v>
      </c>
      <c r="U798" s="275">
        <v>1.5746490090757548</v>
      </c>
      <c r="V798" s="275">
        <v>1292.4615669568441</v>
      </c>
      <c r="W798" s="276">
        <v>94.478940544545296</v>
      </c>
    </row>
    <row r="799" spans="1:23" x14ac:dyDescent="0.2">
      <c r="A799" s="702" t="s">
        <v>338</v>
      </c>
      <c r="B799" s="689">
        <v>6.4</v>
      </c>
      <c r="C799" s="692">
        <v>259.07</v>
      </c>
      <c r="D799" s="368" t="s">
        <v>25</v>
      </c>
      <c r="E799" s="369">
        <v>1</v>
      </c>
      <c r="F799" s="370" t="s">
        <v>339</v>
      </c>
      <c r="G799" s="371" t="s">
        <v>122</v>
      </c>
      <c r="H799" s="371">
        <v>30</v>
      </c>
      <c r="I799" s="371">
        <v>2000</v>
      </c>
      <c r="J799" s="372">
        <v>8.7200000000000006</v>
      </c>
      <c r="K799" s="372">
        <v>3.1814239999999998</v>
      </c>
      <c r="L799" s="372">
        <v>1.4460999999999999</v>
      </c>
      <c r="M799" s="372">
        <v>-0.47842499999999999</v>
      </c>
      <c r="N799" s="372">
        <v>0.46870000000000001</v>
      </c>
      <c r="O799" s="372">
        <v>3.7</v>
      </c>
      <c r="P799" s="373">
        <v>1411.56</v>
      </c>
      <c r="Q799" s="374">
        <v>4.1687000000000003</v>
      </c>
      <c r="R799" s="375">
        <v>1411.56</v>
      </c>
      <c r="S799" s="376">
        <f t="shared" ref="S799:S830" si="15">Q799/R799</f>
        <v>2.9532573889880704E-3</v>
      </c>
      <c r="T799" s="377">
        <v>57.552</v>
      </c>
      <c r="U799" s="378">
        <f t="shared" ref="U799:U830" si="16">S799*T799</f>
        <v>0.16996586925104143</v>
      </c>
      <c r="V799" s="378">
        <f t="shared" ref="V799:V830" si="17">S799*60*1000</f>
        <v>177.19544333928422</v>
      </c>
      <c r="W799" s="379">
        <f t="shared" ref="W799:W830" si="18">V799*T799/1000</f>
        <v>10.197952155062485</v>
      </c>
    </row>
    <row r="800" spans="1:23" x14ac:dyDescent="0.2">
      <c r="A800" s="696"/>
      <c r="B800" s="690"/>
      <c r="C800" s="693"/>
      <c r="D800" s="19" t="s">
        <v>25</v>
      </c>
      <c r="E800" s="20">
        <v>2</v>
      </c>
      <c r="F800" s="21" t="s">
        <v>340</v>
      </c>
      <c r="G800" s="22" t="s">
        <v>122</v>
      </c>
      <c r="H800" s="22">
        <v>30</v>
      </c>
      <c r="I800" s="22">
        <v>2007</v>
      </c>
      <c r="J800" s="24">
        <v>14.22</v>
      </c>
      <c r="K800" s="24">
        <v>2.6180819999999998</v>
      </c>
      <c r="L800" s="24">
        <v>3.7830699999999999</v>
      </c>
      <c r="M800" s="24">
        <v>-0.11908000000000001</v>
      </c>
      <c r="N800" s="24">
        <v>5.3159289999999997</v>
      </c>
      <c r="O800" s="24">
        <v>2.6219999999999999</v>
      </c>
      <c r="P800" s="25">
        <v>1423.9</v>
      </c>
      <c r="Q800" s="146">
        <f t="shared" ref="Q800:Q806" si="19">N800+O800</f>
        <v>7.9379289999999996</v>
      </c>
      <c r="R800" s="187">
        <v>1423.9</v>
      </c>
      <c r="S800" s="26">
        <f t="shared" si="15"/>
        <v>5.5747798300442436E-3</v>
      </c>
      <c r="T800" s="23">
        <v>57.552</v>
      </c>
      <c r="U800" s="205">
        <f t="shared" si="16"/>
        <v>0.32083972877870631</v>
      </c>
      <c r="V800" s="205">
        <f t="shared" si="17"/>
        <v>334.48678980265464</v>
      </c>
      <c r="W800" s="206">
        <f t="shared" si="18"/>
        <v>19.250383726722379</v>
      </c>
    </row>
    <row r="801" spans="1:23" x14ac:dyDescent="0.2">
      <c r="A801" s="696"/>
      <c r="B801" s="690"/>
      <c r="C801" s="693"/>
      <c r="D801" s="19" t="s">
        <v>25</v>
      </c>
      <c r="E801" s="20">
        <v>3</v>
      </c>
      <c r="F801" s="21" t="s">
        <v>341</v>
      </c>
      <c r="G801" s="22" t="s">
        <v>24</v>
      </c>
      <c r="H801" s="22">
        <v>50</v>
      </c>
      <c r="I801" s="22">
        <v>1978</v>
      </c>
      <c r="J801" s="24">
        <v>16.079999999999998</v>
      </c>
      <c r="K801" s="24">
        <v>4.1327850000000002</v>
      </c>
      <c r="L801" s="24">
        <v>5.72654</v>
      </c>
      <c r="M801" s="24">
        <v>-1.7880000000000001E-4</v>
      </c>
      <c r="N801" s="24">
        <v>1.120044</v>
      </c>
      <c r="O801" s="24">
        <v>5.1024159999999998</v>
      </c>
      <c r="P801" s="27">
        <v>2590.16</v>
      </c>
      <c r="Q801" s="146">
        <f t="shared" si="19"/>
        <v>6.2224599999999999</v>
      </c>
      <c r="R801" s="187">
        <v>2590.16</v>
      </c>
      <c r="S801" s="26">
        <f t="shared" si="15"/>
        <v>2.4023458010315967E-3</v>
      </c>
      <c r="T801" s="23">
        <v>57.552</v>
      </c>
      <c r="U801" s="205">
        <f t="shared" si="16"/>
        <v>0.13825980554097045</v>
      </c>
      <c r="V801" s="205">
        <f t="shared" si="17"/>
        <v>144.14074806189581</v>
      </c>
      <c r="W801" s="206">
        <f t="shared" si="18"/>
        <v>8.2955883324582285</v>
      </c>
    </row>
    <row r="802" spans="1:23" x14ac:dyDescent="0.2">
      <c r="A802" s="696"/>
      <c r="B802" s="690"/>
      <c r="C802" s="693"/>
      <c r="D802" s="19" t="s">
        <v>25</v>
      </c>
      <c r="E802" s="20">
        <v>4</v>
      </c>
      <c r="F802" s="21" t="s">
        <v>342</v>
      </c>
      <c r="G802" s="22" t="s">
        <v>24</v>
      </c>
      <c r="H802" s="22">
        <v>12</v>
      </c>
      <c r="I802" s="22">
        <v>1962</v>
      </c>
      <c r="J802" s="24">
        <v>5.0599999999999996</v>
      </c>
      <c r="K802" s="24">
        <v>1.180453</v>
      </c>
      <c r="L802" s="24">
        <v>1.519296</v>
      </c>
      <c r="M802" s="24">
        <v>-7.4520000000000003E-2</v>
      </c>
      <c r="N802" s="24">
        <v>0.42620000000000002</v>
      </c>
      <c r="O802" s="24">
        <v>1.9415169999999999</v>
      </c>
      <c r="P802" s="25">
        <v>533.5</v>
      </c>
      <c r="Q802" s="146">
        <f t="shared" si="19"/>
        <v>2.3677169999999998</v>
      </c>
      <c r="R802" s="187">
        <v>533.5</v>
      </c>
      <c r="S802" s="26">
        <f t="shared" si="15"/>
        <v>4.438082474226804E-3</v>
      </c>
      <c r="T802" s="23">
        <v>57.552</v>
      </c>
      <c r="U802" s="205">
        <f t="shared" si="16"/>
        <v>0.255420522556701</v>
      </c>
      <c r="V802" s="205">
        <f t="shared" si="17"/>
        <v>266.28494845360825</v>
      </c>
      <c r="W802" s="206">
        <f t="shared" si="18"/>
        <v>15.325231353402062</v>
      </c>
    </row>
    <row r="803" spans="1:23" x14ac:dyDescent="0.2">
      <c r="A803" s="696"/>
      <c r="B803" s="690"/>
      <c r="C803" s="693"/>
      <c r="D803" s="19" t="s">
        <v>25</v>
      </c>
      <c r="E803" s="20">
        <v>5</v>
      </c>
      <c r="F803" s="21" t="s">
        <v>343</v>
      </c>
      <c r="G803" s="22" t="s">
        <v>24</v>
      </c>
      <c r="H803" s="22">
        <v>12</v>
      </c>
      <c r="I803" s="22">
        <v>1962</v>
      </c>
      <c r="J803" s="24">
        <v>4.26</v>
      </c>
      <c r="K803" s="24">
        <v>1.017012</v>
      </c>
      <c r="L803" s="24">
        <v>1.4460729999999999</v>
      </c>
      <c r="M803" s="24">
        <v>-4.8010999999999998E-2</v>
      </c>
      <c r="N803" s="24">
        <v>0.33208700000000002</v>
      </c>
      <c r="O803" s="24">
        <v>1.51284</v>
      </c>
      <c r="P803" s="27">
        <v>528.27</v>
      </c>
      <c r="Q803" s="146">
        <f t="shared" si="19"/>
        <v>1.844927</v>
      </c>
      <c r="R803" s="187">
        <v>528.27</v>
      </c>
      <c r="S803" s="26">
        <f t="shared" si="15"/>
        <v>3.4923940409260419E-3</v>
      </c>
      <c r="T803" s="23">
        <v>57.552</v>
      </c>
      <c r="U803" s="205">
        <f t="shared" si="16"/>
        <v>0.20099426184337557</v>
      </c>
      <c r="V803" s="205">
        <f t="shared" si="17"/>
        <v>209.54364245556252</v>
      </c>
      <c r="W803" s="206">
        <f t="shared" si="18"/>
        <v>12.059655710602534</v>
      </c>
    </row>
    <row r="804" spans="1:23" x14ac:dyDescent="0.2">
      <c r="A804" s="696"/>
      <c r="B804" s="690"/>
      <c r="C804" s="693"/>
      <c r="D804" s="19" t="s">
        <v>25</v>
      </c>
      <c r="E804" s="20">
        <v>6</v>
      </c>
      <c r="F804" s="21" t="s">
        <v>344</v>
      </c>
      <c r="G804" s="22" t="s">
        <v>24</v>
      </c>
      <c r="H804" s="22">
        <v>12</v>
      </c>
      <c r="I804" s="22">
        <v>1962</v>
      </c>
      <c r="J804" s="24">
        <v>4.4800000000000004</v>
      </c>
      <c r="K804" s="24">
        <v>0.98097400000000001</v>
      </c>
      <c r="L804" s="24">
        <v>1.4326620000000001</v>
      </c>
      <c r="M804" s="24">
        <v>-0.16497500000000001</v>
      </c>
      <c r="N804" s="24">
        <v>0.40164</v>
      </c>
      <c r="O804" s="24">
        <v>1.8296969999999999</v>
      </c>
      <c r="P804" s="27">
        <v>533.70000000000005</v>
      </c>
      <c r="Q804" s="146">
        <f t="shared" si="19"/>
        <v>2.2313369999999999</v>
      </c>
      <c r="R804" s="187">
        <v>533.70000000000005</v>
      </c>
      <c r="S804" s="26">
        <f t="shared" si="15"/>
        <v>4.1808825182686896E-3</v>
      </c>
      <c r="T804" s="23">
        <v>57.552</v>
      </c>
      <c r="U804" s="205">
        <f t="shared" si="16"/>
        <v>0.24061815069139963</v>
      </c>
      <c r="V804" s="205">
        <f t="shared" si="17"/>
        <v>250.85295109612139</v>
      </c>
      <c r="W804" s="206">
        <f t="shared" si="18"/>
        <v>14.437089041483977</v>
      </c>
    </row>
    <row r="805" spans="1:23" x14ac:dyDescent="0.2">
      <c r="A805" s="696"/>
      <c r="B805" s="690"/>
      <c r="C805" s="693"/>
      <c r="D805" s="19" t="s">
        <v>25</v>
      </c>
      <c r="E805" s="20">
        <v>7</v>
      </c>
      <c r="F805" s="21" t="s">
        <v>345</v>
      </c>
      <c r="G805" s="22" t="s">
        <v>24</v>
      </c>
      <c r="H805" s="22">
        <v>12</v>
      </c>
      <c r="I805" s="22">
        <v>1963</v>
      </c>
      <c r="J805" s="24">
        <v>3.31</v>
      </c>
      <c r="K805" s="24">
        <v>0.814083</v>
      </c>
      <c r="L805" s="24">
        <v>0.94118500000000005</v>
      </c>
      <c r="M805" s="24">
        <v>1.9170000000000001E-3</v>
      </c>
      <c r="N805" s="24">
        <v>0.27950700000000001</v>
      </c>
      <c r="O805" s="24">
        <v>1.2733080000000001</v>
      </c>
      <c r="P805" s="27">
        <v>532.45000000000005</v>
      </c>
      <c r="Q805" s="146">
        <f t="shared" si="19"/>
        <v>1.5528150000000001</v>
      </c>
      <c r="R805" s="187">
        <v>532.45000000000005</v>
      </c>
      <c r="S805" s="26">
        <f t="shared" si="15"/>
        <v>2.9163583435064325E-3</v>
      </c>
      <c r="T805" s="23">
        <v>57.552</v>
      </c>
      <c r="U805" s="205">
        <f t="shared" si="16"/>
        <v>0.1678422553854822</v>
      </c>
      <c r="V805" s="205">
        <f t="shared" si="17"/>
        <v>174.98150061038595</v>
      </c>
      <c r="W805" s="206">
        <f t="shared" si="18"/>
        <v>10.070535323128931</v>
      </c>
    </row>
    <row r="806" spans="1:23" x14ac:dyDescent="0.2">
      <c r="A806" s="696"/>
      <c r="B806" s="690"/>
      <c r="C806" s="693"/>
      <c r="D806" s="19" t="s">
        <v>25</v>
      </c>
      <c r="E806" s="20">
        <v>8</v>
      </c>
      <c r="F806" s="21" t="s">
        <v>346</v>
      </c>
      <c r="G806" s="22" t="s">
        <v>24</v>
      </c>
      <c r="H806" s="22">
        <v>55</v>
      </c>
      <c r="I806" s="22">
        <v>1966</v>
      </c>
      <c r="J806" s="24">
        <v>18.190000000000001</v>
      </c>
      <c r="K806" s="24">
        <v>3.7963809999999998</v>
      </c>
      <c r="L806" s="24">
        <v>6.182016</v>
      </c>
      <c r="M806" s="24">
        <v>-7.3381000000000002E-2</v>
      </c>
      <c r="N806" s="24">
        <v>1.4912970000000001</v>
      </c>
      <c r="O806" s="24">
        <v>6.7936889999999996</v>
      </c>
      <c r="P806" s="27">
        <v>2564.02</v>
      </c>
      <c r="Q806" s="146">
        <f t="shared" si="19"/>
        <v>8.284986</v>
      </c>
      <c r="R806" s="187">
        <v>2564.02</v>
      </c>
      <c r="S806" s="26">
        <f t="shared" si="15"/>
        <v>3.231248586204476E-3</v>
      </c>
      <c r="T806" s="23">
        <v>57.552</v>
      </c>
      <c r="U806" s="205">
        <f t="shared" si="16"/>
        <v>0.18596481863323999</v>
      </c>
      <c r="V806" s="205">
        <f t="shared" si="17"/>
        <v>193.87491517226857</v>
      </c>
      <c r="W806" s="206">
        <f t="shared" si="18"/>
        <v>11.157889117994401</v>
      </c>
    </row>
    <row r="807" spans="1:23" x14ac:dyDescent="0.2">
      <c r="A807" s="696"/>
      <c r="B807" s="690"/>
      <c r="C807" s="693"/>
      <c r="D807" s="19" t="s">
        <v>25</v>
      </c>
      <c r="E807" s="20">
        <v>9</v>
      </c>
      <c r="F807" s="21" t="s">
        <v>347</v>
      </c>
      <c r="G807" s="22" t="s">
        <v>24</v>
      </c>
      <c r="H807" s="22">
        <v>12</v>
      </c>
      <c r="I807" s="22">
        <v>1983</v>
      </c>
      <c r="J807" s="24">
        <v>4.6500000000000004</v>
      </c>
      <c r="K807" s="24">
        <v>0</v>
      </c>
      <c r="L807" s="24">
        <v>0</v>
      </c>
      <c r="M807" s="24">
        <v>0</v>
      </c>
      <c r="N807" s="24">
        <v>0</v>
      </c>
      <c r="O807" s="24">
        <v>4.6500000000000004</v>
      </c>
      <c r="P807" s="27">
        <v>762.17</v>
      </c>
      <c r="Q807" s="146">
        <v>4.6500000000000004</v>
      </c>
      <c r="R807" s="187">
        <v>762.17</v>
      </c>
      <c r="S807" s="26">
        <f t="shared" si="15"/>
        <v>6.101001088995894E-3</v>
      </c>
      <c r="T807" s="23">
        <v>57.552</v>
      </c>
      <c r="U807" s="205">
        <f t="shared" si="16"/>
        <v>0.35112481467389167</v>
      </c>
      <c r="V807" s="205">
        <f t="shared" si="17"/>
        <v>366.06006533975363</v>
      </c>
      <c r="W807" s="206">
        <f t="shared" si="18"/>
        <v>21.067488880433501</v>
      </c>
    </row>
    <row r="808" spans="1:23" x14ac:dyDescent="0.2">
      <c r="A808" s="696"/>
      <c r="B808" s="690"/>
      <c r="C808" s="693"/>
      <c r="D808" s="19" t="s">
        <v>25</v>
      </c>
      <c r="E808" s="20">
        <v>10</v>
      </c>
      <c r="F808" s="21" t="s">
        <v>348</v>
      </c>
      <c r="G808" s="22" t="s">
        <v>24</v>
      </c>
      <c r="H808" s="22">
        <v>60</v>
      </c>
      <c r="I808" s="22">
        <v>1986</v>
      </c>
      <c r="J808" s="24">
        <v>24.86</v>
      </c>
      <c r="K808" s="24">
        <v>6.106433</v>
      </c>
      <c r="L808" s="24">
        <v>8.5626789999999993</v>
      </c>
      <c r="M808" s="24">
        <v>-0.59843299999999999</v>
      </c>
      <c r="N808" s="24">
        <v>1.9420770000000001</v>
      </c>
      <c r="O808" s="24">
        <v>8.8472410000000004</v>
      </c>
      <c r="P808" s="27">
        <v>3808.22</v>
      </c>
      <c r="Q808" s="146">
        <f t="shared" ref="Q808:Q839" si="20">N808+O808</f>
        <v>10.789318</v>
      </c>
      <c r="R808" s="187">
        <v>3808.22</v>
      </c>
      <c r="S808" s="26">
        <f t="shared" si="15"/>
        <v>2.8331656259354765E-3</v>
      </c>
      <c r="T808" s="23">
        <v>57.552</v>
      </c>
      <c r="U808" s="205">
        <f t="shared" si="16"/>
        <v>0.16305434810383854</v>
      </c>
      <c r="V808" s="205">
        <f t="shared" si="17"/>
        <v>169.98993755612861</v>
      </c>
      <c r="W808" s="206">
        <f t="shared" si="18"/>
        <v>9.7832608862303125</v>
      </c>
    </row>
    <row r="809" spans="1:23" x14ac:dyDescent="0.2">
      <c r="A809" s="696"/>
      <c r="B809" s="690"/>
      <c r="C809" s="693"/>
      <c r="D809" s="19" t="s">
        <v>349</v>
      </c>
      <c r="E809" s="20">
        <v>11</v>
      </c>
      <c r="F809" s="21" t="s">
        <v>350</v>
      </c>
      <c r="G809" s="22" t="s">
        <v>24</v>
      </c>
      <c r="H809" s="22">
        <v>60</v>
      </c>
      <c r="I809" s="22">
        <v>1968</v>
      </c>
      <c r="J809" s="24">
        <v>19.27</v>
      </c>
      <c r="K809" s="24">
        <v>4.058243</v>
      </c>
      <c r="L809" s="24">
        <v>8.0829599999999999</v>
      </c>
      <c r="M809" s="24">
        <v>0.58275699999999997</v>
      </c>
      <c r="N809" s="24">
        <v>1.1782870000000001</v>
      </c>
      <c r="O809" s="24">
        <v>5.3677520000000003</v>
      </c>
      <c r="P809" s="27">
        <v>2726.22</v>
      </c>
      <c r="Q809" s="146">
        <f t="shared" si="20"/>
        <v>6.5460390000000004</v>
      </c>
      <c r="R809" s="187">
        <v>2726.22</v>
      </c>
      <c r="S809" s="26">
        <f t="shared" si="15"/>
        <v>2.4011411404802258E-3</v>
      </c>
      <c r="T809" s="23">
        <v>57.552</v>
      </c>
      <c r="U809" s="205">
        <f t="shared" si="16"/>
        <v>0.13819047491691797</v>
      </c>
      <c r="V809" s="205">
        <f t="shared" si="17"/>
        <v>144.06846842881353</v>
      </c>
      <c r="W809" s="206">
        <f t="shared" si="18"/>
        <v>8.2914284950150758</v>
      </c>
    </row>
    <row r="810" spans="1:23" x14ac:dyDescent="0.2">
      <c r="A810" s="696"/>
      <c r="B810" s="690"/>
      <c r="C810" s="693"/>
      <c r="D810" s="19" t="s">
        <v>25</v>
      </c>
      <c r="E810" s="20">
        <v>12</v>
      </c>
      <c r="F810" s="21" t="s">
        <v>351</v>
      </c>
      <c r="G810" s="22" t="s">
        <v>24</v>
      </c>
      <c r="H810" s="22">
        <v>60</v>
      </c>
      <c r="I810" s="22">
        <v>1980</v>
      </c>
      <c r="J810" s="24">
        <v>19.73</v>
      </c>
      <c r="K810" s="24">
        <v>5.4066650000000003</v>
      </c>
      <c r="L810" s="24">
        <v>6.4589720000000002</v>
      </c>
      <c r="M810" s="24">
        <v>5.0338000000000001E-2</v>
      </c>
      <c r="N810" s="24">
        <v>1.406525</v>
      </c>
      <c r="O810" s="24">
        <v>6.4075040000000003</v>
      </c>
      <c r="P810" s="27">
        <v>3117.83</v>
      </c>
      <c r="Q810" s="146">
        <f t="shared" si="20"/>
        <v>7.8140290000000006</v>
      </c>
      <c r="R810" s="187">
        <v>3117.83</v>
      </c>
      <c r="S810" s="26">
        <f t="shared" si="15"/>
        <v>2.5062395961293594E-3</v>
      </c>
      <c r="T810" s="23">
        <v>57.552</v>
      </c>
      <c r="U810" s="205">
        <f t="shared" si="16"/>
        <v>0.14423910123643688</v>
      </c>
      <c r="V810" s="205">
        <f t="shared" si="17"/>
        <v>150.37437576776156</v>
      </c>
      <c r="W810" s="206">
        <f t="shared" si="18"/>
        <v>8.654346074186213</v>
      </c>
    </row>
    <row r="811" spans="1:23" x14ac:dyDescent="0.2">
      <c r="A811" s="696"/>
      <c r="B811" s="690"/>
      <c r="C811" s="693"/>
      <c r="D811" s="19" t="s">
        <v>25</v>
      </c>
      <c r="E811" s="20">
        <v>13</v>
      </c>
      <c r="F811" s="21" t="s">
        <v>352</v>
      </c>
      <c r="G811" s="22" t="s">
        <v>24</v>
      </c>
      <c r="H811" s="22">
        <v>85</v>
      </c>
      <c r="I811" s="22">
        <v>1970</v>
      </c>
      <c r="J811" s="24">
        <v>27.78</v>
      </c>
      <c r="K811" s="24">
        <v>5.2446760000000001</v>
      </c>
      <c r="L811" s="24">
        <v>10.788753</v>
      </c>
      <c r="M811" s="24">
        <v>-0.55267299999999997</v>
      </c>
      <c r="N811" s="24">
        <v>2.213867</v>
      </c>
      <c r="O811" s="24">
        <v>10.085383999999999</v>
      </c>
      <c r="P811" s="27">
        <v>3789.83</v>
      </c>
      <c r="Q811" s="146">
        <f t="shared" si="20"/>
        <v>12.299251</v>
      </c>
      <c r="R811" s="187">
        <v>3789.83</v>
      </c>
      <c r="S811" s="26">
        <f t="shared" si="15"/>
        <v>3.2453305293377276E-3</v>
      </c>
      <c r="T811" s="23">
        <v>57.552</v>
      </c>
      <c r="U811" s="205">
        <f t="shared" si="16"/>
        <v>0.18677526262444488</v>
      </c>
      <c r="V811" s="205">
        <f t="shared" si="17"/>
        <v>194.71983176026365</v>
      </c>
      <c r="W811" s="206">
        <f t="shared" si="18"/>
        <v>11.206515757466693</v>
      </c>
    </row>
    <row r="812" spans="1:23" x14ac:dyDescent="0.2">
      <c r="A812" s="696"/>
      <c r="B812" s="690"/>
      <c r="C812" s="693"/>
      <c r="D812" s="19" t="s">
        <v>25</v>
      </c>
      <c r="E812" s="20">
        <v>14</v>
      </c>
      <c r="F812" s="21" t="s">
        <v>353</v>
      </c>
      <c r="G812" s="22" t="s">
        <v>24</v>
      </c>
      <c r="H812" s="22">
        <v>24</v>
      </c>
      <c r="I812" s="22">
        <v>1991</v>
      </c>
      <c r="J812" s="24">
        <v>7.63</v>
      </c>
      <c r="K812" s="24">
        <v>1.7528220000000001</v>
      </c>
      <c r="L812" s="24">
        <v>2.639424</v>
      </c>
      <c r="M812" s="24">
        <v>-6.9823999999999997E-2</v>
      </c>
      <c r="N812" s="24">
        <v>0.59536599999999995</v>
      </c>
      <c r="O812" s="24">
        <v>2.7122109999999999</v>
      </c>
      <c r="P812" s="27">
        <v>1163.97</v>
      </c>
      <c r="Q812" s="146">
        <f t="shared" si="20"/>
        <v>3.3075769999999998</v>
      </c>
      <c r="R812" s="187">
        <v>1163.97</v>
      </c>
      <c r="S812" s="26">
        <f t="shared" si="15"/>
        <v>2.8416342345593095E-3</v>
      </c>
      <c r="T812" s="23">
        <v>57.552</v>
      </c>
      <c r="U812" s="205">
        <f t="shared" si="16"/>
        <v>0.16354173346735737</v>
      </c>
      <c r="V812" s="205">
        <f t="shared" si="17"/>
        <v>170.49805407355856</v>
      </c>
      <c r="W812" s="206">
        <f t="shared" si="18"/>
        <v>9.8125040080414418</v>
      </c>
    </row>
    <row r="813" spans="1:23" x14ac:dyDescent="0.2">
      <c r="A813" s="696"/>
      <c r="B813" s="690"/>
      <c r="C813" s="693"/>
      <c r="D813" s="19" t="s">
        <v>25</v>
      </c>
      <c r="E813" s="20">
        <v>15</v>
      </c>
      <c r="F813" s="21" t="s">
        <v>354</v>
      </c>
      <c r="G813" s="22" t="s">
        <v>24</v>
      </c>
      <c r="H813" s="22">
        <v>30</v>
      </c>
      <c r="I813" s="22">
        <v>1985</v>
      </c>
      <c r="J813" s="24">
        <v>12.26</v>
      </c>
      <c r="K813" s="24">
        <v>2.4011990000000001</v>
      </c>
      <c r="L813" s="24">
        <v>4.3805370000000003</v>
      </c>
      <c r="M813" s="24">
        <v>3.4127990000000001</v>
      </c>
      <c r="N813" s="24">
        <v>0.37178299999999997</v>
      </c>
      <c r="O813" s="24">
        <v>1.6936789999999999</v>
      </c>
      <c r="P813" s="23">
        <v>1566.56</v>
      </c>
      <c r="Q813" s="146">
        <f t="shared" si="20"/>
        <v>2.0654620000000001</v>
      </c>
      <c r="R813" s="188">
        <v>1566.56</v>
      </c>
      <c r="S813" s="26">
        <f t="shared" si="15"/>
        <v>1.3184697681544277E-3</v>
      </c>
      <c r="T813" s="23">
        <v>57.552</v>
      </c>
      <c r="U813" s="205">
        <f t="shared" si="16"/>
        <v>7.5880572096823626E-2</v>
      </c>
      <c r="V813" s="205">
        <f t="shared" si="17"/>
        <v>79.108186089265658</v>
      </c>
      <c r="W813" s="206">
        <f t="shared" si="18"/>
        <v>4.5528343258094175</v>
      </c>
    </row>
    <row r="814" spans="1:23" x14ac:dyDescent="0.2">
      <c r="A814" s="696"/>
      <c r="B814" s="690"/>
      <c r="C814" s="693"/>
      <c r="D814" s="28" t="s">
        <v>26</v>
      </c>
      <c r="E814" s="29">
        <v>1</v>
      </c>
      <c r="F814" s="30" t="s">
        <v>355</v>
      </c>
      <c r="G814" s="31" t="s">
        <v>122</v>
      </c>
      <c r="H814" s="31">
        <v>45</v>
      </c>
      <c r="I814" s="31">
        <v>1995</v>
      </c>
      <c r="J814" s="35">
        <v>37.47</v>
      </c>
      <c r="K814" s="35">
        <v>4.9560399999999998</v>
      </c>
      <c r="L814" s="35">
        <v>6.253425</v>
      </c>
      <c r="M814" s="35">
        <v>-0.41703800000000002</v>
      </c>
      <c r="N814" s="35">
        <v>0</v>
      </c>
      <c r="O814" s="35">
        <v>26.677575999999998</v>
      </c>
      <c r="P814" s="33">
        <v>2837.16</v>
      </c>
      <c r="Q814" s="37">
        <f t="shared" si="20"/>
        <v>26.677575999999998</v>
      </c>
      <c r="R814" s="189">
        <v>2837.16</v>
      </c>
      <c r="S814" s="34">
        <f t="shared" si="15"/>
        <v>9.4029155916479853E-3</v>
      </c>
      <c r="T814" s="32">
        <v>57.552</v>
      </c>
      <c r="U814" s="207">
        <f t="shared" si="16"/>
        <v>0.54115659813052486</v>
      </c>
      <c r="V814" s="207">
        <f t="shared" si="17"/>
        <v>564.17493549887911</v>
      </c>
      <c r="W814" s="208">
        <f t="shared" si="18"/>
        <v>32.469395887831489</v>
      </c>
    </row>
    <row r="815" spans="1:23" x14ac:dyDescent="0.2">
      <c r="A815" s="696"/>
      <c r="B815" s="690"/>
      <c r="C815" s="693"/>
      <c r="D815" s="28" t="s">
        <v>26</v>
      </c>
      <c r="E815" s="29">
        <v>2</v>
      </c>
      <c r="F815" s="30" t="s">
        <v>356</v>
      </c>
      <c r="G815" s="31" t="s">
        <v>122</v>
      </c>
      <c r="H815" s="31">
        <v>45</v>
      </c>
      <c r="I815" s="31">
        <v>1992</v>
      </c>
      <c r="J815" s="35">
        <v>40.340000000000003</v>
      </c>
      <c r="K815" s="35">
        <v>3.5823550000000002</v>
      </c>
      <c r="L815" s="35">
        <v>9.2518700000000003</v>
      </c>
      <c r="M815" s="35">
        <v>1.262645</v>
      </c>
      <c r="N815" s="35">
        <v>0</v>
      </c>
      <c r="O815" s="35">
        <v>26.243126</v>
      </c>
      <c r="P815" s="33">
        <v>2843.99</v>
      </c>
      <c r="Q815" s="37">
        <f t="shared" si="20"/>
        <v>26.243126</v>
      </c>
      <c r="R815" s="189">
        <v>2843.99</v>
      </c>
      <c r="S815" s="34">
        <f t="shared" si="15"/>
        <v>9.2275732333798651E-3</v>
      </c>
      <c r="T815" s="32">
        <v>57.552</v>
      </c>
      <c r="U815" s="207">
        <f t="shared" si="16"/>
        <v>0.53106529472747799</v>
      </c>
      <c r="V815" s="207">
        <f t="shared" si="17"/>
        <v>553.65439400279195</v>
      </c>
      <c r="W815" s="208">
        <f t="shared" si="18"/>
        <v>31.86391768364868</v>
      </c>
    </row>
    <row r="816" spans="1:23" x14ac:dyDescent="0.2">
      <c r="A816" s="696"/>
      <c r="B816" s="690"/>
      <c r="C816" s="693"/>
      <c r="D816" s="28" t="s">
        <v>26</v>
      </c>
      <c r="E816" s="29">
        <v>3</v>
      </c>
      <c r="F816" s="30" t="s">
        <v>357</v>
      </c>
      <c r="G816" s="31" t="s">
        <v>122</v>
      </c>
      <c r="H816" s="31">
        <v>45</v>
      </c>
      <c r="I816" s="31">
        <v>1993</v>
      </c>
      <c r="J816" s="35">
        <v>44.72</v>
      </c>
      <c r="K816" s="35">
        <v>5.1741060000000001</v>
      </c>
      <c r="L816" s="35">
        <v>8.0682449999999992</v>
      </c>
      <c r="M816" s="35">
        <v>1.3028919999999999</v>
      </c>
      <c r="N816" s="35">
        <v>0</v>
      </c>
      <c r="O816" s="35">
        <v>30.174755000000001</v>
      </c>
      <c r="P816" s="36">
        <v>2913.8</v>
      </c>
      <c r="Q816" s="37">
        <f t="shared" si="20"/>
        <v>30.174755000000001</v>
      </c>
      <c r="R816" s="189">
        <v>2913.8</v>
      </c>
      <c r="S816" s="34">
        <f t="shared" si="15"/>
        <v>1.0355808566133572E-2</v>
      </c>
      <c r="T816" s="32">
        <v>57.552</v>
      </c>
      <c r="U816" s="207">
        <f t="shared" si="16"/>
        <v>0.59599749459811935</v>
      </c>
      <c r="V816" s="207">
        <f t="shared" si="17"/>
        <v>621.34851396801423</v>
      </c>
      <c r="W816" s="208">
        <f t="shared" si="18"/>
        <v>35.759849675887153</v>
      </c>
    </row>
    <row r="817" spans="1:23" x14ac:dyDescent="0.2">
      <c r="A817" s="696"/>
      <c r="B817" s="690"/>
      <c r="C817" s="693"/>
      <c r="D817" s="28" t="s">
        <v>26</v>
      </c>
      <c r="E817" s="29">
        <v>4</v>
      </c>
      <c r="F817" s="30" t="s">
        <v>358</v>
      </c>
      <c r="G817" s="31" t="s">
        <v>122</v>
      </c>
      <c r="H817" s="31">
        <v>45</v>
      </c>
      <c r="I817" s="31">
        <v>1997</v>
      </c>
      <c r="J817" s="35">
        <v>43.9</v>
      </c>
      <c r="K817" s="35">
        <v>4.3860000000000001</v>
      </c>
      <c r="L817" s="35">
        <v>7.396274</v>
      </c>
      <c r="M817" s="35">
        <v>0.51000299999999998</v>
      </c>
      <c r="N817" s="35">
        <v>0</v>
      </c>
      <c r="O817" s="35">
        <v>31.607721000000002</v>
      </c>
      <c r="P817" s="36">
        <v>2893.36</v>
      </c>
      <c r="Q817" s="37">
        <f t="shared" si="20"/>
        <v>31.607721000000002</v>
      </c>
      <c r="R817" s="189">
        <v>2893.36</v>
      </c>
      <c r="S817" s="34">
        <f t="shared" si="15"/>
        <v>1.0924226850443775E-2</v>
      </c>
      <c r="T817" s="32">
        <v>57.552</v>
      </c>
      <c r="U817" s="207">
        <f t="shared" si="16"/>
        <v>0.6287111036967401</v>
      </c>
      <c r="V817" s="207">
        <f t="shared" si="17"/>
        <v>655.4536110266265</v>
      </c>
      <c r="W817" s="208">
        <f t="shared" si="18"/>
        <v>37.72266622180441</v>
      </c>
    </row>
    <row r="818" spans="1:23" x14ac:dyDescent="0.2">
      <c r="A818" s="696"/>
      <c r="B818" s="690"/>
      <c r="C818" s="693"/>
      <c r="D818" s="28" t="s">
        <v>26</v>
      </c>
      <c r="E818" s="29">
        <v>5</v>
      </c>
      <c r="F818" s="30" t="s">
        <v>359</v>
      </c>
      <c r="G818" s="31" t="s">
        <v>122</v>
      </c>
      <c r="H818" s="31">
        <v>50</v>
      </c>
      <c r="I818" s="31">
        <v>1975</v>
      </c>
      <c r="J818" s="35">
        <v>31.19</v>
      </c>
      <c r="K818" s="35">
        <v>3.3149999999999999</v>
      </c>
      <c r="L818" s="35">
        <v>7.8012240000000004</v>
      </c>
      <c r="M818" s="35">
        <v>0.15299499999999999</v>
      </c>
      <c r="N818" s="35">
        <v>0</v>
      </c>
      <c r="O818" s="35">
        <v>19.920776</v>
      </c>
      <c r="P818" s="33">
        <v>2485.16</v>
      </c>
      <c r="Q818" s="37">
        <f t="shared" si="20"/>
        <v>19.920776</v>
      </c>
      <c r="R818" s="189">
        <v>2485.16</v>
      </c>
      <c r="S818" s="34">
        <f t="shared" si="15"/>
        <v>8.015892739300489E-3</v>
      </c>
      <c r="T818" s="32">
        <v>57.552</v>
      </c>
      <c r="U818" s="207">
        <f t="shared" si="16"/>
        <v>0.46133065893222175</v>
      </c>
      <c r="V818" s="207">
        <f t="shared" si="17"/>
        <v>480.95356435802933</v>
      </c>
      <c r="W818" s="208">
        <f t="shared" si="18"/>
        <v>27.679839535933304</v>
      </c>
    </row>
    <row r="819" spans="1:23" x14ac:dyDescent="0.2">
      <c r="A819" s="696"/>
      <c r="B819" s="690"/>
      <c r="C819" s="693"/>
      <c r="D819" s="28" t="s">
        <v>26</v>
      </c>
      <c r="E819" s="29">
        <v>6</v>
      </c>
      <c r="F819" s="30" t="s">
        <v>360</v>
      </c>
      <c r="G819" s="31" t="s">
        <v>122</v>
      </c>
      <c r="H819" s="31">
        <v>30</v>
      </c>
      <c r="I819" s="31">
        <v>1992</v>
      </c>
      <c r="J819" s="35">
        <v>4.9400000000000004</v>
      </c>
      <c r="K819" s="35">
        <v>2.5857600000000001</v>
      </c>
      <c r="L819" s="35">
        <v>4.3412009999999999</v>
      </c>
      <c r="M819" s="35">
        <v>0.474242</v>
      </c>
      <c r="N819" s="35">
        <v>0</v>
      </c>
      <c r="O819" s="35">
        <v>12.0388</v>
      </c>
      <c r="P819" s="33">
        <v>1576.72</v>
      </c>
      <c r="Q819" s="37">
        <f t="shared" si="20"/>
        <v>12.0388</v>
      </c>
      <c r="R819" s="189">
        <v>1576.72</v>
      </c>
      <c r="S819" s="34">
        <f t="shared" si="15"/>
        <v>7.6353442589679838E-3</v>
      </c>
      <c r="T819" s="32">
        <v>57.552</v>
      </c>
      <c r="U819" s="207">
        <f t="shared" si="16"/>
        <v>0.43942933279212543</v>
      </c>
      <c r="V819" s="207">
        <f t="shared" si="17"/>
        <v>458.12065553807901</v>
      </c>
      <c r="W819" s="208">
        <f t="shared" si="18"/>
        <v>26.365759967527524</v>
      </c>
    </row>
    <row r="820" spans="1:23" x14ac:dyDescent="0.2">
      <c r="A820" s="696"/>
      <c r="B820" s="690"/>
      <c r="C820" s="693"/>
      <c r="D820" s="28" t="s">
        <v>26</v>
      </c>
      <c r="E820" s="29">
        <v>7</v>
      </c>
      <c r="F820" s="30" t="s">
        <v>361</v>
      </c>
      <c r="G820" s="31" t="s">
        <v>122</v>
      </c>
      <c r="H820" s="31">
        <v>30</v>
      </c>
      <c r="I820" s="31">
        <v>1992</v>
      </c>
      <c r="J820" s="35">
        <v>5.05</v>
      </c>
      <c r="K820" s="35">
        <v>8.8885500000000004</v>
      </c>
      <c r="L820" s="35">
        <v>4.0354979999999996</v>
      </c>
      <c r="M820" s="35">
        <v>-5.26755</v>
      </c>
      <c r="N820" s="35">
        <v>0</v>
      </c>
      <c r="O820" s="35">
        <v>14.253504</v>
      </c>
      <c r="P820" s="33">
        <v>1519.17</v>
      </c>
      <c r="Q820" s="37">
        <f t="shared" si="20"/>
        <v>14.253504</v>
      </c>
      <c r="R820" s="189">
        <v>1519.17</v>
      </c>
      <c r="S820" s="34">
        <f t="shared" si="15"/>
        <v>9.3824285629653028E-3</v>
      </c>
      <c r="T820" s="32">
        <v>57.552</v>
      </c>
      <c r="U820" s="207">
        <f t="shared" si="16"/>
        <v>0.53997752865577908</v>
      </c>
      <c r="V820" s="207">
        <f t="shared" si="17"/>
        <v>562.94571377791817</v>
      </c>
      <c r="W820" s="208">
        <f t="shared" si="18"/>
        <v>32.398651719346745</v>
      </c>
    </row>
    <row r="821" spans="1:23" x14ac:dyDescent="0.2">
      <c r="A821" s="696"/>
      <c r="B821" s="690"/>
      <c r="C821" s="693"/>
      <c r="D821" s="28" t="s">
        <v>26</v>
      </c>
      <c r="E821" s="29">
        <v>8</v>
      </c>
      <c r="F821" s="30" t="s">
        <v>362</v>
      </c>
      <c r="G821" s="31" t="s">
        <v>122</v>
      </c>
      <c r="H821" s="31">
        <v>40</v>
      </c>
      <c r="I821" s="31">
        <v>1973</v>
      </c>
      <c r="J821" s="35">
        <v>29.34</v>
      </c>
      <c r="K821" s="35">
        <v>3.9325100000000002</v>
      </c>
      <c r="L821" s="35">
        <v>5.7703150000000001</v>
      </c>
      <c r="M821" s="35">
        <v>-0.209511</v>
      </c>
      <c r="N821" s="35">
        <v>0</v>
      </c>
      <c r="O821" s="35">
        <v>19.846685999999998</v>
      </c>
      <c r="P821" s="36">
        <v>2565.4</v>
      </c>
      <c r="Q821" s="37">
        <f t="shared" si="20"/>
        <v>19.846685999999998</v>
      </c>
      <c r="R821" s="189">
        <v>2565.4</v>
      </c>
      <c r="S821" s="34">
        <f t="shared" si="15"/>
        <v>7.736292975754267E-3</v>
      </c>
      <c r="T821" s="32">
        <v>57.552</v>
      </c>
      <c r="U821" s="207">
        <f t="shared" si="16"/>
        <v>0.44523913334060955</v>
      </c>
      <c r="V821" s="207">
        <f t="shared" si="17"/>
        <v>464.17757854525604</v>
      </c>
      <c r="W821" s="208">
        <f t="shared" si="18"/>
        <v>26.714348000436573</v>
      </c>
    </row>
    <row r="822" spans="1:23" x14ac:dyDescent="0.2">
      <c r="A822" s="696"/>
      <c r="B822" s="690"/>
      <c r="C822" s="693"/>
      <c r="D822" s="28" t="s">
        <v>26</v>
      </c>
      <c r="E822" s="29">
        <v>9</v>
      </c>
      <c r="F822" s="30" t="s">
        <v>363</v>
      </c>
      <c r="G822" s="31" t="s">
        <v>122</v>
      </c>
      <c r="H822" s="31">
        <v>60</v>
      </c>
      <c r="I822" s="31">
        <v>1974</v>
      </c>
      <c r="J822" s="35">
        <v>39.32</v>
      </c>
      <c r="K822" s="35">
        <v>4.7405600000000003</v>
      </c>
      <c r="L822" s="35">
        <v>9.4029179999999997</v>
      </c>
      <c r="M822" s="35">
        <v>0.410445</v>
      </c>
      <c r="N822" s="35">
        <v>0</v>
      </c>
      <c r="O822" s="35">
        <v>24.766085</v>
      </c>
      <c r="P822" s="33">
        <v>3118.24</v>
      </c>
      <c r="Q822" s="37">
        <f t="shared" si="20"/>
        <v>24.766085</v>
      </c>
      <c r="R822" s="189">
        <v>3118.24</v>
      </c>
      <c r="S822" s="34">
        <f t="shared" si="15"/>
        <v>7.9423280440248344E-3</v>
      </c>
      <c r="T822" s="32">
        <v>57.552</v>
      </c>
      <c r="U822" s="207">
        <f t="shared" si="16"/>
        <v>0.45709686358971724</v>
      </c>
      <c r="V822" s="207">
        <f t="shared" si="17"/>
        <v>476.53968264149006</v>
      </c>
      <c r="W822" s="208">
        <f t="shared" si="18"/>
        <v>27.425811815383035</v>
      </c>
    </row>
    <row r="823" spans="1:23" x14ac:dyDescent="0.2">
      <c r="A823" s="696"/>
      <c r="B823" s="690"/>
      <c r="C823" s="693"/>
      <c r="D823" s="28" t="s">
        <v>26</v>
      </c>
      <c r="E823" s="29">
        <v>10</v>
      </c>
      <c r="F823" s="30" t="s">
        <v>364</v>
      </c>
      <c r="G823" s="31" t="s">
        <v>122</v>
      </c>
      <c r="H823" s="31">
        <v>60</v>
      </c>
      <c r="I823" s="31">
        <v>1981</v>
      </c>
      <c r="J823" s="35">
        <v>43.13</v>
      </c>
      <c r="K823" s="35">
        <v>4.7405600000000003</v>
      </c>
      <c r="L823" s="35">
        <v>10.268592</v>
      </c>
      <c r="M823" s="35">
        <v>-0.252558</v>
      </c>
      <c r="N823" s="35">
        <v>0</v>
      </c>
      <c r="O823" s="35">
        <v>28.373396</v>
      </c>
      <c r="P823" s="33">
        <v>3122.77</v>
      </c>
      <c r="Q823" s="37">
        <f t="shared" si="20"/>
        <v>28.373396</v>
      </c>
      <c r="R823" s="189">
        <v>3122.77</v>
      </c>
      <c r="S823" s="34">
        <f t="shared" si="15"/>
        <v>9.0859704685263398E-3</v>
      </c>
      <c r="T823" s="32">
        <v>57.552</v>
      </c>
      <c r="U823" s="207">
        <f t="shared" si="16"/>
        <v>0.52291577240462794</v>
      </c>
      <c r="V823" s="207">
        <f t="shared" si="17"/>
        <v>545.15822811158046</v>
      </c>
      <c r="W823" s="208">
        <f t="shared" si="18"/>
        <v>31.374946344277678</v>
      </c>
    </row>
    <row r="824" spans="1:23" x14ac:dyDescent="0.2">
      <c r="A824" s="696"/>
      <c r="B824" s="690"/>
      <c r="C824" s="693"/>
      <c r="D824" s="28" t="s">
        <v>26</v>
      </c>
      <c r="E824" s="29">
        <v>11</v>
      </c>
      <c r="F824" s="30" t="s">
        <v>365</v>
      </c>
      <c r="G824" s="31" t="s">
        <v>122</v>
      </c>
      <c r="H824" s="31">
        <v>100</v>
      </c>
      <c r="I824" s="31">
        <v>1973</v>
      </c>
      <c r="J824" s="35">
        <v>57.9</v>
      </c>
      <c r="K824" s="35">
        <v>5.6563499999999998</v>
      </c>
      <c r="L824" s="35">
        <v>16.619129999999998</v>
      </c>
      <c r="M824" s="35">
        <v>4.6600000000000001E-3</v>
      </c>
      <c r="N824" s="35">
        <v>0</v>
      </c>
      <c r="O824" s="35">
        <v>35.619869999999999</v>
      </c>
      <c r="P824" s="33">
        <v>3676.85</v>
      </c>
      <c r="Q824" s="37">
        <f t="shared" si="20"/>
        <v>35.619869999999999</v>
      </c>
      <c r="R824" s="189">
        <v>3676.85</v>
      </c>
      <c r="S824" s="34">
        <f t="shared" si="15"/>
        <v>9.6876048791764684E-3</v>
      </c>
      <c r="T824" s="32">
        <v>57.552</v>
      </c>
      <c r="U824" s="207">
        <f t="shared" si="16"/>
        <v>0.55754103600636407</v>
      </c>
      <c r="V824" s="207">
        <f t="shared" si="17"/>
        <v>581.25629275058805</v>
      </c>
      <c r="W824" s="208">
        <f t="shared" si="18"/>
        <v>33.452462160381842</v>
      </c>
    </row>
    <row r="825" spans="1:23" x14ac:dyDescent="0.2">
      <c r="A825" s="696"/>
      <c r="B825" s="690"/>
      <c r="C825" s="693"/>
      <c r="D825" s="231" t="s">
        <v>27</v>
      </c>
      <c r="E825" s="232">
        <v>1</v>
      </c>
      <c r="F825" s="233" t="s">
        <v>366</v>
      </c>
      <c r="G825" s="154" t="s">
        <v>122</v>
      </c>
      <c r="H825" s="154">
        <v>50</v>
      </c>
      <c r="I825" s="154">
        <v>1988</v>
      </c>
      <c r="J825" s="234">
        <v>33.99</v>
      </c>
      <c r="K825" s="234">
        <v>5.0637800000000004</v>
      </c>
      <c r="L825" s="234">
        <v>7.5250329999999996</v>
      </c>
      <c r="M825" s="234">
        <v>-1.340776</v>
      </c>
      <c r="N825" s="234">
        <v>0</v>
      </c>
      <c r="O825" s="234">
        <v>22.741972000000001</v>
      </c>
      <c r="P825" s="235">
        <v>2389.81</v>
      </c>
      <c r="Q825" s="236">
        <f t="shared" si="20"/>
        <v>22.741972000000001</v>
      </c>
      <c r="R825" s="237">
        <v>2389.81</v>
      </c>
      <c r="S825" s="238">
        <f t="shared" si="15"/>
        <v>9.5162259761236261E-3</v>
      </c>
      <c r="T825" s="239">
        <v>57.552</v>
      </c>
      <c r="U825" s="240">
        <f t="shared" si="16"/>
        <v>0.54767783737786691</v>
      </c>
      <c r="V825" s="240">
        <f t="shared" si="17"/>
        <v>570.97355856741763</v>
      </c>
      <c r="W825" s="241">
        <f t="shared" si="18"/>
        <v>32.860670242672022</v>
      </c>
    </row>
    <row r="826" spans="1:23" x14ac:dyDescent="0.2">
      <c r="A826" s="696"/>
      <c r="B826" s="690"/>
      <c r="C826" s="693"/>
      <c r="D826" s="231" t="s">
        <v>27</v>
      </c>
      <c r="E826" s="232">
        <v>2</v>
      </c>
      <c r="F826" s="233" t="s">
        <v>367</v>
      </c>
      <c r="G826" s="154" t="s">
        <v>122</v>
      </c>
      <c r="H826" s="154">
        <v>60</v>
      </c>
      <c r="I826" s="154">
        <v>1985</v>
      </c>
      <c r="J826" s="234">
        <v>54.51</v>
      </c>
      <c r="K826" s="234">
        <v>6.8414900000000003</v>
      </c>
      <c r="L826" s="234">
        <v>9.9898579999999999</v>
      </c>
      <c r="M826" s="234">
        <v>-1.639497</v>
      </c>
      <c r="N826" s="234">
        <v>0</v>
      </c>
      <c r="O826" s="234">
        <v>39.318136000000003</v>
      </c>
      <c r="P826" s="235">
        <v>3912.05</v>
      </c>
      <c r="Q826" s="236">
        <f t="shared" si="20"/>
        <v>39.318136000000003</v>
      </c>
      <c r="R826" s="237">
        <v>3912.05</v>
      </c>
      <c r="S826" s="238">
        <f t="shared" si="15"/>
        <v>1.0050519804194732E-2</v>
      </c>
      <c r="T826" s="239">
        <v>57.552</v>
      </c>
      <c r="U826" s="240">
        <f t="shared" si="16"/>
        <v>0.57842751577101525</v>
      </c>
      <c r="V826" s="240">
        <f t="shared" si="17"/>
        <v>603.03118825168394</v>
      </c>
      <c r="W826" s="241">
        <f t="shared" si="18"/>
        <v>34.705650946260917</v>
      </c>
    </row>
    <row r="827" spans="1:23" x14ac:dyDescent="0.2">
      <c r="A827" s="696"/>
      <c r="B827" s="690"/>
      <c r="C827" s="693"/>
      <c r="D827" s="231" t="s">
        <v>27</v>
      </c>
      <c r="E827" s="232">
        <v>3</v>
      </c>
      <c r="F827" s="233" t="s">
        <v>368</v>
      </c>
      <c r="G827" s="154" t="s">
        <v>122</v>
      </c>
      <c r="H827" s="154">
        <v>20</v>
      </c>
      <c r="I827" s="154">
        <v>1994</v>
      </c>
      <c r="J827" s="234">
        <v>18.89</v>
      </c>
      <c r="K827" s="234">
        <v>1.9393199999999999</v>
      </c>
      <c r="L827" s="234">
        <v>3.6725189999999999</v>
      </c>
      <c r="M827" s="234">
        <v>0.30468000000000001</v>
      </c>
      <c r="N827" s="234">
        <v>0</v>
      </c>
      <c r="O827" s="234">
        <v>12.973481</v>
      </c>
      <c r="P827" s="235">
        <v>1120.8599999999999</v>
      </c>
      <c r="Q827" s="236">
        <f t="shared" si="20"/>
        <v>12.973481</v>
      </c>
      <c r="R827" s="237">
        <v>1120.8599999999999</v>
      </c>
      <c r="S827" s="238">
        <f t="shared" si="15"/>
        <v>1.1574577556519102E-2</v>
      </c>
      <c r="T827" s="239">
        <v>57.552</v>
      </c>
      <c r="U827" s="240">
        <f t="shared" si="16"/>
        <v>0.66614008753278742</v>
      </c>
      <c r="V827" s="240">
        <f t="shared" si="17"/>
        <v>694.47465339114615</v>
      </c>
      <c r="W827" s="241">
        <f t="shared" si="18"/>
        <v>39.968405251967241</v>
      </c>
    </row>
    <row r="828" spans="1:23" x14ac:dyDescent="0.2">
      <c r="A828" s="696"/>
      <c r="B828" s="690"/>
      <c r="C828" s="693"/>
      <c r="D828" s="231" t="s">
        <v>27</v>
      </c>
      <c r="E828" s="232">
        <v>4</v>
      </c>
      <c r="F828" s="233" t="s">
        <v>369</v>
      </c>
      <c r="G828" s="154" t="s">
        <v>122</v>
      </c>
      <c r="H828" s="154">
        <v>15</v>
      </c>
      <c r="I828" s="154">
        <v>1992</v>
      </c>
      <c r="J828" s="234">
        <v>15.26</v>
      </c>
      <c r="K828" s="234">
        <v>2.6396299999999999</v>
      </c>
      <c r="L828" s="234">
        <v>2.3771659999999999</v>
      </c>
      <c r="M828" s="234">
        <v>-0.65063000000000004</v>
      </c>
      <c r="N828" s="234">
        <v>0</v>
      </c>
      <c r="O828" s="234">
        <v>10.893834</v>
      </c>
      <c r="P828" s="235">
        <v>861.65</v>
      </c>
      <c r="Q828" s="236">
        <f t="shared" si="20"/>
        <v>10.893834</v>
      </c>
      <c r="R828" s="237">
        <v>861.65</v>
      </c>
      <c r="S828" s="238">
        <f t="shared" si="15"/>
        <v>1.2642991934079964E-2</v>
      </c>
      <c r="T828" s="239">
        <v>57.552</v>
      </c>
      <c r="U828" s="240">
        <f t="shared" si="16"/>
        <v>0.72762947179017001</v>
      </c>
      <c r="V828" s="240">
        <f t="shared" si="17"/>
        <v>758.57951604479774</v>
      </c>
      <c r="W828" s="241">
        <f t="shared" si="18"/>
        <v>43.657768307410201</v>
      </c>
    </row>
    <row r="829" spans="1:23" x14ac:dyDescent="0.2">
      <c r="A829" s="696"/>
      <c r="B829" s="690"/>
      <c r="C829" s="693"/>
      <c r="D829" s="231" t="s">
        <v>27</v>
      </c>
      <c r="E829" s="232">
        <v>5</v>
      </c>
      <c r="F829" s="233" t="s">
        <v>370</v>
      </c>
      <c r="G829" s="154" t="s">
        <v>122</v>
      </c>
      <c r="H829" s="154">
        <v>32</v>
      </c>
      <c r="I829" s="154">
        <v>1980</v>
      </c>
      <c r="J829" s="234">
        <v>32.659999999999997</v>
      </c>
      <c r="K829" s="234">
        <v>1.9393199999999999</v>
      </c>
      <c r="L829" s="234">
        <v>6.3311460000000004</v>
      </c>
      <c r="M829" s="234">
        <v>0.25368099999999999</v>
      </c>
      <c r="N829" s="234">
        <v>0</v>
      </c>
      <c r="O829" s="234">
        <v>24.135853999999998</v>
      </c>
      <c r="P829" s="235">
        <v>1712.8</v>
      </c>
      <c r="Q829" s="236">
        <f t="shared" si="20"/>
        <v>24.135853999999998</v>
      </c>
      <c r="R829" s="237">
        <v>1712.8</v>
      </c>
      <c r="S829" s="238">
        <f t="shared" si="15"/>
        <v>1.4091460765997196E-2</v>
      </c>
      <c r="T829" s="239">
        <v>57.552</v>
      </c>
      <c r="U829" s="240">
        <f t="shared" si="16"/>
        <v>0.81099175000467061</v>
      </c>
      <c r="V829" s="240">
        <f t="shared" si="17"/>
        <v>845.48764595983175</v>
      </c>
      <c r="W829" s="241">
        <f t="shared" si="18"/>
        <v>48.659505000280241</v>
      </c>
    </row>
    <row r="830" spans="1:23" x14ac:dyDescent="0.2">
      <c r="A830" s="696"/>
      <c r="B830" s="690"/>
      <c r="C830" s="693"/>
      <c r="D830" s="231" t="s">
        <v>27</v>
      </c>
      <c r="E830" s="232">
        <v>6</v>
      </c>
      <c r="F830" s="233" t="s">
        <v>371</v>
      </c>
      <c r="G830" s="154" t="s">
        <v>122</v>
      </c>
      <c r="H830" s="154">
        <v>42</v>
      </c>
      <c r="I830" s="154">
        <v>1994</v>
      </c>
      <c r="J830" s="234">
        <v>27.92</v>
      </c>
      <c r="K830" s="234">
        <v>2.9089800000000001</v>
      </c>
      <c r="L830" s="234">
        <v>6.3516279999999998</v>
      </c>
      <c r="M830" s="234">
        <v>0.25302000000000002</v>
      </c>
      <c r="N830" s="234">
        <v>0</v>
      </c>
      <c r="O830" s="234">
        <v>18.406374</v>
      </c>
      <c r="P830" s="235">
        <v>1808.75</v>
      </c>
      <c r="Q830" s="236">
        <f t="shared" si="20"/>
        <v>18.406374</v>
      </c>
      <c r="R830" s="237">
        <v>1808.75</v>
      </c>
      <c r="S830" s="238">
        <f t="shared" si="15"/>
        <v>1.0176295231513475E-2</v>
      </c>
      <c r="T830" s="239">
        <v>57.552</v>
      </c>
      <c r="U830" s="240">
        <f t="shared" si="16"/>
        <v>0.58566614316406351</v>
      </c>
      <c r="V830" s="240">
        <f t="shared" si="17"/>
        <v>610.57771389080847</v>
      </c>
      <c r="W830" s="241">
        <f t="shared" si="18"/>
        <v>35.139968589843811</v>
      </c>
    </row>
    <row r="831" spans="1:23" x14ac:dyDescent="0.2">
      <c r="A831" s="696"/>
      <c r="B831" s="690"/>
      <c r="C831" s="693"/>
      <c r="D831" s="231" t="s">
        <v>27</v>
      </c>
      <c r="E831" s="232">
        <v>7</v>
      </c>
      <c r="F831" s="242" t="s">
        <v>372</v>
      </c>
      <c r="G831" s="154" t="s">
        <v>122</v>
      </c>
      <c r="H831" s="154">
        <v>26</v>
      </c>
      <c r="I831" s="243">
        <v>1998</v>
      </c>
      <c r="J831" s="234">
        <v>22.34</v>
      </c>
      <c r="K831" s="234">
        <v>2.10093</v>
      </c>
      <c r="L831" s="234">
        <v>5.3148099999999996</v>
      </c>
      <c r="M831" s="234">
        <v>1.0100709999999999</v>
      </c>
      <c r="N831" s="234">
        <v>0</v>
      </c>
      <c r="O831" s="234">
        <v>13.914187999999999</v>
      </c>
      <c r="P831" s="235">
        <v>1812.49</v>
      </c>
      <c r="Q831" s="236">
        <f t="shared" si="20"/>
        <v>13.914187999999999</v>
      </c>
      <c r="R831" s="237">
        <v>1812.49</v>
      </c>
      <c r="S831" s="238">
        <f t="shared" ref="S831:S862" si="21">Q831/R831</f>
        <v>7.67683573426612E-3</v>
      </c>
      <c r="T831" s="239">
        <v>57.552</v>
      </c>
      <c r="U831" s="240">
        <f t="shared" ref="U831:U862" si="22">S831*T831</f>
        <v>0.44181725017848372</v>
      </c>
      <c r="V831" s="240">
        <f t="shared" ref="V831:V862" si="23">S831*60*1000</f>
        <v>460.61014405596723</v>
      </c>
      <c r="W831" s="241">
        <f t="shared" ref="W831:W862" si="24">V831*T831/1000</f>
        <v>26.509035010709027</v>
      </c>
    </row>
    <row r="832" spans="1:23" x14ac:dyDescent="0.2">
      <c r="A832" s="696"/>
      <c r="B832" s="690"/>
      <c r="C832" s="693"/>
      <c r="D832" s="38" t="s">
        <v>28</v>
      </c>
      <c r="E832" s="39">
        <v>1</v>
      </c>
      <c r="F832" s="40" t="s">
        <v>373</v>
      </c>
      <c r="G832" s="41" t="s">
        <v>122</v>
      </c>
      <c r="H832" s="41">
        <v>8</v>
      </c>
      <c r="I832" s="41">
        <v>1976</v>
      </c>
      <c r="J832" s="45">
        <v>5.05</v>
      </c>
      <c r="K832" s="45"/>
      <c r="L832" s="45"/>
      <c r="M832" s="45"/>
      <c r="N832" s="45">
        <v>0</v>
      </c>
      <c r="O832" s="45">
        <v>5.05</v>
      </c>
      <c r="P832" s="43">
        <v>404.24</v>
      </c>
      <c r="Q832" s="178">
        <f t="shared" si="20"/>
        <v>5.05</v>
      </c>
      <c r="R832" s="190">
        <v>404.24</v>
      </c>
      <c r="S832" s="44">
        <f t="shared" si="21"/>
        <v>1.2492578666138926E-2</v>
      </c>
      <c r="T832" s="42">
        <v>57.552</v>
      </c>
      <c r="U832" s="209">
        <f t="shared" si="22"/>
        <v>0.71897288739362741</v>
      </c>
      <c r="V832" s="209">
        <f t="shared" si="23"/>
        <v>749.55471996833558</v>
      </c>
      <c r="W832" s="210">
        <f t="shared" si="24"/>
        <v>43.13837324361765</v>
      </c>
    </row>
    <row r="833" spans="1:23" x14ac:dyDescent="0.2">
      <c r="A833" s="696"/>
      <c r="B833" s="690"/>
      <c r="C833" s="693"/>
      <c r="D833" s="38" t="s">
        <v>28</v>
      </c>
      <c r="E833" s="39">
        <v>2</v>
      </c>
      <c r="F833" s="40" t="s">
        <v>374</v>
      </c>
      <c r="G833" s="41" t="s">
        <v>122</v>
      </c>
      <c r="H833" s="41">
        <v>8</v>
      </c>
      <c r="I833" s="41">
        <v>1962</v>
      </c>
      <c r="J833" s="45">
        <v>10.01</v>
      </c>
      <c r="K833" s="45">
        <v>0.64644000000000001</v>
      </c>
      <c r="L833" s="45">
        <v>1.7327589999999999</v>
      </c>
      <c r="M833" s="45">
        <v>-3.4439999999999998E-2</v>
      </c>
      <c r="N833" s="45">
        <v>0</v>
      </c>
      <c r="O833" s="45">
        <v>7.665241</v>
      </c>
      <c r="P833" s="43">
        <v>367.54</v>
      </c>
      <c r="Q833" s="178">
        <f t="shared" si="20"/>
        <v>7.665241</v>
      </c>
      <c r="R833" s="190">
        <v>367.54</v>
      </c>
      <c r="S833" s="44">
        <f t="shared" si="21"/>
        <v>2.0855528649942862E-2</v>
      </c>
      <c r="T833" s="42">
        <v>57.552</v>
      </c>
      <c r="U833" s="209">
        <f t="shared" si="22"/>
        <v>1.2002773848615116</v>
      </c>
      <c r="V833" s="209">
        <f t="shared" si="23"/>
        <v>1251.3317189965717</v>
      </c>
      <c r="W833" s="210">
        <f t="shared" si="24"/>
        <v>72.016643091690696</v>
      </c>
    </row>
    <row r="834" spans="1:23" x14ac:dyDescent="0.2">
      <c r="A834" s="696"/>
      <c r="B834" s="690"/>
      <c r="C834" s="693"/>
      <c r="D834" s="38" t="s">
        <v>28</v>
      </c>
      <c r="E834" s="39">
        <v>3</v>
      </c>
      <c r="F834" s="40" t="s">
        <v>375</v>
      </c>
      <c r="G834" s="41" t="s">
        <v>122</v>
      </c>
      <c r="H834" s="41">
        <v>16</v>
      </c>
      <c r="I834" s="41">
        <v>1964</v>
      </c>
      <c r="J834" s="45">
        <v>10.25</v>
      </c>
      <c r="K834" s="45"/>
      <c r="L834" s="45"/>
      <c r="M834" s="45"/>
      <c r="N834" s="45">
        <v>0</v>
      </c>
      <c r="O834" s="45">
        <v>10.25</v>
      </c>
      <c r="P834" s="43">
        <v>636.07000000000005</v>
      </c>
      <c r="Q834" s="178">
        <f t="shared" si="20"/>
        <v>10.25</v>
      </c>
      <c r="R834" s="190">
        <v>636.07000000000005</v>
      </c>
      <c r="S834" s="44">
        <f t="shared" si="21"/>
        <v>1.6114578584118099E-2</v>
      </c>
      <c r="T834" s="42">
        <v>57.552</v>
      </c>
      <c r="U834" s="209">
        <f t="shared" si="22"/>
        <v>0.92742622667316477</v>
      </c>
      <c r="V834" s="209">
        <f t="shared" si="23"/>
        <v>966.87471504708594</v>
      </c>
      <c r="W834" s="210">
        <f t="shared" si="24"/>
        <v>55.645573600389895</v>
      </c>
    </row>
    <row r="835" spans="1:23" x14ac:dyDescent="0.2">
      <c r="A835" s="696"/>
      <c r="B835" s="690"/>
      <c r="C835" s="693"/>
      <c r="D835" s="38" t="s">
        <v>28</v>
      </c>
      <c r="E835" s="39">
        <v>4</v>
      </c>
      <c r="F835" s="40" t="s">
        <v>376</v>
      </c>
      <c r="G835" s="41" t="s">
        <v>122</v>
      </c>
      <c r="H835" s="41">
        <v>24</v>
      </c>
      <c r="I835" s="41">
        <v>1960</v>
      </c>
      <c r="J835" s="45">
        <v>13.48</v>
      </c>
      <c r="K835" s="45"/>
      <c r="L835" s="45"/>
      <c r="M835" s="45"/>
      <c r="N835" s="45">
        <v>0</v>
      </c>
      <c r="O835" s="45">
        <v>13.48</v>
      </c>
      <c r="P835" s="43">
        <v>914.41</v>
      </c>
      <c r="Q835" s="178">
        <f t="shared" si="20"/>
        <v>13.48</v>
      </c>
      <c r="R835" s="190">
        <v>914.41</v>
      </c>
      <c r="S835" s="44">
        <f t="shared" si="21"/>
        <v>1.4741746043897158E-2</v>
      </c>
      <c r="T835" s="42">
        <v>57.552</v>
      </c>
      <c r="U835" s="209">
        <f t="shared" si="22"/>
        <v>0.84841696831836921</v>
      </c>
      <c r="V835" s="209">
        <f t="shared" si="23"/>
        <v>884.5047626338295</v>
      </c>
      <c r="W835" s="210">
        <f t="shared" si="24"/>
        <v>50.905018099102158</v>
      </c>
    </row>
    <row r="836" spans="1:23" x14ac:dyDescent="0.2">
      <c r="A836" s="696"/>
      <c r="B836" s="690"/>
      <c r="C836" s="693"/>
      <c r="D836" s="38" t="s">
        <v>28</v>
      </c>
      <c r="E836" s="39">
        <v>5</v>
      </c>
      <c r="F836" s="40" t="s">
        <v>377</v>
      </c>
      <c r="G836" s="41" t="s">
        <v>122</v>
      </c>
      <c r="H836" s="41">
        <v>24</v>
      </c>
      <c r="I836" s="41">
        <v>1961</v>
      </c>
      <c r="J836" s="45">
        <v>16.66</v>
      </c>
      <c r="K836" s="45"/>
      <c r="L836" s="45"/>
      <c r="M836" s="45"/>
      <c r="N836" s="45">
        <v>0</v>
      </c>
      <c r="O836" s="45">
        <v>16.66</v>
      </c>
      <c r="P836" s="43">
        <v>909.58</v>
      </c>
      <c r="Q836" s="178">
        <f t="shared" si="20"/>
        <v>16.66</v>
      </c>
      <c r="R836" s="190">
        <v>909.58</v>
      </c>
      <c r="S836" s="44">
        <f t="shared" si="21"/>
        <v>1.8316145913498536E-2</v>
      </c>
      <c r="T836" s="42">
        <v>57.552</v>
      </c>
      <c r="U836" s="209">
        <f t="shared" si="22"/>
        <v>1.0541308296136678</v>
      </c>
      <c r="V836" s="209">
        <f t="shared" si="23"/>
        <v>1098.9687548099121</v>
      </c>
      <c r="W836" s="210">
        <f t="shared" si="24"/>
        <v>63.247849776820061</v>
      </c>
    </row>
    <row r="837" spans="1:23" x14ac:dyDescent="0.2">
      <c r="A837" s="696"/>
      <c r="B837" s="690"/>
      <c r="C837" s="693"/>
      <c r="D837" s="38" t="s">
        <v>28</v>
      </c>
      <c r="E837" s="39">
        <v>6</v>
      </c>
      <c r="F837" s="40" t="s">
        <v>378</v>
      </c>
      <c r="G837" s="41" t="s">
        <v>122</v>
      </c>
      <c r="H837" s="41">
        <v>10</v>
      </c>
      <c r="I837" s="41">
        <v>1938</v>
      </c>
      <c r="J837" s="45">
        <v>5.54</v>
      </c>
      <c r="K837" s="45"/>
      <c r="L837" s="45"/>
      <c r="M837" s="45"/>
      <c r="N837" s="45">
        <v>0</v>
      </c>
      <c r="O837" s="45">
        <v>5.54</v>
      </c>
      <c r="P837" s="43">
        <v>304.82</v>
      </c>
      <c r="Q837" s="178">
        <f t="shared" si="20"/>
        <v>5.54</v>
      </c>
      <c r="R837" s="190">
        <v>304.82</v>
      </c>
      <c r="S837" s="44">
        <f t="shared" si="21"/>
        <v>1.81746604553507E-2</v>
      </c>
      <c r="T837" s="42">
        <v>57.552</v>
      </c>
      <c r="U837" s="209">
        <f t="shared" si="22"/>
        <v>1.0459880585263435</v>
      </c>
      <c r="V837" s="209">
        <f t="shared" si="23"/>
        <v>1090.479627321042</v>
      </c>
      <c r="W837" s="210">
        <f t="shared" si="24"/>
        <v>62.759283511580605</v>
      </c>
    </row>
    <row r="838" spans="1:23" x14ac:dyDescent="0.2">
      <c r="A838" s="696"/>
      <c r="B838" s="690"/>
      <c r="C838" s="693"/>
      <c r="D838" s="38" t="s">
        <v>28</v>
      </c>
      <c r="E838" s="39">
        <v>7</v>
      </c>
      <c r="F838" s="40" t="s">
        <v>379</v>
      </c>
      <c r="G838" s="41" t="s">
        <v>122</v>
      </c>
      <c r="H838" s="41">
        <v>6</v>
      </c>
      <c r="I838" s="41">
        <v>1962</v>
      </c>
      <c r="J838" s="45">
        <v>6.11</v>
      </c>
      <c r="K838" s="45"/>
      <c r="L838" s="45"/>
      <c r="M838" s="45"/>
      <c r="N838" s="45">
        <v>0</v>
      </c>
      <c r="O838" s="45">
        <v>6.11</v>
      </c>
      <c r="P838" s="43">
        <v>248.28</v>
      </c>
      <c r="Q838" s="178">
        <f t="shared" si="20"/>
        <v>6.11</v>
      </c>
      <c r="R838" s="190">
        <v>248.28</v>
      </c>
      <c r="S838" s="44">
        <f t="shared" si="21"/>
        <v>2.4609312067021105E-2</v>
      </c>
      <c r="T838" s="42">
        <v>57.552</v>
      </c>
      <c r="U838" s="209">
        <f t="shared" si="22"/>
        <v>1.4163151280811985</v>
      </c>
      <c r="V838" s="209">
        <f t="shared" si="23"/>
        <v>1476.5587240212662</v>
      </c>
      <c r="W838" s="210">
        <f t="shared" si="24"/>
        <v>84.978907684871913</v>
      </c>
    </row>
    <row r="839" spans="1:23" ht="13.5" thickBot="1" x14ac:dyDescent="0.25">
      <c r="A839" s="703"/>
      <c r="B839" s="700"/>
      <c r="C839" s="701"/>
      <c r="D839" s="380" t="s">
        <v>28</v>
      </c>
      <c r="E839" s="381">
        <v>8</v>
      </c>
      <c r="F839" s="382" t="s">
        <v>380</v>
      </c>
      <c r="G839" s="383" t="s">
        <v>122</v>
      </c>
      <c r="H839" s="381">
        <v>6</v>
      </c>
      <c r="I839" s="381">
        <v>1961</v>
      </c>
      <c r="J839" s="384">
        <v>3.29</v>
      </c>
      <c r="K839" s="384"/>
      <c r="L839" s="384"/>
      <c r="M839" s="384"/>
      <c r="N839" s="384">
        <v>0</v>
      </c>
      <c r="O839" s="384">
        <v>3.29</v>
      </c>
      <c r="P839" s="381">
        <v>186.85</v>
      </c>
      <c r="Q839" s="385">
        <f t="shared" si="20"/>
        <v>3.29</v>
      </c>
      <c r="R839" s="386">
        <v>186.85</v>
      </c>
      <c r="S839" s="387">
        <f t="shared" si="21"/>
        <v>1.760770671661761E-2</v>
      </c>
      <c r="T839" s="388">
        <v>57.552</v>
      </c>
      <c r="U839" s="389">
        <f t="shared" si="22"/>
        <v>1.0133587369547767</v>
      </c>
      <c r="V839" s="389">
        <f t="shared" si="23"/>
        <v>1056.4624029970566</v>
      </c>
      <c r="W839" s="390">
        <f t="shared" si="24"/>
        <v>60.801524217286605</v>
      </c>
    </row>
    <row r="840" spans="1:23" x14ac:dyDescent="0.2">
      <c r="A840" s="686" t="s">
        <v>81</v>
      </c>
      <c r="B840" s="689">
        <v>6.8</v>
      </c>
      <c r="C840" s="692">
        <v>291.2</v>
      </c>
      <c r="D840" s="244" t="s">
        <v>25</v>
      </c>
      <c r="E840" s="245">
        <v>1</v>
      </c>
      <c r="F840" s="246" t="s">
        <v>82</v>
      </c>
      <c r="G840" s="246" t="s">
        <v>83</v>
      </c>
      <c r="H840" s="245">
        <v>40</v>
      </c>
      <c r="I840" s="245" t="s">
        <v>79</v>
      </c>
      <c r="J840" s="247">
        <f>+SUM(K840:O840)</f>
        <v>10.72631</v>
      </c>
      <c r="K840" s="247">
        <v>2.601</v>
      </c>
      <c r="L840" s="247">
        <v>4.7790460000000001</v>
      </c>
      <c r="M840" s="247">
        <v>0.25430999999999998</v>
      </c>
      <c r="N840" s="247">
        <v>0.77298800000000001</v>
      </c>
      <c r="O840" s="248">
        <v>2.3189660000000001</v>
      </c>
      <c r="P840" s="265">
        <v>2186.9</v>
      </c>
      <c r="Q840" s="249">
        <v>3.0091926</v>
      </c>
      <c r="R840" s="250">
        <v>2186.9</v>
      </c>
      <c r="S840" s="251">
        <f t="shared" si="21"/>
        <v>1.3760083222826831E-3</v>
      </c>
      <c r="T840" s="252">
        <v>48.832000000000001</v>
      </c>
      <c r="U840" s="253">
        <f t="shared" si="22"/>
        <v>6.7193238393707985E-2</v>
      </c>
      <c r="V840" s="253">
        <f t="shared" si="23"/>
        <v>82.560499336960987</v>
      </c>
      <c r="W840" s="254">
        <f t="shared" si="24"/>
        <v>4.0315943036224793</v>
      </c>
    </row>
    <row r="841" spans="1:23" x14ac:dyDescent="0.2">
      <c r="A841" s="687"/>
      <c r="B841" s="690"/>
      <c r="C841" s="693"/>
      <c r="D841" s="88" t="s">
        <v>25</v>
      </c>
      <c r="E841" s="89">
        <v>2</v>
      </c>
      <c r="F841" s="90" t="s">
        <v>84</v>
      </c>
      <c r="G841" s="90" t="s">
        <v>83</v>
      </c>
      <c r="H841" s="89">
        <v>25</v>
      </c>
      <c r="I841" s="89" t="s">
        <v>79</v>
      </c>
      <c r="J841" s="111">
        <f t="shared" ref="J841:J857" si="25">+K841+L841+M841+N841+O841</f>
        <v>7.4045640000000006</v>
      </c>
      <c r="K841" s="111">
        <v>2.04</v>
      </c>
      <c r="L841" s="111">
        <v>2.6986400000000001</v>
      </c>
      <c r="M841" s="111">
        <v>4.2360000000000002E-2</v>
      </c>
      <c r="N841" s="111">
        <v>0.57033999999999996</v>
      </c>
      <c r="O841" s="15">
        <v>2.0532240000000002</v>
      </c>
      <c r="P841" s="92">
        <v>1323.11</v>
      </c>
      <c r="Q841" s="175">
        <v>0.22814100000000001</v>
      </c>
      <c r="R841" s="183">
        <v>1323.11</v>
      </c>
      <c r="S841" s="91">
        <f t="shared" si="21"/>
        <v>1.7242784046677905E-4</v>
      </c>
      <c r="T841" s="53">
        <v>48.832000000000001</v>
      </c>
      <c r="U841" s="147">
        <f t="shared" si="22"/>
        <v>8.4199963056737544E-3</v>
      </c>
      <c r="V841" s="147">
        <f t="shared" si="23"/>
        <v>10.345670428006743</v>
      </c>
      <c r="W841" s="200">
        <f t="shared" si="24"/>
        <v>0.50519977834042529</v>
      </c>
    </row>
    <row r="842" spans="1:23" x14ac:dyDescent="0.2">
      <c r="A842" s="687"/>
      <c r="B842" s="690"/>
      <c r="C842" s="693"/>
      <c r="D842" s="88" t="s">
        <v>25</v>
      </c>
      <c r="E842" s="89">
        <v>3</v>
      </c>
      <c r="F842" s="90" t="s">
        <v>85</v>
      </c>
      <c r="G842" s="90" t="s">
        <v>83</v>
      </c>
      <c r="H842" s="89">
        <v>41</v>
      </c>
      <c r="I842" s="89" t="s">
        <v>79</v>
      </c>
      <c r="J842" s="111">
        <f t="shared" si="25"/>
        <v>11.24044</v>
      </c>
      <c r="K842" s="111">
        <v>2.6520000000000001</v>
      </c>
      <c r="L842" s="111">
        <v>4.541639</v>
      </c>
      <c r="M842" s="111">
        <v>3.1440000000000003E-2</v>
      </c>
      <c r="N842" s="111">
        <v>1.0038400000000001</v>
      </c>
      <c r="O842" s="15">
        <v>3.0115210000000001</v>
      </c>
      <c r="P842" s="92">
        <v>2250.75</v>
      </c>
      <c r="Q842" s="175">
        <v>4.0153270000000001</v>
      </c>
      <c r="R842" s="183">
        <v>2250.75</v>
      </c>
      <c r="S842" s="91">
        <f t="shared" si="21"/>
        <v>1.7839951127401978E-3</v>
      </c>
      <c r="T842" s="53">
        <v>48.832000000000001</v>
      </c>
      <c r="U842" s="147">
        <f t="shared" si="22"/>
        <v>8.7116049345329349E-2</v>
      </c>
      <c r="V842" s="147">
        <f t="shared" si="23"/>
        <v>107.03970676441186</v>
      </c>
      <c r="W842" s="200">
        <f t="shared" si="24"/>
        <v>5.2269629607197601</v>
      </c>
    </row>
    <row r="843" spans="1:23" x14ac:dyDescent="0.2">
      <c r="A843" s="687"/>
      <c r="B843" s="690"/>
      <c r="C843" s="693"/>
      <c r="D843" s="88" t="s">
        <v>25</v>
      </c>
      <c r="E843" s="89">
        <v>4</v>
      </c>
      <c r="F843" s="90" t="s">
        <v>86</v>
      </c>
      <c r="G843" s="90" t="s">
        <v>83</v>
      </c>
      <c r="H843" s="89">
        <v>40</v>
      </c>
      <c r="I843" s="89" t="s">
        <v>79</v>
      </c>
      <c r="J843" s="111">
        <f t="shared" si="25"/>
        <v>13.084285999999999</v>
      </c>
      <c r="K843" s="111">
        <v>1.9890000000000001</v>
      </c>
      <c r="L843" s="111">
        <v>6.9067249999999998</v>
      </c>
      <c r="M843" s="111">
        <v>-9.7140000000000004E-3</v>
      </c>
      <c r="N843" s="111">
        <v>1.049569</v>
      </c>
      <c r="O843" s="15">
        <v>3.1487059999999998</v>
      </c>
      <c r="P843" s="92">
        <v>2273.83</v>
      </c>
      <c r="Q843" s="175">
        <v>4.1982390000000001</v>
      </c>
      <c r="R843" s="183">
        <v>2273.83</v>
      </c>
      <c r="S843" s="91">
        <f t="shared" si="21"/>
        <v>1.8463293210134444E-3</v>
      </c>
      <c r="T843" s="53">
        <v>48.832000000000001</v>
      </c>
      <c r="U843" s="147">
        <f t="shared" si="22"/>
        <v>9.0159953403728524E-2</v>
      </c>
      <c r="V843" s="147">
        <f t="shared" si="23"/>
        <v>110.77975926080666</v>
      </c>
      <c r="W843" s="200">
        <f t="shared" si="24"/>
        <v>5.4095972042237106</v>
      </c>
    </row>
    <row r="844" spans="1:23" x14ac:dyDescent="0.2">
      <c r="A844" s="687"/>
      <c r="B844" s="690"/>
      <c r="C844" s="693"/>
      <c r="D844" s="88" t="s">
        <v>25</v>
      </c>
      <c r="E844" s="89">
        <v>5</v>
      </c>
      <c r="F844" s="90" t="s">
        <v>87</v>
      </c>
      <c r="G844" s="90" t="s">
        <v>83</v>
      </c>
      <c r="H844" s="89">
        <v>41</v>
      </c>
      <c r="I844" s="89" t="s">
        <v>79</v>
      </c>
      <c r="J844" s="111">
        <f t="shared" si="25"/>
        <v>14.466085999999999</v>
      </c>
      <c r="K844" s="111">
        <v>3.06</v>
      </c>
      <c r="L844" s="111">
        <v>6.2237859999999996</v>
      </c>
      <c r="M844" s="111">
        <v>0.20208599999999999</v>
      </c>
      <c r="N844" s="111">
        <v>1.245053</v>
      </c>
      <c r="O844" s="15">
        <v>3.7351610000000002</v>
      </c>
      <c r="P844" s="92">
        <v>2233.8000000000002</v>
      </c>
      <c r="Q844" s="175">
        <v>4.9801789999999997</v>
      </c>
      <c r="R844" s="183">
        <v>2233.8000000000002</v>
      </c>
      <c r="S844" s="91">
        <f t="shared" si="21"/>
        <v>2.2294650371564146E-3</v>
      </c>
      <c r="T844" s="53">
        <v>48.832000000000001</v>
      </c>
      <c r="U844" s="147">
        <f t="shared" si="22"/>
        <v>0.10886923669442204</v>
      </c>
      <c r="V844" s="147">
        <f t="shared" si="23"/>
        <v>133.76790222938487</v>
      </c>
      <c r="W844" s="200">
        <f t="shared" si="24"/>
        <v>6.532154201665322</v>
      </c>
    </row>
    <row r="845" spans="1:23" x14ac:dyDescent="0.2">
      <c r="A845" s="687"/>
      <c r="B845" s="690"/>
      <c r="C845" s="693"/>
      <c r="D845" s="88" t="s">
        <v>25</v>
      </c>
      <c r="E845" s="89">
        <v>6</v>
      </c>
      <c r="F845" s="90" t="s">
        <v>88</v>
      </c>
      <c r="G845" s="90" t="s">
        <v>83</v>
      </c>
      <c r="H845" s="89">
        <v>41</v>
      </c>
      <c r="I845" s="89" t="s">
        <v>79</v>
      </c>
      <c r="J845" s="111">
        <f t="shared" si="25"/>
        <v>12.17717</v>
      </c>
      <c r="K845" s="111">
        <v>2.754</v>
      </c>
      <c r="L845" s="111">
        <v>5.2363</v>
      </c>
      <c r="M845" s="111">
        <v>-0.78483000000000003</v>
      </c>
      <c r="N845" s="111">
        <v>1.2429250000000001</v>
      </c>
      <c r="O845" s="15">
        <v>3.7287750000000002</v>
      </c>
      <c r="P845" s="92">
        <v>2253.5700000000002</v>
      </c>
      <c r="Q845" s="175">
        <v>4.9716719999999999</v>
      </c>
      <c r="R845" s="183">
        <v>2253.5700000000002</v>
      </c>
      <c r="S845" s="91">
        <f t="shared" si="21"/>
        <v>2.2061316045208267E-3</v>
      </c>
      <c r="T845" s="53">
        <v>48.832000000000001</v>
      </c>
      <c r="U845" s="147">
        <f t="shared" si="22"/>
        <v>0.10772981851196101</v>
      </c>
      <c r="V845" s="147">
        <f t="shared" si="23"/>
        <v>132.36789627124958</v>
      </c>
      <c r="W845" s="200">
        <f t="shared" si="24"/>
        <v>6.4637891107176593</v>
      </c>
    </row>
    <row r="846" spans="1:23" x14ac:dyDescent="0.2">
      <c r="A846" s="687"/>
      <c r="B846" s="690"/>
      <c r="C846" s="693"/>
      <c r="D846" s="88" t="s">
        <v>25</v>
      </c>
      <c r="E846" s="89">
        <v>7</v>
      </c>
      <c r="F846" s="90" t="s">
        <v>89</v>
      </c>
      <c r="G846" s="90" t="s">
        <v>83</v>
      </c>
      <c r="H846" s="89">
        <v>41</v>
      </c>
      <c r="I846" s="89" t="s">
        <v>79</v>
      </c>
      <c r="J846" s="111">
        <f t="shared" si="25"/>
        <v>11.60248</v>
      </c>
      <c r="K846" s="111">
        <v>2.2440000000000002</v>
      </c>
      <c r="L846" s="111">
        <v>4.9491259999999997</v>
      </c>
      <c r="M846" s="111">
        <v>-0.41952</v>
      </c>
      <c r="N846" s="111">
        <v>1.2072179999999999</v>
      </c>
      <c r="O846" s="15">
        <v>3.6216560000000002</v>
      </c>
      <c r="P846" s="92">
        <v>2233.92</v>
      </c>
      <c r="Q846" s="175">
        <v>4.8288359999999999</v>
      </c>
      <c r="R846" s="183">
        <v>2233.92</v>
      </c>
      <c r="S846" s="91">
        <f t="shared" si="21"/>
        <v>2.1615975504941983E-3</v>
      </c>
      <c r="T846" s="53">
        <v>48.832000000000001</v>
      </c>
      <c r="U846" s="147">
        <f t="shared" si="22"/>
        <v>0.10555513158573269</v>
      </c>
      <c r="V846" s="147">
        <f t="shared" si="23"/>
        <v>129.69585302965189</v>
      </c>
      <c r="W846" s="200">
        <f t="shared" si="24"/>
        <v>6.3333078951439612</v>
      </c>
    </row>
    <row r="847" spans="1:23" x14ac:dyDescent="0.2">
      <c r="A847" s="687"/>
      <c r="B847" s="690"/>
      <c r="C847" s="693"/>
      <c r="D847" s="88" t="s">
        <v>25</v>
      </c>
      <c r="E847" s="89">
        <v>8</v>
      </c>
      <c r="F847" s="90" t="s">
        <v>90</v>
      </c>
      <c r="G847" s="90" t="s">
        <v>83</v>
      </c>
      <c r="H847" s="89">
        <v>45</v>
      </c>
      <c r="I847" s="89" t="s">
        <v>79</v>
      </c>
      <c r="J847" s="111">
        <f t="shared" si="25"/>
        <v>5.4870000000000001</v>
      </c>
      <c r="K847" s="111">
        <v>0</v>
      </c>
      <c r="L847" s="111">
        <v>0</v>
      </c>
      <c r="M847" s="111">
        <v>0</v>
      </c>
      <c r="N847" s="111">
        <v>1.37175</v>
      </c>
      <c r="O847" s="15">
        <v>4.1152499999999996</v>
      </c>
      <c r="P847" s="92">
        <v>2322.87</v>
      </c>
      <c r="Q847" s="175">
        <v>5.4869659999999998</v>
      </c>
      <c r="R847" s="183">
        <v>2322.87</v>
      </c>
      <c r="S847" s="91">
        <f t="shared" si="21"/>
        <v>2.3621494099971157E-3</v>
      </c>
      <c r="T847" s="53">
        <v>48.832000000000001</v>
      </c>
      <c r="U847" s="147">
        <f t="shared" si="22"/>
        <v>0.11534847998897915</v>
      </c>
      <c r="V847" s="147">
        <f t="shared" si="23"/>
        <v>141.72896459982695</v>
      </c>
      <c r="W847" s="200">
        <f t="shared" si="24"/>
        <v>6.9209087993387506</v>
      </c>
    </row>
    <row r="848" spans="1:23" x14ac:dyDescent="0.2">
      <c r="A848" s="687"/>
      <c r="B848" s="690"/>
      <c r="C848" s="693"/>
      <c r="D848" s="88" t="s">
        <v>25</v>
      </c>
      <c r="E848" s="89">
        <v>9</v>
      </c>
      <c r="F848" s="90" t="s">
        <v>91</v>
      </c>
      <c r="G848" s="90" t="s">
        <v>83</v>
      </c>
      <c r="H848" s="89">
        <v>77</v>
      </c>
      <c r="I848" s="89" t="s">
        <v>79</v>
      </c>
      <c r="J848" s="111">
        <f t="shared" si="25"/>
        <v>24.60172</v>
      </c>
      <c r="K848" s="111">
        <v>6.4770000000000003</v>
      </c>
      <c r="L848" s="111">
        <v>7.5179910000000003</v>
      </c>
      <c r="M848" s="111">
        <v>0.87072000000000005</v>
      </c>
      <c r="N848" s="111">
        <v>2.434002</v>
      </c>
      <c r="O848" s="15">
        <v>7.3020069999999997</v>
      </c>
      <c r="P848" s="92">
        <v>4005.67</v>
      </c>
      <c r="Q848" s="175">
        <v>9.7358989999999999</v>
      </c>
      <c r="R848" s="183">
        <v>4005.67</v>
      </c>
      <c r="S848" s="91">
        <f t="shared" si="21"/>
        <v>2.4305294744699389E-3</v>
      </c>
      <c r="T848" s="53">
        <v>48.832000000000001</v>
      </c>
      <c r="U848" s="147">
        <f t="shared" si="22"/>
        <v>0.11868761529731606</v>
      </c>
      <c r="V848" s="147">
        <f t="shared" si="23"/>
        <v>145.83176846819634</v>
      </c>
      <c r="W848" s="200">
        <f t="shared" si="24"/>
        <v>7.1212569178389638</v>
      </c>
    </row>
    <row r="849" spans="1:23" x14ac:dyDescent="0.2">
      <c r="A849" s="687"/>
      <c r="B849" s="690"/>
      <c r="C849" s="693"/>
      <c r="D849" s="143" t="s">
        <v>28</v>
      </c>
      <c r="E849" s="93">
        <v>1</v>
      </c>
      <c r="F849" s="94" t="s">
        <v>92</v>
      </c>
      <c r="G849" s="94" t="s">
        <v>93</v>
      </c>
      <c r="H849" s="93">
        <v>12</v>
      </c>
      <c r="I849" s="93" t="s">
        <v>79</v>
      </c>
      <c r="J849" s="56">
        <f t="shared" si="25"/>
        <v>10.149000000000001</v>
      </c>
      <c r="K849" s="56">
        <v>0</v>
      </c>
      <c r="L849" s="56">
        <v>0</v>
      </c>
      <c r="M849" s="56">
        <v>0</v>
      </c>
      <c r="N849" s="56">
        <v>1.0148999999999999</v>
      </c>
      <c r="O849" s="18">
        <v>9.1341000000000001</v>
      </c>
      <c r="P849" s="97">
        <v>535.41999999999996</v>
      </c>
      <c r="Q849" s="59">
        <v>10.0148999</v>
      </c>
      <c r="R849" s="186">
        <v>535.41999999999996</v>
      </c>
      <c r="S849" s="96">
        <f t="shared" si="21"/>
        <v>1.8704754958723993E-2</v>
      </c>
      <c r="T849" s="13">
        <v>48.832000000000001</v>
      </c>
      <c r="U849" s="148">
        <f t="shared" si="22"/>
        <v>0.91339059414441004</v>
      </c>
      <c r="V849" s="148">
        <f t="shared" si="23"/>
        <v>1122.2852975234396</v>
      </c>
      <c r="W849" s="204">
        <f t="shared" si="24"/>
        <v>54.803435648664596</v>
      </c>
    </row>
    <row r="850" spans="1:23" x14ac:dyDescent="0.2">
      <c r="A850" s="687"/>
      <c r="B850" s="690"/>
      <c r="C850" s="693"/>
      <c r="D850" s="143" t="s">
        <v>28</v>
      </c>
      <c r="E850" s="93">
        <v>2</v>
      </c>
      <c r="F850" s="94" t="s">
        <v>94</v>
      </c>
      <c r="G850" s="94" t="s">
        <v>93</v>
      </c>
      <c r="H850" s="93">
        <v>8</v>
      </c>
      <c r="I850" s="93" t="s">
        <v>79</v>
      </c>
      <c r="J850" s="56">
        <f t="shared" si="25"/>
        <v>8.6111599999999999</v>
      </c>
      <c r="K850" s="56">
        <v>0.40799999999999997</v>
      </c>
      <c r="L850" s="56">
        <v>1.084033</v>
      </c>
      <c r="M850" s="56">
        <v>0.18815999999999999</v>
      </c>
      <c r="N850" s="56">
        <v>0</v>
      </c>
      <c r="O850" s="18">
        <v>6.9309669999999999</v>
      </c>
      <c r="P850" s="97">
        <v>347.21</v>
      </c>
      <c r="Q850" s="59">
        <v>6.9309649999999996</v>
      </c>
      <c r="R850" s="186">
        <v>347.21</v>
      </c>
      <c r="S850" s="96">
        <f t="shared" si="21"/>
        <v>1.9961881858241409E-2</v>
      </c>
      <c r="T850" s="13">
        <v>48.832000000000001</v>
      </c>
      <c r="U850" s="148">
        <f t="shared" si="22"/>
        <v>0.97477861490164452</v>
      </c>
      <c r="V850" s="148">
        <f t="shared" si="23"/>
        <v>1197.7129114944844</v>
      </c>
      <c r="W850" s="204">
        <f t="shared" si="24"/>
        <v>58.486716894098656</v>
      </c>
    </row>
    <row r="851" spans="1:23" x14ac:dyDescent="0.2">
      <c r="A851" s="687"/>
      <c r="B851" s="690"/>
      <c r="C851" s="693"/>
      <c r="D851" s="143" t="s">
        <v>28</v>
      </c>
      <c r="E851" s="93">
        <v>3</v>
      </c>
      <c r="F851" s="94" t="s">
        <v>95</v>
      </c>
      <c r="G851" s="94" t="s">
        <v>93</v>
      </c>
      <c r="H851" s="93">
        <v>5</v>
      </c>
      <c r="I851" s="93" t="s">
        <v>79</v>
      </c>
      <c r="J851" s="56">
        <f t="shared" si="25"/>
        <v>4.3899999999999997</v>
      </c>
      <c r="K851" s="56">
        <v>0</v>
      </c>
      <c r="L851" s="56">
        <v>0</v>
      </c>
      <c r="M851" s="56">
        <v>0</v>
      </c>
      <c r="N851" s="56">
        <v>0</v>
      </c>
      <c r="O851" s="18">
        <v>4.3899999999999997</v>
      </c>
      <c r="P851" s="97">
        <v>224.51</v>
      </c>
      <c r="Q851" s="59">
        <v>4.3899999999999997</v>
      </c>
      <c r="R851" s="186">
        <v>224.51</v>
      </c>
      <c r="S851" s="96">
        <f t="shared" si="21"/>
        <v>1.9553694712930381E-2</v>
      </c>
      <c r="T851" s="13">
        <v>48.832000000000001</v>
      </c>
      <c r="U851" s="148">
        <f t="shared" si="22"/>
        <v>0.95484602022181642</v>
      </c>
      <c r="V851" s="148">
        <f t="shared" si="23"/>
        <v>1173.2216827758227</v>
      </c>
      <c r="W851" s="204">
        <f t="shared" si="24"/>
        <v>57.290761213308976</v>
      </c>
    </row>
    <row r="852" spans="1:23" x14ac:dyDescent="0.2">
      <c r="A852" s="687"/>
      <c r="B852" s="690"/>
      <c r="C852" s="693"/>
      <c r="D852" s="143" t="s">
        <v>28</v>
      </c>
      <c r="E852" s="93">
        <v>4</v>
      </c>
      <c r="F852" s="94" t="s">
        <v>96</v>
      </c>
      <c r="G852" s="94" t="s">
        <v>93</v>
      </c>
      <c r="H852" s="93">
        <v>8</v>
      </c>
      <c r="I852" s="93" t="s">
        <v>79</v>
      </c>
      <c r="J852" s="56">
        <f t="shared" si="25"/>
        <v>6.9119785</v>
      </c>
      <c r="K852" s="56">
        <v>0.20399999999999999</v>
      </c>
      <c r="L852" s="56">
        <v>0.36703249999999998</v>
      </c>
      <c r="M852" s="56">
        <v>4.827E-2</v>
      </c>
      <c r="N852" s="56">
        <v>0.62926800000000005</v>
      </c>
      <c r="O852" s="18">
        <v>5.6634080000000004</v>
      </c>
      <c r="P852" s="97">
        <v>388.27</v>
      </c>
      <c r="Q852" s="59">
        <v>6.2926739999999999</v>
      </c>
      <c r="R852" s="186">
        <v>388.27</v>
      </c>
      <c r="S852" s="96">
        <f t="shared" si="21"/>
        <v>1.6206953923815902E-2</v>
      </c>
      <c r="T852" s="13">
        <v>48.832000000000001</v>
      </c>
      <c r="U852" s="148">
        <f t="shared" si="22"/>
        <v>0.79141797400777814</v>
      </c>
      <c r="V852" s="148">
        <f t="shared" si="23"/>
        <v>972.41723542895409</v>
      </c>
      <c r="W852" s="204">
        <f t="shared" si="24"/>
        <v>47.485078440466687</v>
      </c>
    </row>
    <row r="853" spans="1:23" x14ac:dyDescent="0.2">
      <c r="A853" s="687"/>
      <c r="B853" s="690"/>
      <c r="C853" s="693"/>
      <c r="D853" s="143" t="s">
        <v>28</v>
      </c>
      <c r="E853" s="93">
        <v>5</v>
      </c>
      <c r="F853" s="94" t="s">
        <v>97</v>
      </c>
      <c r="G853" s="94" t="s">
        <v>93</v>
      </c>
      <c r="H853" s="93">
        <v>4</v>
      </c>
      <c r="I853" s="93" t="s">
        <v>79</v>
      </c>
      <c r="J853" s="56">
        <f t="shared" si="25"/>
        <v>3.198</v>
      </c>
      <c r="K853" s="56">
        <v>0</v>
      </c>
      <c r="L853" s="56">
        <v>0</v>
      </c>
      <c r="M853" s="56">
        <v>0</v>
      </c>
      <c r="N853" s="56">
        <v>0</v>
      </c>
      <c r="O853" s="18">
        <v>3.198</v>
      </c>
      <c r="P853" s="97">
        <v>172.05</v>
      </c>
      <c r="Q853" s="59">
        <v>3.1979000000000002</v>
      </c>
      <c r="R853" s="186">
        <v>172.05</v>
      </c>
      <c r="S853" s="96">
        <f t="shared" si="21"/>
        <v>1.8587038651554779E-2</v>
      </c>
      <c r="T853" s="13">
        <v>48.832000000000001</v>
      </c>
      <c r="U853" s="148">
        <f t="shared" si="22"/>
        <v>0.90764227143272302</v>
      </c>
      <c r="V853" s="148">
        <f t="shared" si="23"/>
        <v>1115.2223190932868</v>
      </c>
      <c r="W853" s="204">
        <f t="shared" si="24"/>
        <v>54.458536285963383</v>
      </c>
    </row>
    <row r="854" spans="1:23" x14ac:dyDescent="0.2">
      <c r="A854" s="687"/>
      <c r="B854" s="690"/>
      <c r="C854" s="693"/>
      <c r="D854" s="143" t="s">
        <v>28</v>
      </c>
      <c r="E854" s="93">
        <v>6</v>
      </c>
      <c r="F854" s="94" t="s">
        <v>98</v>
      </c>
      <c r="G854" s="94" t="s">
        <v>93</v>
      </c>
      <c r="H854" s="93">
        <v>12</v>
      </c>
      <c r="I854" s="93" t="s">
        <v>79</v>
      </c>
      <c r="J854" s="56">
        <f t="shared" si="25"/>
        <v>11.236090000000001</v>
      </c>
      <c r="K854" s="56">
        <v>0.71399999999999997</v>
      </c>
      <c r="L854" s="56">
        <v>1.2101580000000001</v>
      </c>
      <c r="M854" s="56">
        <v>-5.391E-2</v>
      </c>
      <c r="N854" s="56">
        <v>0</v>
      </c>
      <c r="O854" s="18">
        <v>9.3658420000000007</v>
      </c>
      <c r="P854" s="97">
        <v>529.87</v>
      </c>
      <c r="Q854" s="59">
        <v>9.3658479999999997</v>
      </c>
      <c r="R854" s="186">
        <v>529.87</v>
      </c>
      <c r="S854" s="96">
        <f t="shared" si="21"/>
        <v>1.767574688131051E-2</v>
      </c>
      <c r="T854" s="13">
        <v>48.832000000000001</v>
      </c>
      <c r="U854" s="148">
        <f t="shared" si="22"/>
        <v>0.86314207170815482</v>
      </c>
      <c r="V854" s="148">
        <f t="shared" si="23"/>
        <v>1060.5448128786306</v>
      </c>
      <c r="W854" s="204">
        <f t="shared" si="24"/>
        <v>51.788524302489293</v>
      </c>
    </row>
    <row r="855" spans="1:23" x14ac:dyDescent="0.2">
      <c r="A855" s="687"/>
      <c r="B855" s="690"/>
      <c r="C855" s="693"/>
      <c r="D855" s="143" t="s">
        <v>28</v>
      </c>
      <c r="E855" s="93">
        <v>7</v>
      </c>
      <c r="F855" s="94" t="s">
        <v>99</v>
      </c>
      <c r="G855" s="94" t="s">
        <v>93</v>
      </c>
      <c r="H855" s="93">
        <v>13</v>
      </c>
      <c r="I855" s="93" t="s">
        <v>79</v>
      </c>
      <c r="J855" s="56">
        <f t="shared" si="25"/>
        <v>13.5304</v>
      </c>
      <c r="K855" s="56">
        <v>0.96899999999999997</v>
      </c>
      <c r="L855" s="56">
        <v>2.5540159999999998</v>
      </c>
      <c r="M855" s="56">
        <v>2.3999999999999998E-3</v>
      </c>
      <c r="N855" s="56">
        <v>0</v>
      </c>
      <c r="O855" s="18">
        <v>10.004984</v>
      </c>
      <c r="P855" s="97">
        <v>596.38</v>
      </c>
      <c r="Q855" s="59">
        <v>10.004986000000001</v>
      </c>
      <c r="R855" s="186">
        <v>596.38</v>
      </c>
      <c r="S855" s="96">
        <f t="shared" si="21"/>
        <v>1.6776193031288775E-2</v>
      </c>
      <c r="T855" s="13">
        <v>48.832000000000001</v>
      </c>
      <c r="U855" s="148">
        <f t="shared" si="22"/>
        <v>0.8192150581038935</v>
      </c>
      <c r="V855" s="148">
        <f t="shared" si="23"/>
        <v>1006.5715818773265</v>
      </c>
      <c r="W855" s="204">
        <f t="shared" si="24"/>
        <v>49.152903486233605</v>
      </c>
    </row>
    <row r="856" spans="1:23" x14ac:dyDescent="0.2">
      <c r="A856" s="687"/>
      <c r="B856" s="690"/>
      <c r="C856" s="693"/>
      <c r="D856" s="143" t="s">
        <v>28</v>
      </c>
      <c r="E856" s="93">
        <v>8</v>
      </c>
      <c r="F856" s="94" t="s">
        <v>100</v>
      </c>
      <c r="G856" s="94" t="s">
        <v>93</v>
      </c>
      <c r="H856" s="93">
        <v>12</v>
      </c>
      <c r="I856" s="93" t="s">
        <v>79</v>
      </c>
      <c r="J856" s="56">
        <f t="shared" si="25"/>
        <v>8.7840000000000007</v>
      </c>
      <c r="K856" s="56">
        <v>0</v>
      </c>
      <c r="L856" s="56">
        <v>0</v>
      </c>
      <c r="M856" s="56">
        <v>0</v>
      </c>
      <c r="N856" s="56">
        <v>0</v>
      </c>
      <c r="O856" s="18">
        <v>8.7840000000000007</v>
      </c>
      <c r="P856" s="97">
        <v>528.85</v>
      </c>
      <c r="Q856" s="59">
        <v>8.7840000000000007</v>
      </c>
      <c r="R856" s="186">
        <v>528.85</v>
      </c>
      <c r="S856" s="96">
        <f t="shared" si="21"/>
        <v>1.660962465727522E-2</v>
      </c>
      <c r="T856" s="13">
        <v>48.832000000000001</v>
      </c>
      <c r="U856" s="148">
        <f t="shared" si="22"/>
        <v>0.81108119126406353</v>
      </c>
      <c r="V856" s="148">
        <f t="shared" si="23"/>
        <v>996.57747943651316</v>
      </c>
      <c r="W856" s="204">
        <f t="shared" si="24"/>
        <v>48.664871475843817</v>
      </c>
    </row>
    <row r="857" spans="1:23" x14ac:dyDescent="0.2">
      <c r="A857" s="688"/>
      <c r="B857" s="691"/>
      <c r="C857" s="694"/>
      <c r="D857" s="143" t="s">
        <v>28</v>
      </c>
      <c r="E857" s="93">
        <v>9</v>
      </c>
      <c r="F857" s="94" t="s">
        <v>101</v>
      </c>
      <c r="G857" s="94" t="s">
        <v>93</v>
      </c>
      <c r="H857" s="93">
        <v>24</v>
      </c>
      <c r="I857" s="93" t="s">
        <v>79</v>
      </c>
      <c r="J857" s="56">
        <f t="shared" si="25"/>
        <v>21.966429000000002</v>
      </c>
      <c r="K857" s="56">
        <v>1.4279999999999999</v>
      </c>
      <c r="L857" s="56">
        <v>2.975924</v>
      </c>
      <c r="M857" s="56">
        <v>2.6429999999999999E-2</v>
      </c>
      <c r="N857" s="56">
        <v>0</v>
      </c>
      <c r="O857" s="18">
        <v>17.536075</v>
      </c>
      <c r="P857" s="95">
        <v>1067.26</v>
      </c>
      <c r="Q857" s="59">
        <v>17.536073999999999</v>
      </c>
      <c r="R857" s="186">
        <v>1067.26</v>
      </c>
      <c r="S857" s="96">
        <f t="shared" si="21"/>
        <v>1.6430929670370856E-2</v>
      </c>
      <c r="T857" s="13">
        <v>48.832000000000001</v>
      </c>
      <c r="U857" s="148">
        <f t="shared" si="22"/>
        <v>0.8023551576635497</v>
      </c>
      <c r="V857" s="148">
        <f t="shared" si="23"/>
        <v>985.85578022225138</v>
      </c>
      <c r="W857" s="204">
        <f t="shared" si="24"/>
        <v>48.14130945981298</v>
      </c>
    </row>
    <row r="858" spans="1:23" x14ac:dyDescent="0.2">
      <c r="A858" s="695" t="s">
        <v>139</v>
      </c>
      <c r="B858" s="697">
        <v>5.9</v>
      </c>
      <c r="C858" s="698">
        <v>326.7</v>
      </c>
      <c r="D858" s="88" t="s">
        <v>25</v>
      </c>
      <c r="E858" s="89">
        <v>1</v>
      </c>
      <c r="F858" s="90" t="s">
        <v>140</v>
      </c>
      <c r="G858" s="90" t="s">
        <v>83</v>
      </c>
      <c r="H858" s="89">
        <v>40</v>
      </c>
      <c r="I858" s="89">
        <v>1989</v>
      </c>
      <c r="J858" s="111">
        <v>17.916</v>
      </c>
      <c r="K858" s="111">
        <v>2.4740000000000002</v>
      </c>
      <c r="L858" s="111">
        <v>7.8339999999999996</v>
      </c>
      <c r="M858" s="111">
        <v>0.28000000000000003</v>
      </c>
      <c r="N858" s="111"/>
      <c r="O858" s="15">
        <v>7.3280000000000003</v>
      </c>
      <c r="P858" s="58">
        <v>2171.5</v>
      </c>
      <c r="Q858" s="175">
        <v>7.3280000000000003</v>
      </c>
      <c r="R858" s="183">
        <v>2171.5</v>
      </c>
      <c r="S858" s="91">
        <f t="shared" si="21"/>
        <v>3.3746258346764911E-3</v>
      </c>
      <c r="T858" s="53">
        <v>64.75</v>
      </c>
      <c r="U858" s="147">
        <f t="shared" si="22"/>
        <v>0.21850702279530279</v>
      </c>
      <c r="V858" s="147">
        <f t="shared" si="23"/>
        <v>202.47755008058945</v>
      </c>
      <c r="W858" s="200">
        <f t="shared" si="24"/>
        <v>13.110421367718168</v>
      </c>
    </row>
    <row r="859" spans="1:23" x14ac:dyDescent="0.2">
      <c r="A859" s="696"/>
      <c r="B859" s="690"/>
      <c r="C859" s="693"/>
      <c r="D859" s="88" t="s">
        <v>25</v>
      </c>
      <c r="E859" s="89">
        <v>2</v>
      </c>
      <c r="F859" s="90" t="s">
        <v>141</v>
      </c>
      <c r="G859" s="90" t="s">
        <v>83</v>
      </c>
      <c r="H859" s="89">
        <v>30</v>
      </c>
      <c r="I859" s="89">
        <v>1992</v>
      </c>
      <c r="J859" s="111">
        <v>12.784000000000001</v>
      </c>
      <c r="K859" s="111">
        <v>1.579</v>
      </c>
      <c r="L859" s="111">
        <v>5.4459999999999997</v>
      </c>
      <c r="M859" s="111">
        <v>5.2999999999999999E-2</v>
      </c>
      <c r="N859" s="111"/>
      <c r="O859" s="15">
        <v>5.7060000000000004</v>
      </c>
      <c r="P859" s="58">
        <v>1637.94</v>
      </c>
      <c r="Q859" s="175">
        <v>5.7060000000000004</v>
      </c>
      <c r="R859" s="183">
        <v>1637.94</v>
      </c>
      <c r="S859" s="91">
        <f t="shared" si="21"/>
        <v>3.483644089527089E-3</v>
      </c>
      <c r="T859" s="53">
        <v>64.75</v>
      </c>
      <c r="U859" s="147">
        <f t="shared" si="22"/>
        <v>0.22556595479687902</v>
      </c>
      <c r="V859" s="147">
        <f t="shared" si="23"/>
        <v>209.01864537162535</v>
      </c>
      <c r="W859" s="200">
        <f t="shared" si="24"/>
        <v>13.533957287812742</v>
      </c>
    </row>
    <row r="860" spans="1:23" x14ac:dyDescent="0.2">
      <c r="A860" s="696"/>
      <c r="B860" s="690"/>
      <c r="C860" s="693"/>
      <c r="D860" s="88" t="s">
        <v>25</v>
      </c>
      <c r="E860" s="89">
        <v>3</v>
      </c>
      <c r="F860" s="90" t="s">
        <v>142</v>
      </c>
      <c r="G860" s="90" t="s">
        <v>83</v>
      </c>
      <c r="H860" s="89">
        <v>40</v>
      </c>
      <c r="I860" s="89">
        <v>1985</v>
      </c>
      <c r="J860" s="111">
        <v>19.734999999999999</v>
      </c>
      <c r="K860" s="111">
        <v>3.6760000000000002</v>
      </c>
      <c r="L860" s="111">
        <v>6.1980000000000004</v>
      </c>
      <c r="M860" s="111">
        <v>0.251</v>
      </c>
      <c r="N860" s="111"/>
      <c r="O860" s="15">
        <v>9.61</v>
      </c>
      <c r="P860" s="58">
        <v>2266.1799999999998</v>
      </c>
      <c r="Q860" s="175">
        <v>9.61</v>
      </c>
      <c r="R860" s="183">
        <v>2266.1799999999998</v>
      </c>
      <c r="S860" s="91">
        <f t="shared" si="21"/>
        <v>4.2406163676318737E-3</v>
      </c>
      <c r="T860" s="53">
        <v>64.75</v>
      </c>
      <c r="U860" s="147">
        <f t="shared" si="22"/>
        <v>0.2745799098041638</v>
      </c>
      <c r="V860" s="147">
        <f t="shared" si="23"/>
        <v>254.43698205791242</v>
      </c>
      <c r="W860" s="200">
        <f t="shared" si="24"/>
        <v>16.474794588249829</v>
      </c>
    </row>
    <row r="861" spans="1:23" x14ac:dyDescent="0.2">
      <c r="A861" s="696"/>
      <c r="B861" s="690"/>
      <c r="C861" s="693"/>
      <c r="D861" s="138" t="s">
        <v>26</v>
      </c>
      <c r="E861" s="98">
        <v>1</v>
      </c>
      <c r="F861" s="99" t="s">
        <v>143</v>
      </c>
      <c r="G861" s="99" t="s">
        <v>83</v>
      </c>
      <c r="H861" s="98">
        <v>22</v>
      </c>
      <c r="I861" s="98">
        <v>1979</v>
      </c>
      <c r="J861" s="112">
        <v>9.7750000000000004</v>
      </c>
      <c r="K861" s="112">
        <v>1.2629999999999999</v>
      </c>
      <c r="L861" s="112">
        <v>2.7160000000000002</v>
      </c>
      <c r="M861" s="112">
        <v>-0.14099999999999999</v>
      </c>
      <c r="N861" s="112"/>
      <c r="O861" s="16">
        <v>5.9370000000000003</v>
      </c>
      <c r="P861" s="100">
        <v>1154.82</v>
      </c>
      <c r="Q861" s="176">
        <v>5.9370000000000003</v>
      </c>
      <c r="R861" s="184">
        <v>1154.82</v>
      </c>
      <c r="S861" s="101">
        <f t="shared" si="21"/>
        <v>5.1410609445627893E-3</v>
      </c>
      <c r="T861" s="11">
        <v>64.75</v>
      </c>
      <c r="U861" s="201">
        <f t="shared" si="22"/>
        <v>0.33288369616044061</v>
      </c>
      <c r="V861" s="201">
        <f t="shared" si="23"/>
        <v>308.46365667376733</v>
      </c>
      <c r="W861" s="202">
        <f t="shared" si="24"/>
        <v>19.973021769626435</v>
      </c>
    </row>
    <row r="862" spans="1:23" x14ac:dyDescent="0.2">
      <c r="A862" s="696"/>
      <c r="B862" s="690"/>
      <c r="C862" s="693"/>
      <c r="D862" s="138" t="s">
        <v>26</v>
      </c>
      <c r="E862" s="98">
        <v>2</v>
      </c>
      <c r="F862" s="99" t="s">
        <v>144</v>
      </c>
      <c r="G862" s="99" t="s">
        <v>83</v>
      </c>
      <c r="H862" s="98">
        <v>8</v>
      </c>
      <c r="I862" s="98">
        <v>1974</v>
      </c>
      <c r="J862" s="112">
        <v>4.1269999999999998</v>
      </c>
      <c r="K862" s="112">
        <v>0.42099999999999999</v>
      </c>
      <c r="L862" s="112">
        <v>1.3089999999999999</v>
      </c>
      <c r="M862" s="112">
        <v>0.24199999999999999</v>
      </c>
      <c r="N862" s="112"/>
      <c r="O862" s="16">
        <v>2.1549999999999998</v>
      </c>
      <c r="P862" s="100">
        <v>398.41</v>
      </c>
      <c r="Q862" s="176">
        <v>2.1549999999999998</v>
      </c>
      <c r="R862" s="184">
        <v>398.41</v>
      </c>
      <c r="S862" s="101">
        <f t="shared" si="21"/>
        <v>5.4090007780929188E-3</v>
      </c>
      <c r="T862" s="11">
        <v>64.75</v>
      </c>
      <c r="U862" s="201">
        <f t="shared" si="22"/>
        <v>0.3502328003815165</v>
      </c>
      <c r="V862" s="201">
        <f t="shared" si="23"/>
        <v>324.54004668557513</v>
      </c>
      <c r="W862" s="202">
        <f t="shared" si="24"/>
        <v>21.013968022890989</v>
      </c>
    </row>
    <row r="863" spans="1:23" x14ac:dyDescent="0.2">
      <c r="A863" s="696"/>
      <c r="B863" s="690"/>
      <c r="C863" s="693"/>
      <c r="D863" s="138" t="s">
        <v>26</v>
      </c>
      <c r="E863" s="98">
        <v>3</v>
      </c>
      <c r="F863" s="99" t="s">
        <v>145</v>
      </c>
      <c r="G863" s="99" t="s">
        <v>83</v>
      </c>
      <c r="H863" s="98">
        <v>30</v>
      </c>
      <c r="I863" s="98">
        <v>1984</v>
      </c>
      <c r="J863" s="112">
        <v>18.033999999999999</v>
      </c>
      <c r="K863" s="112">
        <v>2</v>
      </c>
      <c r="L863" s="112">
        <v>7.0759999999999996</v>
      </c>
      <c r="M863" s="112">
        <v>0.04</v>
      </c>
      <c r="N863" s="112"/>
      <c r="O863" s="16">
        <v>8.9190000000000005</v>
      </c>
      <c r="P863" s="100">
        <v>1543.13</v>
      </c>
      <c r="Q863" s="176">
        <v>8.9190000000000005</v>
      </c>
      <c r="R863" s="184">
        <v>1543.13</v>
      </c>
      <c r="S863" s="101">
        <f t="shared" ref="S863:S869" si="26">Q863/R863</f>
        <v>5.7798111630257979E-3</v>
      </c>
      <c r="T863" s="11">
        <v>64.75</v>
      </c>
      <c r="U863" s="201">
        <f t="shared" ref="U863:U869" si="27">S863*T863</f>
        <v>0.37424277280592039</v>
      </c>
      <c r="V863" s="201">
        <f t="shared" ref="V863:V869" si="28">S863*60*1000</f>
        <v>346.78866978154787</v>
      </c>
      <c r="W863" s="202">
        <f t="shared" ref="W863:W869" si="29">V863*T863/1000</f>
        <v>22.454566368355223</v>
      </c>
    </row>
    <row r="864" spans="1:23" x14ac:dyDescent="0.2">
      <c r="A864" s="696"/>
      <c r="B864" s="690"/>
      <c r="C864" s="693"/>
      <c r="D864" s="104" t="s">
        <v>27</v>
      </c>
      <c r="E864" s="139">
        <v>1</v>
      </c>
      <c r="F864" s="140" t="s">
        <v>146</v>
      </c>
      <c r="G864" s="140" t="s">
        <v>122</v>
      </c>
      <c r="H864" s="139">
        <v>12</v>
      </c>
      <c r="I864" s="139">
        <v>1991</v>
      </c>
      <c r="J864" s="141">
        <v>10.551</v>
      </c>
      <c r="K864" s="141">
        <v>1.0529999999999999</v>
      </c>
      <c r="L864" s="141">
        <v>2.597</v>
      </c>
      <c r="M864" s="141">
        <v>-0.186</v>
      </c>
      <c r="N864" s="141"/>
      <c r="O864" s="144">
        <v>7.0869999999999997</v>
      </c>
      <c r="P864" s="57">
        <v>699.76</v>
      </c>
      <c r="Q864" s="177">
        <v>7.0869999999999997</v>
      </c>
      <c r="R864" s="185">
        <v>699.76</v>
      </c>
      <c r="S864" s="103">
        <f t="shared" si="26"/>
        <v>1.0127758088487482E-2</v>
      </c>
      <c r="T864" s="145">
        <v>64.75</v>
      </c>
      <c r="U864" s="54">
        <f t="shared" si="27"/>
        <v>0.65577233622956443</v>
      </c>
      <c r="V864" s="54">
        <f t="shared" si="28"/>
        <v>607.66548530924888</v>
      </c>
      <c r="W864" s="203">
        <f t="shared" si="29"/>
        <v>39.346340173773868</v>
      </c>
    </row>
    <row r="865" spans="1:23" x14ac:dyDescent="0.2">
      <c r="A865" s="696"/>
      <c r="B865" s="690"/>
      <c r="C865" s="693"/>
      <c r="D865" s="104" t="s">
        <v>27</v>
      </c>
      <c r="E865" s="139">
        <v>2</v>
      </c>
      <c r="F865" s="140" t="s">
        <v>147</v>
      </c>
      <c r="G865" s="140" t="s">
        <v>122</v>
      </c>
      <c r="H865" s="139">
        <v>12</v>
      </c>
      <c r="I865" s="139">
        <v>1987</v>
      </c>
      <c r="J865" s="141">
        <v>10.6</v>
      </c>
      <c r="K865" s="141">
        <v>0.36799999999999999</v>
      </c>
      <c r="L865" s="141">
        <v>2.4630000000000001</v>
      </c>
      <c r="M865" s="141">
        <v>-1.0999999999999999E-2</v>
      </c>
      <c r="N865" s="141"/>
      <c r="O865" s="144">
        <v>7.78</v>
      </c>
      <c r="P865" s="57">
        <v>741.3</v>
      </c>
      <c r="Q865" s="177">
        <v>7.78</v>
      </c>
      <c r="R865" s="185">
        <v>741.3</v>
      </c>
      <c r="S865" s="103">
        <f t="shared" si="26"/>
        <v>1.0495076217455821E-2</v>
      </c>
      <c r="T865" s="145">
        <v>64.75</v>
      </c>
      <c r="U865" s="54">
        <f t="shared" si="27"/>
        <v>0.67955618508026439</v>
      </c>
      <c r="V865" s="54">
        <f t="shared" si="28"/>
        <v>629.7045730473493</v>
      </c>
      <c r="W865" s="203">
        <f t="shared" si="29"/>
        <v>40.773371104815865</v>
      </c>
    </row>
    <row r="866" spans="1:23" x14ac:dyDescent="0.2">
      <c r="A866" s="696"/>
      <c r="B866" s="690"/>
      <c r="C866" s="693"/>
      <c r="D866" s="104" t="s">
        <v>27</v>
      </c>
      <c r="E866" s="139">
        <v>3</v>
      </c>
      <c r="F866" s="140" t="s">
        <v>148</v>
      </c>
      <c r="G866" s="140" t="s">
        <v>122</v>
      </c>
      <c r="H866" s="139">
        <v>15</v>
      </c>
      <c r="I866" s="139">
        <v>1983</v>
      </c>
      <c r="J866" s="141">
        <v>6.6589999999999998</v>
      </c>
      <c r="K866" s="141">
        <v>1.21</v>
      </c>
      <c r="L866" s="141">
        <v>3.6829999999999998</v>
      </c>
      <c r="M866" s="141">
        <v>1.0999999999999999E-2</v>
      </c>
      <c r="N866" s="141"/>
      <c r="O866" s="144">
        <v>6.6589999999999998</v>
      </c>
      <c r="P866" s="57">
        <v>622.54</v>
      </c>
      <c r="Q866" s="177">
        <v>6.6589999999999998</v>
      </c>
      <c r="R866" s="185">
        <v>622.54</v>
      </c>
      <c r="S866" s="103">
        <f t="shared" si="26"/>
        <v>1.0696501429627012E-2</v>
      </c>
      <c r="T866" s="145">
        <v>64.75</v>
      </c>
      <c r="U866" s="54">
        <f t="shared" si="27"/>
        <v>0.69259846756834897</v>
      </c>
      <c r="V866" s="54">
        <f t="shared" si="28"/>
        <v>641.79008577762067</v>
      </c>
      <c r="W866" s="203">
        <f t="shared" si="29"/>
        <v>41.555908054100939</v>
      </c>
    </row>
    <row r="867" spans="1:23" x14ac:dyDescent="0.2">
      <c r="A867" s="696"/>
      <c r="B867" s="690"/>
      <c r="C867" s="693"/>
      <c r="D867" s="143" t="s">
        <v>28</v>
      </c>
      <c r="E867" s="93">
        <v>1</v>
      </c>
      <c r="F867" s="94" t="s">
        <v>149</v>
      </c>
      <c r="G867" s="94" t="s">
        <v>122</v>
      </c>
      <c r="H867" s="93">
        <v>8</v>
      </c>
      <c r="I867" s="93">
        <v>1981</v>
      </c>
      <c r="J867" s="56">
        <v>6.4880000000000004</v>
      </c>
      <c r="K867" s="56">
        <v>0.26300000000000001</v>
      </c>
      <c r="L867" s="56">
        <v>2.1579999999999999</v>
      </c>
      <c r="M867" s="56">
        <v>-5.8999999999999997E-2</v>
      </c>
      <c r="N867" s="56"/>
      <c r="O867" s="18">
        <v>4.1260000000000003</v>
      </c>
      <c r="P867" s="95">
        <v>361.53</v>
      </c>
      <c r="Q867" s="59">
        <v>4.1260000000000003</v>
      </c>
      <c r="R867" s="186">
        <v>361.53</v>
      </c>
      <c r="S867" s="96">
        <f t="shared" si="26"/>
        <v>1.1412607529112386E-2</v>
      </c>
      <c r="T867" s="13">
        <v>64.75</v>
      </c>
      <c r="U867" s="148">
        <f t="shared" si="27"/>
        <v>0.73896633751002694</v>
      </c>
      <c r="V867" s="148">
        <f t="shared" si="28"/>
        <v>684.75645174674321</v>
      </c>
      <c r="W867" s="204">
        <f t="shared" si="29"/>
        <v>44.337980250601618</v>
      </c>
    </row>
    <row r="868" spans="1:23" x14ac:dyDescent="0.2">
      <c r="A868" s="696"/>
      <c r="B868" s="690"/>
      <c r="C868" s="693"/>
      <c r="D868" s="143" t="s">
        <v>28</v>
      </c>
      <c r="E868" s="93">
        <v>2</v>
      </c>
      <c r="F868" s="94" t="s">
        <v>150</v>
      </c>
      <c r="G868" s="94" t="s">
        <v>122</v>
      </c>
      <c r="H868" s="93">
        <v>24</v>
      </c>
      <c r="I868" s="93">
        <v>1981</v>
      </c>
      <c r="J868" s="56">
        <v>20.506</v>
      </c>
      <c r="K868" s="56">
        <v>1.421</v>
      </c>
      <c r="L868" s="56">
        <v>5.8920000000000003</v>
      </c>
      <c r="M868" s="56">
        <v>-9.5000000000000001E-2</v>
      </c>
      <c r="N868" s="56"/>
      <c r="O868" s="18">
        <v>13.288</v>
      </c>
      <c r="P868" s="95">
        <v>996.18</v>
      </c>
      <c r="Q868" s="59">
        <v>13.288</v>
      </c>
      <c r="R868" s="186">
        <v>996.18</v>
      </c>
      <c r="S868" s="96">
        <f t="shared" si="26"/>
        <v>1.3338954807364132E-2</v>
      </c>
      <c r="T868" s="13">
        <v>64.75</v>
      </c>
      <c r="U868" s="148">
        <f t="shared" si="27"/>
        <v>0.86369732377682751</v>
      </c>
      <c r="V868" s="148">
        <f t="shared" si="28"/>
        <v>800.33728844184793</v>
      </c>
      <c r="W868" s="204">
        <f t="shared" si="29"/>
        <v>51.82183942660965</v>
      </c>
    </row>
    <row r="869" spans="1:23" ht="13.5" thickBot="1" x14ac:dyDescent="0.25">
      <c r="A869" s="696"/>
      <c r="B869" s="690"/>
      <c r="C869" s="693"/>
      <c r="D869" s="391" t="s">
        <v>28</v>
      </c>
      <c r="E869" s="392">
        <v>3</v>
      </c>
      <c r="F869" s="393" t="s">
        <v>151</v>
      </c>
      <c r="G869" s="393" t="s">
        <v>122</v>
      </c>
      <c r="H869" s="392">
        <v>8</v>
      </c>
      <c r="I869" s="392">
        <v>1992</v>
      </c>
      <c r="J869" s="394">
        <v>6.7089999999999996</v>
      </c>
      <c r="K869" s="394">
        <v>0.42099999999999999</v>
      </c>
      <c r="L869" s="394">
        <v>7.3999999999999996E-2</v>
      </c>
      <c r="M869" s="394">
        <v>8.8999999999999996E-2</v>
      </c>
      <c r="N869" s="394"/>
      <c r="O869" s="395">
        <v>6.125</v>
      </c>
      <c r="P869" s="396">
        <v>390.46</v>
      </c>
      <c r="Q869" s="397">
        <v>6.125</v>
      </c>
      <c r="R869" s="398">
        <v>390.46</v>
      </c>
      <c r="S869" s="399">
        <f t="shared" si="26"/>
        <v>1.5686626030835427E-2</v>
      </c>
      <c r="T869" s="400">
        <v>64.75</v>
      </c>
      <c r="U869" s="401">
        <f t="shared" si="27"/>
        <v>1.0157090354965939</v>
      </c>
      <c r="V869" s="401">
        <f t="shared" si="28"/>
        <v>941.19756185012557</v>
      </c>
      <c r="W869" s="402">
        <f t="shared" si="29"/>
        <v>60.942542129795626</v>
      </c>
    </row>
    <row r="870" spans="1:23" x14ac:dyDescent="0.2">
      <c r="A870" s="702" t="s">
        <v>679</v>
      </c>
      <c r="B870" s="689">
        <v>8.1</v>
      </c>
      <c r="C870" s="692">
        <v>217.8</v>
      </c>
      <c r="D870" s="83" t="s">
        <v>25</v>
      </c>
      <c r="E870" s="84">
        <v>1</v>
      </c>
      <c r="F870" s="85" t="s">
        <v>644</v>
      </c>
      <c r="G870" s="85" t="s">
        <v>645</v>
      </c>
      <c r="H870" s="84">
        <v>79</v>
      </c>
      <c r="I870" s="84">
        <v>2008</v>
      </c>
      <c r="J870" s="110">
        <v>38.875999999999998</v>
      </c>
      <c r="K870" s="110">
        <v>9.8059999999999992</v>
      </c>
      <c r="L870" s="110">
        <v>1.2410000000000001</v>
      </c>
      <c r="M870" s="110">
        <v>0</v>
      </c>
      <c r="N870" s="110">
        <v>0.34399999999999997</v>
      </c>
      <c r="O870" s="14">
        <v>27.484000000000002</v>
      </c>
      <c r="P870" s="110">
        <v>6542.75</v>
      </c>
      <c r="Q870" s="179">
        <v>27.484000000000002</v>
      </c>
      <c r="R870" s="182">
        <v>6542.75</v>
      </c>
      <c r="S870" s="87">
        <v>4.2006801421420655E-3</v>
      </c>
      <c r="T870" s="10">
        <v>52.8</v>
      </c>
      <c r="U870" s="198">
        <v>0.22179591150510106</v>
      </c>
      <c r="V870" s="198">
        <v>252.04080852852394</v>
      </c>
      <c r="W870" s="199">
        <v>13.307754690306062</v>
      </c>
    </row>
    <row r="871" spans="1:23" x14ac:dyDescent="0.2">
      <c r="A871" s="696"/>
      <c r="B871" s="690"/>
      <c r="C871" s="693"/>
      <c r="D871" s="88" t="s">
        <v>25</v>
      </c>
      <c r="E871" s="89">
        <v>2</v>
      </c>
      <c r="F871" s="90" t="s">
        <v>646</v>
      </c>
      <c r="G871" s="90" t="s">
        <v>647</v>
      </c>
      <c r="H871" s="89">
        <v>36</v>
      </c>
      <c r="I871" s="89">
        <v>1983</v>
      </c>
      <c r="J871" s="111">
        <v>22.148</v>
      </c>
      <c r="K871" s="111">
        <v>4.2240000000000002</v>
      </c>
      <c r="L871" s="111">
        <v>10.499000000000001</v>
      </c>
      <c r="M871" s="111">
        <v>-1.464</v>
      </c>
      <c r="N871" s="111">
        <v>1.6060000000000001</v>
      </c>
      <c r="O871" s="15">
        <v>7.2889999999999997</v>
      </c>
      <c r="P871" s="92">
        <v>2073.62</v>
      </c>
      <c r="Q871" s="175">
        <v>7.2889999999999997</v>
      </c>
      <c r="R871" s="183">
        <v>2073.62</v>
      </c>
      <c r="S871" s="91">
        <v>3.5151088434718031E-3</v>
      </c>
      <c r="T871" s="53">
        <v>52.8</v>
      </c>
      <c r="U871" s="147">
        <v>0.1855977469353112</v>
      </c>
      <c r="V871" s="147">
        <v>210.9065306083082</v>
      </c>
      <c r="W871" s="200">
        <v>11.135864816118673</v>
      </c>
    </row>
    <row r="872" spans="1:23" x14ac:dyDescent="0.2">
      <c r="A872" s="696"/>
      <c r="B872" s="690"/>
      <c r="C872" s="693"/>
      <c r="D872" s="88" t="s">
        <v>25</v>
      </c>
      <c r="E872" s="89">
        <v>3</v>
      </c>
      <c r="F872" s="90" t="s">
        <v>648</v>
      </c>
      <c r="G872" s="90" t="s">
        <v>649</v>
      </c>
      <c r="H872" s="89">
        <v>20</v>
      </c>
      <c r="I872" s="89">
        <v>1984</v>
      </c>
      <c r="J872" s="111">
        <v>12.487</v>
      </c>
      <c r="K872" s="111">
        <v>1.9550000000000001</v>
      </c>
      <c r="L872" s="111">
        <v>6.0629999999999997</v>
      </c>
      <c r="M872" s="111">
        <v>-0.06</v>
      </c>
      <c r="N872" s="111">
        <v>0</v>
      </c>
      <c r="O872" s="15">
        <v>4.5270000000000001</v>
      </c>
      <c r="P872" s="111">
        <v>1050.8499999999999</v>
      </c>
      <c r="Q872" s="175">
        <v>4.5270000000000001</v>
      </c>
      <c r="R872" s="183">
        <v>1050.8499999999999</v>
      </c>
      <c r="S872" s="91">
        <v>4.3079411904648627E-3</v>
      </c>
      <c r="T872" s="53">
        <v>52.8</v>
      </c>
      <c r="U872" s="147">
        <v>0.22745929485654473</v>
      </c>
      <c r="V872" s="147">
        <v>258.47647142789174</v>
      </c>
      <c r="W872" s="200">
        <v>13.647557691392683</v>
      </c>
    </row>
    <row r="873" spans="1:23" x14ac:dyDescent="0.2">
      <c r="A873" s="696"/>
      <c r="B873" s="690"/>
      <c r="C873" s="693"/>
      <c r="D873" s="88" t="s">
        <v>25</v>
      </c>
      <c r="E873" s="89">
        <v>4</v>
      </c>
      <c r="F873" s="90" t="s">
        <v>650</v>
      </c>
      <c r="G873" s="90" t="s">
        <v>647</v>
      </c>
      <c r="H873" s="89">
        <v>20</v>
      </c>
      <c r="I873" s="89">
        <v>1984</v>
      </c>
      <c r="J873" s="111">
        <v>8.8160000000000007</v>
      </c>
      <c r="K873" s="111">
        <v>1.66</v>
      </c>
      <c r="L873" s="111">
        <v>3.7650000000000001</v>
      </c>
      <c r="M873" s="111">
        <v>0</v>
      </c>
      <c r="N873" s="111">
        <v>0.61</v>
      </c>
      <c r="O873" s="15">
        <v>2.7789999999999999</v>
      </c>
      <c r="P873" s="111">
        <v>1056.5999999999999</v>
      </c>
      <c r="Q873" s="175">
        <v>2.7789999999999999</v>
      </c>
      <c r="R873" s="183">
        <v>1056.5999999999999</v>
      </c>
      <c r="S873" s="91">
        <v>2.6301343933371191E-3</v>
      </c>
      <c r="T873" s="53">
        <v>52.8</v>
      </c>
      <c r="U873" s="147">
        <v>0.13887109596819988</v>
      </c>
      <c r="V873" s="147">
        <v>157.80806360022714</v>
      </c>
      <c r="W873" s="200">
        <v>8.3322657580919923</v>
      </c>
    </row>
    <row r="874" spans="1:23" x14ac:dyDescent="0.2">
      <c r="A874" s="696"/>
      <c r="B874" s="690"/>
      <c r="C874" s="693"/>
      <c r="D874" s="88" t="s">
        <v>25</v>
      </c>
      <c r="E874" s="89">
        <v>5</v>
      </c>
      <c r="F874" s="90" t="s">
        <v>651</v>
      </c>
      <c r="G874" s="90" t="s">
        <v>647</v>
      </c>
      <c r="H874" s="89">
        <v>20</v>
      </c>
      <c r="I874" s="89">
        <v>1982</v>
      </c>
      <c r="J874" s="111">
        <v>9.73</v>
      </c>
      <c r="K874" s="111">
        <v>2.4359999999999999</v>
      </c>
      <c r="L874" s="111">
        <v>5.7779999999999996</v>
      </c>
      <c r="M874" s="111">
        <v>-0.60199999999999998</v>
      </c>
      <c r="N874" s="111">
        <v>0.38100000000000001</v>
      </c>
      <c r="O874" s="15">
        <v>1.736</v>
      </c>
      <c r="P874" s="111">
        <v>1034.1500000000001</v>
      </c>
      <c r="Q874" s="175">
        <v>1.736</v>
      </c>
      <c r="R874" s="183">
        <v>1034.1500000000001</v>
      </c>
      <c r="S874" s="91">
        <v>1.6786733065802832E-3</v>
      </c>
      <c r="T874" s="53">
        <v>52.8</v>
      </c>
      <c r="U874" s="147">
        <v>8.8633950587438948E-2</v>
      </c>
      <c r="V874" s="147">
        <v>100.72039839481698</v>
      </c>
      <c r="W874" s="200">
        <v>5.318037035246336</v>
      </c>
    </row>
    <row r="875" spans="1:23" x14ac:dyDescent="0.2">
      <c r="A875" s="696"/>
      <c r="B875" s="690"/>
      <c r="C875" s="693"/>
      <c r="D875" s="88" t="s">
        <v>25</v>
      </c>
      <c r="E875" s="89">
        <v>6</v>
      </c>
      <c r="F875" s="90" t="s">
        <v>652</v>
      </c>
      <c r="G875" s="90" t="s">
        <v>647</v>
      </c>
      <c r="H875" s="89">
        <v>20</v>
      </c>
      <c r="I875" s="89">
        <v>1982</v>
      </c>
      <c r="J875" s="111">
        <v>11.65</v>
      </c>
      <c r="K875" s="111">
        <v>1.341</v>
      </c>
      <c r="L875" s="111">
        <v>5.4740000000000002</v>
      </c>
      <c r="M875" s="111">
        <v>0.47799999999999998</v>
      </c>
      <c r="N875" s="111">
        <v>0.78400000000000003</v>
      </c>
      <c r="O875" s="15">
        <v>3.5720000000000001</v>
      </c>
      <c r="P875" s="111">
        <v>1051.81</v>
      </c>
      <c r="Q875" s="175">
        <v>3.5720000000000001</v>
      </c>
      <c r="R875" s="183">
        <v>1051.81</v>
      </c>
      <c r="S875" s="91">
        <v>3.3960506175069642E-3</v>
      </c>
      <c r="T875" s="53">
        <v>52.8</v>
      </c>
      <c r="U875" s="147">
        <v>0.17931147260436769</v>
      </c>
      <c r="V875" s="147">
        <v>203.76303705041784</v>
      </c>
      <c r="W875" s="200">
        <v>10.758688356262061</v>
      </c>
    </row>
    <row r="876" spans="1:23" x14ac:dyDescent="0.2">
      <c r="A876" s="696"/>
      <c r="B876" s="690"/>
      <c r="C876" s="693"/>
      <c r="D876" s="88" t="s">
        <v>25</v>
      </c>
      <c r="E876" s="89">
        <v>7</v>
      </c>
      <c r="F876" s="90" t="s">
        <v>653</v>
      </c>
      <c r="G876" s="90" t="s">
        <v>647</v>
      </c>
      <c r="H876" s="89">
        <v>20</v>
      </c>
      <c r="I876" s="89">
        <v>1983</v>
      </c>
      <c r="J876" s="111">
        <v>9.5239999999999991</v>
      </c>
      <c r="K876" s="111">
        <v>1.341</v>
      </c>
      <c r="L876" s="111">
        <v>3.508</v>
      </c>
      <c r="M876" s="111">
        <v>0.29299999999999998</v>
      </c>
      <c r="N876" s="111">
        <v>0.78800000000000003</v>
      </c>
      <c r="O876" s="15">
        <v>3.5920000000000001</v>
      </c>
      <c r="P876" s="111">
        <v>1063.0999999999999</v>
      </c>
      <c r="Q876" s="175">
        <v>3.5920000000000001</v>
      </c>
      <c r="R876" s="183">
        <v>1063.0999999999999</v>
      </c>
      <c r="S876" s="91">
        <v>3.378797855328756E-3</v>
      </c>
      <c r="T876" s="53">
        <v>52.8</v>
      </c>
      <c r="U876" s="147">
        <v>0.17840052676135831</v>
      </c>
      <c r="V876" s="147">
        <v>202.72787131972535</v>
      </c>
      <c r="W876" s="200">
        <v>10.704031605681497</v>
      </c>
    </row>
    <row r="877" spans="1:23" x14ac:dyDescent="0.2">
      <c r="A877" s="696"/>
      <c r="B877" s="690"/>
      <c r="C877" s="693"/>
      <c r="D877" s="88" t="s">
        <v>25</v>
      </c>
      <c r="E877" s="89">
        <v>8</v>
      </c>
      <c r="F877" s="90" t="s">
        <v>654</v>
      </c>
      <c r="G877" s="90" t="s">
        <v>647</v>
      </c>
      <c r="H877" s="89">
        <v>20</v>
      </c>
      <c r="I877" s="89">
        <v>1981</v>
      </c>
      <c r="J877" s="111">
        <v>9.468</v>
      </c>
      <c r="K877" s="111">
        <v>2.25</v>
      </c>
      <c r="L877" s="111">
        <v>3.3540000000000001</v>
      </c>
      <c r="M877" s="111">
        <v>0</v>
      </c>
      <c r="N877" s="111">
        <v>0.69499999999999995</v>
      </c>
      <c r="O877" s="15">
        <v>3.1669999999999998</v>
      </c>
      <c r="P877" s="111">
        <v>1041.52</v>
      </c>
      <c r="Q877" s="175">
        <v>3.1669999999999998</v>
      </c>
      <c r="R877" s="183">
        <v>1041.52</v>
      </c>
      <c r="S877" s="91">
        <v>3.0407481373377369E-3</v>
      </c>
      <c r="T877" s="53">
        <v>52.8</v>
      </c>
      <c r="U877" s="147">
        <v>0.1605515016514325</v>
      </c>
      <c r="V877" s="147">
        <v>182.44488824026422</v>
      </c>
      <c r="W877" s="200">
        <v>9.6330900990859494</v>
      </c>
    </row>
    <row r="878" spans="1:23" x14ac:dyDescent="0.2">
      <c r="A878" s="696"/>
      <c r="B878" s="690"/>
      <c r="C878" s="693"/>
      <c r="D878" s="88" t="s">
        <v>25</v>
      </c>
      <c r="E878" s="89">
        <v>9</v>
      </c>
      <c r="F878" s="90" t="s">
        <v>655</v>
      </c>
      <c r="G878" s="90" t="s">
        <v>647</v>
      </c>
      <c r="H878" s="89">
        <v>20</v>
      </c>
      <c r="I878" s="89">
        <v>1981</v>
      </c>
      <c r="J878" s="111">
        <v>9.3119999999999994</v>
      </c>
      <c r="K878" s="111">
        <v>2.3660000000000001</v>
      </c>
      <c r="L878" s="111">
        <v>2.6640000000000001</v>
      </c>
      <c r="M878" s="111">
        <v>0</v>
      </c>
      <c r="N878" s="111">
        <v>0</v>
      </c>
      <c r="O878" s="15">
        <v>4.2809999999999997</v>
      </c>
      <c r="P878" s="111">
        <v>1033.77</v>
      </c>
      <c r="Q878" s="175">
        <v>4.2809999999999997</v>
      </c>
      <c r="R878" s="183">
        <v>1033.77</v>
      </c>
      <c r="S878" s="91">
        <v>4.1411532545924138E-3</v>
      </c>
      <c r="T878" s="53">
        <v>52.8</v>
      </c>
      <c r="U878" s="147">
        <v>0.21865289184247944</v>
      </c>
      <c r="V878" s="147">
        <v>248.46919527554485</v>
      </c>
      <c r="W878" s="200">
        <v>13.119173510548768</v>
      </c>
    </row>
    <row r="879" spans="1:23" x14ac:dyDescent="0.2">
      <c r="A879" s="696"/>
      <c r="B879" s="690"/>
      <c r="C879" s="693"/>
      <c r="D879" s="88" t="s">
        <v>25</v>
      </c>
      <c r="E879" s="89" t="s">
        <v>111</v>
      </c>
      <c r="F879" s="90" t="s">
        <v>656</v>
      </c>
      <c r="G879" s="90" t="s">
        <v>647</v>
      </c>
      <c r="H879" s="89">
        <v>20</v>
      </c>
      <c r="I879" s="89">
        <v>1981</v>
      </c>
      <c r="J879" s="111">
        <v>10.079000000000001</v>
      </c>
      <c r="K879" s="111">
        <v>2.6819999999999999</v>
      </c>
      <c r="L879" s="111">
        <v>3.706</v>
      </c>
      <c r="M879" s="111">
        <v>2.1000000000000001E-2</v>
      </c>
      <c r="N879" s="111">
        <v>0.66100000000000003</v>
      </c>
      <c r="O879" s="15">
        <v>3.0089999999999999</v>
      </c>
      <c r="P879" s="111">
        <v>1019.7</v>
      </c>
      <c r="Q879" s="175">
        <v>3.0089999999999999</v>
      </c>
      <c r="R879" s="183">
        <v>1019.7</v>
      </c>
      <c r="S879" s="91">
        <v>2.9508679023242126E-3</v>
      </c>
      <c r="T879" s="53">
        <v>52.8</v>
      </c>
      <c r="U879" s="147">
        <v>0.15580582524271841</v>
      </c>
      <c r="V879" s="147">
        <v>177.05207413945277</v>
      </c>
      <c r="W879" s="200">
        <v>9.3483495145631057</v>
      </c>
    </row>
    <row r="880" spans="1:23" x14ac:dyDescent="0.2">
      <c r="A880" s="696"/>
      <c r="B880" s="690"/>
      <c r="C880" s="693"/>
      <c r="D880" s="138" t="s">
        <v>26</v>
      </c>
      <c r="E880" s="98">
        <v>1</v>
      </c>
      <c r="F880" s="99" t="s">
        <v>657</v>
      </c>
      <c r="G880" s="99" t="s">
        <v>658</v>
      </c>
      <c r="H880" s="98">
        <v>64</v>
      </c>
      <c r="I880" s="98">
        <v>1961</v>
      </c>
      <c r="J880" s="112">
        <v>42.094999999999999</v>
      </c>
      <c r="K880" s="112">
        <v>5.867</v>
      </c>
      <c r="L880" s="112">
        <v>8.93</v>
      </c>
      <c r="M880" s="112">
        <v>-0.29299999999999998</v>
      </c>
      <c r="N880" s="112">
        <v>0</v>
      </c>
      <c r="O880" s="16">
        <v>27.591000000000001</v>
      </c>
      <c r="P880" s="102">
        <v>2955.81</v>
      </c>
      <c r="Q880" s="176">
        <v>27.591000000000001</v>
      </c>
      <c r="R880" s="184">
        <v>2955.81</v>
      </c>
      <c r="S880" s="101">
        <v>9.3344971429151404E-3</v>
      </c>
      <c r="T880" s="11">
        <v>52.8</v>
      </c>
      <c r="U880" s="201">
        <v>0.49286144914591939</v>
      </c>
      <c r="V880" s="201">
        <v>560.06982857490834</v>
      </c>
      <c r="W880" s="202">
        <v>29.571686948755158</v>
      </c>
    </row>
    <row r="881" spans="1:23" x14ac:dyDescent="0.2">
      <c r="A881" s="696"/>
      <c r="B881" s="690"/>
      <c r="C881" s="693"/>
      <c r="D881" s="138" t="s">
        <v>26</v>
      </c>
      <c r="E881" s="98">
        <v>2</v>
      </c>
      <c r="F881" s="99" t="s">
        <v>659</v>
      </c>
      <c r="G881" s="99" t="s">
        <v>658</v>
      </c>
      <c r="H881" s="98">
        <v>30</v>
      </c>
      <c r="I881" s="98">
        <v>1990</v>
      </c>
      <c r="J881" s="112">
        <v>37.017000000000003</v>
      </c>
      <c r="K881" s="112">
        <v>4.2469999999999999</v>
      </c>
      <c r="L881" s="112">
        <v>10.965</v>
      </c>
      <c r="M881" s="112">
        <v>-0.61699999999999999</v>
      </c>
      <c r="N881" s="112">
        <v>0</v>
      </c>
      <c r="O881" s="16">
        <v>22.420999999999999</v>
      </c>
      <c r="P881" s="102">
        <v>2325.88</v>
      </c>
      <c r="Q881" s="176">
        <v>22.420999999999999</v>
      </c>
      <c r="R881" s="184">
        <v>2325.88</v>
      </c>
      <c r="S881" s="101">
        <v>9.6397922506750132E-3</v>
      </c>
      <c r="T881" s="11">
        <v>52.8</v>
      </c>
      <c r="U881" s="201">
        <v>0.50898103083564072</v>
      </c>
      <c r="V881" s="201">
        <v>578.38753504050078</v>
      </c>
      <c r="W881" s="202">
        <v>30.538861850138442</v>
      </c>
    </row>
    <row r="882" spans="1:23" x14ac:dyDescent="0.2">
      <c r="A882" s="696"/>
      <c r="B882" s="690"/>
      <c r="C882" s="693"/>
      <c r="D882" s="138" t="s">
        <v>26</v>
      </c>
      <c r="E882" s="98">
        <v>3</v>
      </c>
      <c r="F882" s="99" t="s">
        <v>660</v>
      </c>
      <c r="G882" s="99" t="s">
        <v>658</v>
      </c>
      <c r="H882" s="98">
        <v>48</v>
      </c>
      <c r="I882" s="98">
        <v>1961</v>
      </c>
      <c r="J882" s="112">
        <v>29.631</v>
      </c>
      <c r="K882" s="112">
        <v>4.4139999999999997</v>
      </c>
      <c r="L882" s="112">
        <v>7.1059999999999999</v>
      </c>
      <c r="M882" s="112">
        <v>-0.55500000000000005</v>
      </c>
      <c r="N882" s="112">
        <v>0</v>
      </c>
      <c r="O882" s="16">
        <v>18.664000000000001</v>
      </c>
      <c r="P882" s="102">
        <v>2393.16</v>
      </c>
      <c r="Q882" s="176">
        <v>18.664000000000001</v>
      </c>
      <c r="R882" s="184">
        <v>2393.16</v>
      </c>
      <c r="S882" s="101">
        <v>7.7988935131792286E-3</v>
      </c>
      <c r="T882" s="11">
        <v>52.8</v>
      </c>
      <c r="U882" s="201">
        <v>0.41178157749586325</v>
      </c>
      <c r="V882" s="201">
        <v>467.93361079075373</v>
      </c>
      <c r="W882" s="202">
        <v>24.706894649751796</v>
      </c>
    </row>
    <row r="883" spans="1:23" x14ac:dyDescent="0.2">
      <c r="A883" s="696"/>
      <c r="B883" s="690"/>
      <c r="C883" s="693"/>
      <c r="D883" s="138" t="s">
        <v>26</v>
      </c>
      <c r="E883" s="98">
        <v>4</v>
      </c>
      <c r="F883" s="99" t="s">
        <v>661</v>
      </c>
      <c r="G883" s="99" t="s">
        <v>658</v>
      </c>
      <c r="H883" s="98">
        <v>64</v>
      </c>
      <c r="I883" s="98">
        <v>1961</v>
      </c>
      <c r="J883" s="112">
        <v>41.878</v>
      </c>
      <c r="K883" s="112">
        <v>4.8390000000000004</v>
      </c>
      <c r="L883" s="112">
        <v>11.090999999999999</v>
      </c>
      <c r="M883" s="112">
        <v>0.14899999999999999</v>
      </c>
      <c r="N883" s="112">
        <v>0</v>
      </c>
      <c r="O883" s="16">
        <v>25.798999999999999</v>
      </c>
      <c r="P883" s="102">
        <v>2955.74</v>
      </c>
      <c r="Q883" s="176">
        <v>25.798999999999999</v>
      </c>
      <c r="R883" s="184">
        <v>2955.74</v>
      </c>
      <c r="S883" s="101">
        <v>8.7284402552321935E-3</v>
      </c>
      <c r="T883" s="11">
        <v>52.8</v>
      </c>
      <c r="U883" s="201">
        <v>0.4608616454762598</v>
      </c>
      <c r="V883" s="201">
        <v>523.70641531393153</v>
      </c>
      <c r="W883" s="202">
        <v>27.651698728575582</v>
      </c>
    </row>
    <row r="884" spans="1:23" x14ac:dyDescent="0.2">
      <c r="A884" s="696"/>
      <c r="B884" s="690"/>
      <c r="C884" s="693"/>
      <c r="D884" s="138" t="s">
        <v>26</v>
      </c>
      <c r="E884" s="98">
        <v>5</v>
      </c>
      <c r="F884" s="99" t="s">
        <v>662</v>
      </c>
      <c r="G884" s="99" t="s">
        <v>658</v>
      </c>
      <c r="H884" s="98">
        <v>20</v>
      </c>
      <c r="I884" s="98">
        <v>1990</v>
      </c>
      <c r="J884" s="112">
        <v>16.459</v>
      </c>
      <c r="K884" s="112">
        <v>2.0670000000000002</v>
      </c>
      <c r="L884" s="112">
        <v>4.3319999999999999</v>
      </c>
      <c r="M884" s="112">
        <v>0.32200000000000001</v>
      </c>
      <c r="N884" s="112">
        <v>0</v>
      </c>
      <c r="O884" s="16">
        <v>9.7370000000000001</v>
      </c>
      <c r="P884" s="112">
        <v>1098.75</v>
      </c>
      <c r="Q884" s="176">
        <v>9.7370000000000001</v>
      </c>
      <c r="R884" s="184">
        <v>1098.75</v>
      </c>
      <c r="S884" s="101">
        <v>8.8618885096700805E-3</v>
      </c>
      <c r="T884" s="11">
        <v>52.8</v>
      </c>
      <c r="U884" s="201">
        <v>0.46790771331058023</v>
      </c>
      <c r="V884" s="201">
        <v>531.71331058020485</v>
      </c>
      <c r="W884" s="202">
        <v>28.074462798634812</v>
      </c>
    </row>
    <row r="885" spans="1:23" x14ac:dyDescent="0.2">
      <c r="A885" s="696"/>
      <c r="B885" s="690"/>
      <c r="C885" s="693"/>
      <c r="D885" s="138" t="s">
        <v>26</v>
      </c>
      <c r="E885" s="98">
        <v>6</v>
      </c>
      <c r="F885" s="99" t="s">
        <v>663</v>
      </c>
      <c r="G885" s="99" t="s">
        <v>658</v>
      </c>
      <c r="H885" s="98">
        <v>35</v>
      </c>
      <c r="I885" s="98">
        <v>1988</v>
      </c>
      <c r="J885" s="112">
        <v>31.646999999999998</v>
      </c>
      <c r="K885" s="112">
        <v>3.2970000000000002</v>
      </c>
      <c r="L885" s="112">
        <v>7.8890000000000002</v>
      </c>
      <c r="M885" s="112">
        <v>0.56200000000000006</v>
      </c>
      <c r="N885" s="112">
        <v>0</v>
      </c>
      <c r="O885" s="16">
        <v>19.896999999999998</v>
      </c>
      <c r="P885" s="100">
        <v>2071.39</v>
      </c>
      <c r="Q885" s="176">
        <v>19.896999999999998</v>
      </c>
      <c r="R885" s="184">
        <v>2071.39</v>
      </c>
      <c r="S885" s="101">
        <v>9.6056271392639721E-3</v>
      </c>
      <c r="T885" s="11">
        <v>52.8</v>
      </c>
      <c r="U885" s="201">
        <v>0.50717711295313772</v>
      </c>
      <c r="V885" s="201">
        <v>576.33762835583832</v>
      </c>
      <c r="W885" s="202">
        <v>30.430626777188262</v>
      </c>
    </row>
    <row r="886" spans="1:23" x14ac:dyDescent="0.2">
      <c r="A886" s="696"/>
      <c r="B886" s="690"/>
      <c r="C886" s="693"/>
      <c r="D886" s="138" t="s">
        <v>26</v>
      </c>
      <c r="E886" s="98">
        <v>7</v>
      </c>
      <c r="F886" s="99" t="s">
        <v>664</v>
      </c>
      <c r="G886" s="99" t="s">
        <v>658</v>
      </c>
      <c r="H886" s="98">
        <v>36</v>
      </c>
      <c r="I886" s="98">
        <v>1987</v>
      </c>
      <c r="J886" s="112">
        <v>32.552999999999997</v>
      </c>
      <c r="K886" s="112">
        <v>3.2749999999999999</v>
      </c>
      <c r="L886" s="112">
        <v>8.8010000000000002</v>
      </c>
      <c r="M886" s="112">
        <v>-0.34300000000000003</v>
      </c>
      <c r="N886" s="112">
        <v>0</v>
      </c>
      <c r="O886" s="16">
        <v>20.82</v>
      </c>
      <c r="P886" s="100">
        <v>2212.71</v>
      </c>
      <c r="Q886" s="176">
        <v>20.82</v>
      </c>
      <c r="R886" s="184">
        <v>2212.71</v>
      </c>
      <c r="S886" s="101">
        <v>9.4092764076630017E-3</v>
      </c>
      <c r="T886" s="11">
        <v>52.8</v>
      </c>
      <c r="U886" s="201">
        <v>0.49680979432460648</v>
      </c>
      <c r="V886" s="201">
        <v>564.55658445978008</v>
      </c>
      <c r="W886" s="202">
        <v>29.808587659476387</v>
      </c>
    </row>
    <row r="887" spans="1:23" x14ac:dyDescent="0.2">
      <c r="A887" s="696"/>
      <c r="B887" s="690"/>
      <c r="C887" s="693"/>
      <c r="D887" s="138" t="s">
        <v>26</v>
      </c>
      <c r="E887" s="98">
        <v>8</v>
      </c>
      <c r="F887" s="99" t="s">
        <v>665</v>
      </c>
      <c r="G887" s="99" t="s">
        <v>658</v>
      </c>
      <c r="H887" s="98">
        <v>30</v>
      </c>
      <c r="I887" s="98">
        <v>1967</v>
      </c>
      <c r="J887" s="112">
        <v>24.404</v>
      </c>
      <c r="K887" s="112">
        <v>2.347</v>
      </c>
      <c r="L887" s="112">
        <v>5.968</v>
      </c>
      <c r="M887" s="112">
        <v>0.20699999999999999</v>
      </c>
      <c r="N887" s="112">
        <v>0</v>
      </c>
      <c r="O887" s="16">
        <v>15.881</v>
      </c>
      <c r="P887" s="112">
        <v>1732.26</v>
      </c>
      <c r="Q887" s="176">
        <v>15.881</v>
      </c>
      <c r="R887" s="184">
        <v>1732.26</v>
      </c>
      <c r="S887" s="101">
        <v>9.1677923637329267E-3</v>
      </c>
      <c r="T887" s="11">
        <v>52.8</v>
      </c>
      <c r="U887" s="201">
        <v>0.4840594368050985</v>
      </c>
      <c r="V887" s="201">
        <v>550.0675418239756</v>
      </c>
      <c r="W887" s="202">
        <v>29.043566208305911</v>
      </c>
    </row>
    <row r="888" spans="1:23" x14ac:dyDescent="0.2">
      <c r="A888" s="696"/>
      <c r="B888" s="690"/>
      <c r="C888" s="693"/>
      <c r="D888" s="138" t="s">
        <v>26</v>
      </c>
      <c r="E888" s="98">
        <v>9</v>
      </c>
      <c r="F888" s="99" t="s">
        <v>666</v>
      </c>
      <c r="G888" s="99" t="s">
        <v>658</v>
      </c>
      <c r="H888" s="98">
        <v>30</v>
      </c>
      <c r="I888" s="98">
        <v>1968</v>
      </c>
      <c r="J888" s="112">
        <v>24.491</v>
      </c>
      <c r="K888" s="112">
        <v>5.476</v>
      </c>
      <c r="L888" s="112">
        <v>4.6479999999999997</v>
      </c>
      <c r="M888" s="112">
        <v>-1.7729999999999999</v>
      </c>
      <c r="N888" s="112">
        <v>0</v>
      </c>
      <c r="O888" s="16">
        <v>16.14</v>
      </c>
      <c r="P888" s="102">
        <v>1725.38</v>
      </c>
      <c r="Q888" s="176">
        <v>16.14</v>
      </c>
      <c r="R888" s="184">
        <v>1725.38</v>
      </c>
      <c r="S888" s="101">
        <v>9.3544610462622732E-3</v>
      </c>
      <c r="T888" s="11">
        <v>52.8</v>
      </c>
      <c r="U888" s="201">
        <v>0.49391554324264803</v>
      </c>
      <c r="V888" s="201">
        <v>561.26766277573631</v>
      </c>
      <c r="W888" s="202">
        <v>29.634932594558876</v>
      </c>
    </row>
    <row r="889" spans="1:23" x14ac:dyDescent="0.2">
      <c r="A889" s="696"/>
      <c r="B889" s="690"/>
      <c r="C889" s="693"/>
      <c r="D889" s="138" t="s">
        <v>26</v>
      </c>
      <c r="E889" s="98" t="s">
        <v>120</v>
      </c>
      <c r="F889" s="99" t="s">
        <v>667</v>
      </c>
      <c r="G889" s="99" t="s">
        <v>658</v>
      </c>
      <c r="H889" s="98">
        <v>20</v>
      </c>
      <c r="I889" s="98">
        <v>1984</v>
      </c>
      <c r="J889" s="112">
        <v>17.623000000000001</v>
      </c>
      <c r="K889" s="112">
        <v>1.9550000000000001</v>
      </c>
      <c r="L889" s="112">
        <v>4.9160000000000004</v>
      </c>
      <c r="M889" s="112">
        <v>0.13500000000000001</v>
      </c>
      <c r="N889" s="112">
        <v>0</v>
      </c>
      <c r="O889" s="16">
        <v>10.616</v>
      </c>
      <c r="P889" s="112">
        <v>1064.3</v>
      </c>
      <c r="Q889" s="176">
        <v>10.616</v>
      </c>
      <c r="R889" s="184">
        <v>1064.3</v>
      </c>
      <c r="S889" s="101">
        <v>9.9746312130038518E-3</v>
      </c>
      <c r="T889" s="11">
        <v>52.8</v>
      </c>
      <c r="U889" s="201">
        <v>0.52666052804660335</v>
      </c>
      <c r="V889" s="201">
        <v>598.47787278023111</v>
      </c>
      <c r="W889" s="202">
        <v>31.5996316827962</v>
      </c>
    </row>
    <row r="890" spans="1:23" x14ac:dyDescent="0.2">
      <c r="A890" s="696"/>
      <c r="B890" s="690"/>
      <c r="C890" s="693"/>
      <c r="D890" s="104" t="s">
        <v>27</v>
      </c>
      <c r="E890" s="139">
        <v>1</v>
      </c>
      <c r="F890" s="140" t="s">
        <v>668</v>
      </c>
      <c r="G890" s="140" t="s">
        <v>658</v>
      </c>
      <c r="H890" s="139">
        <v>48</v>
      </c>
      <c r="I890" s="139">
        <v>1961</v>
      </c>
      <c r="J890" s="141">
        <v>42.713000000000001</v>
      </c>
      <c r="K890" s="141">
        <v>4.3029999999999999</v>
      </c>
      <c r="L890" s="141">
        <v>6.2039999999999997</v>
      </c>
      <c r="M890" s="141">
        <v>0.20899999999999999</v>
      </c>
      <c r="N890" s="141">
        <v>0</v>
      </c>
      <c r="O890" s="144">
        <v>31.995999999999999</v>
      </c>
      <c r="P890" s="142">
        <v>2393.7600000000002</v>
      </c>
      <c r="Q890" s="177">
        <v>31.995999999999999</v>
      </c>
      <c r="R890" s="185">
        <v>2393.7600000000002</v>
      </c>
      <c r="S890" s="103">
        <v>1.3366419356994851E-2</v>
      </c>
      <c r="T890" s="145">
        <v>52.8</v>
      </c>
      <c r="U890" s="54">
        <v>0.70574694204932809</v>
      </c>
      <c r="V890" s="54">
        <v>801.98516141969117</v>
      </c>
      <c r="W890" s="203">
        <v>42.34481652295969</v>
      </c>
    </row>
    <row r="891" spans="1:23" x14ac:dyDescent="0.2">
      <c r="A891" s="696"/>
      <c r="B891" s="690"/>
      <c r="C891" s="693"/>
      <c r="D891" s="104" t="s">
        <v>27</v>
      </c>
      <c r="E891" s="139">
        <v>2</v>
      </c>
      <c r="F891" s="140" t="s">
        <v>669</v>
      </c>
      <c r="G891" s="140" t="s">
        <v>658</v>
      </c>
      <c r="H891" s="139">
        <v>35</v>
      </c>
      <c r="I891" s="139">
        <v>1983</v>
      </c>
      <c r="J891" s="141">
        <v>45.82</v>
      </c>
      <c r="K891" s="141">
        <v>5.42</v>
      </c>
      <c r="L891" s="141">
        <v>11.215</v>
      </c>
      <c r="M891" s="141">
        <v>-1.514</v>
      </c>
      <c r="N891" s="141">
        <v>0</v>
      </c>
      <c r="O891" s="144">
        <v>30.698</v>
      </c>
      <c r="P891" s="142">
        <v>2072.5100000000002</v>
      </c>
      <c r="Q891" s="177">
        <v>30.698</v>
      </c>
      <c r="R891" s="185">
        <v>2072.5100000000002</v>
      </c>
      <c r="S891" s="103">
        <v>1.4811991256978251E-2</v>
      </c>
      <c r="T891" s="145">
        <v>52.8</v>
      </c>
      <c r="U891" s="54">
        <v>0.7820731383684516</v>
      </c>
      <c r="V891" s="54">
        <v>888.71947541869508</v>
      </c>
      <c r="W891" s="203">
        <v>46.924388302107104</v>
      </c>
    </row>
    <row r="892" spans="1:23" x14ac:dyDescent="0.2">
      <c r="A892" s="696"/>
      <c r="B892" s="690"/>
      <c r="C892" s="693"/>
      <c r="D892" s="104" t="s">
        <v>27</v>
      </c>
      <c r="E892" s="139">
        <v>3</v>
      </c>
      <c r="F892" s="140" t="s">
        <v>670</v>
      </c>
      <c r="G892" s="140" t="s">
        <v>658</v>
      </c>
      <c r="H892" s="139">
        <v>35</v>
      </c>
      <c r="I892" s="139">
        <v>1986</v>
      </c>
      <c r="J892" s="141">
        <v>36.756999999999998</v>
      </c>
      <c r="K892" s="141">
        <v>4.0789999999999997</v>
      </c>
      <c r="L892" s="141">
        <v>8.2219999999999995</v>
      </c>
      <c r="M892" s="141">
        <v>-0.34899999999999998</v>
      </c>
      <c r="N892" s="141">
        <v>0</v>
      </c>
      <c r="O892" s="144">
        <v>24.803999999999998</v>
      </c>
      <c r="P892" s="142">
        <v>2075.29</v>
      </c>
      <c r="Q892" s="177">
        <v>24.803999999999998</v>
      </c>
      <c r="R892" s="185">
        <v>2075.29</v>
      </c>
      <c r="S892" s="103">
        <v>1.1952064530740282E-2</v>
      </c>
      <c r="T892" s="145">
        <v>52.8</v>
      </c>
      <c r="U892" s="54">
        <v>0.63106900722308679</v>
      </c>
      <c r="V892" s="54">
        <v>717.12387184441695</v>
      </c>
      <c r="W892" s="203">
        <v>37.864140433385209</v>
      </c>
    </row>
    <row r="893" spans="1:23" x14ac:dyDescent="0.2">
      <c r="A893" s="696"/>
      <c r="B893" s="690"/>
      <c r="C893" s="693"/>
      <c r="D893" s="104" t="s">
        <v>27</v>
      </c>
      <c r="E893" s="139">
        <v>4</v>
      </c>
      <c r="F893" s="140" t="s">
        <v>671</v>
      </c>
      <c r="G893" s="140" t="s">
        <v>658</v>
      </c>
      <c r="H893" s="139">
        <v>20</v>
      </c>
      <c r="I893" s="139">
        <v>1984</v>
      </c>
      <c r="J893" s="141">
        <v>20.866</v>
      </c>
      <c r="K893" s="141">
        <v>2.38</v>
      </c>
      <c r="L893" s="141">
        <v>4.4050000000000002</v>
      </c>
      <c r="M893" s="141">
        <v>-0.251</v>
      </c>
      <c r="N893" s="141">
        <v>0</v>
      </c>
      <c r="O893" s="144">
        <v>14.332000000000001</v>
      </c>
      <c r="P893" s="141">
        <v>1058.05</v>
      </c>
      <c r="Q893" s="177">
        <v>14.332000000000001</v>
      </c>
      <c r="R893" s="185">
        <v>1058.05</v>
      </c>
      <c r="S893" s="103">
        <v>1.3545673644912812E-2</v>
      </c>
      <c r="T893" s="145">
        <v>52.8</v>
      </c>
      <c r="U893" s="54">
        <v>0.71521156845139644</v>
      </c>
      <c r="V893" s="54">
        <v>812.74041869476866</v>
      </c>
      <c r="W893" s="203">
        <v>42.912694107083787</v>
      </c>
    </row>
    <row r="894" spans="1:23" x14ac:dyDescent="0.2">
      <c r="A894" s="696"/>
      <c r="B894" s="690"/>
      <c r="C894" s="693"/>
      <c r="D894" s="104" t="s">
        <v>27</v>
      </c>
      <c r="E894" s="139">
        <v>5</v>
      </c>
      <c r="F894" s="140" t="s">
        <v>672</v>
      </c>
      <c r="G894" s="140" t="s">
        <v>658</v>
      </c>
      <c r="H894" s="139">
        <v>20</v>
      </c>
      <c r="I894" s="139">
        <v>1984</v>
      </c>
      <c r="J894" s="141">
        <v>19.291</v>
      </c>
      <c r="K894" s="141">
        <v>2.0110000000000001</v>
      </c>
      <c r="L894" s="141">
        <v>4.7149999999999999</v>
      </c>
      <c r="M894" s="141">
        <v>0.06</v>
      </c>
      <c r="N894" s="141">
        <v>0</v>
      </c>
      <c r="O894" s="144">
        <v>12.557</v>
      </c>
      <c r="P894" s="142">
        <v>1066.1500000000001</v>
      </c>
      <c r="Q894" s="177">
        <v>12.557</v>
      </c>
      <c r="R894" s="185">
        <v>1066.1500000000001</v>
      </c>
      <c r="S894" s="103">
        <v>1.177789241663931E-2</v>
      </c>
      <c r="T894" s="145">
        <v>52.8</v>
      </c>
      <c r="U894" s="54">
        <v>0.6218727195985555</v>
      </c>
      <c r="V894" s="54">
        <v>706.67354499835858</v>
      </c>
      <c r="W894" s="203">
        <v>37.312363175913326</v>
      </c>
    </row>
    <row r="895" spans="1:23" x14ac:dyDescent="0.2">
      <c r="A895" s="696"/>
      <c r="B895" s="690"/>
      <c r="C895" s="693"/>
      <c r="D895" s="104" t="s">
        <v>27</v>
      </c>
      <c r="E895" s="139">
        <v>6</v>
      </c>
      <c r="F895" s="140" t="s">
        <v>673</v>
      </c>
      <c r="G895" s="140" t="s">
        <v>658</v>
      </c>
      <c r="H895" s="139">
        <v>20</v>
      </c>
      <c r="I895" s="139">
        <v>1983</v>
      </c>
      <c r="J895" s="141">
        <v>19.446999999999999</v>
      </c>
      <c r="K895" s="141">
        <v>1.788</v>
      </c>
      <c r="L895" s="141">
        <v>4.5940000000000003</v>
      </c>
      <c r="M895" s="141">
        <v>0.188</v>
      </c>
      <c r="N895" s="141">
        <v>0</v>
      </c>
      <c r="O895" s="144">
        <v>12.875999999999999</v>
      </c>
      <c r="P895" s="57">
        <v>1042.6500000000001</v>
      </c>
      <c r="Q895" s="177">
        <v>12.875999999999999</v>
      </c>
      <c r="R895" s="185">
        <v>1042.6500000000001</v>
      </c>
      <c r="S895" s="103">
        <v>1.2349302258667816E-2</v>
      </c>
      <c r="T895" s="145">
        <v>52.8</v>
      </c>
      <c r="U895" s="54">
        <v>0.65204315925766065</v>
      </c>
      <c r="V895" s="54">
        <v>740.95813552006894</v>
      </c>
      <c r="W895" s="203">
        <v>39.122589555459633</v>
      </c>
    </row>
    <row r="896" spans="1:23" x14ac:dyDescent="0.2">
      <c r="A896" s="696"/>
      <c r="B896" s="690"/>
      <c r="C896" s="693"/>
      <c r="D896" s="104" t="s">
        <v>27</v>
      </c>
      <c r="E896" s="139">
        <v>7</v>
      </c>
      <c r="F896" s="140" t="s">
        <v>674</v>
      </c>
      <c r="G896" s="140" t="s">
        <v>658</v>
      </c>
      <c r="H896" s="139">
        <v>20</v>
      </c>
      <c r="I896" s="139">
        <v>1984</v>
      </c>
      <c r="J896" s="141">
        <v>19.966000000000001</v>
      </c>
      <c r="K896" s="141">
        <v>2.1230000000000002</v>
      </c>
      <c r="L896" s="141">
        <v>4.3440000000000003</v>
      </c>
      <c r="M896" s="141">
        <v>-0.156</v>
      </c>
      <c r="N896" s="141">
        <v>0</v>
      </c>
      <c r="O896" s="144">
        <v>13.654</v>
      </c>
      <c r="P896" s="57">
        <v>1066.74</v>
      </c>
      <c r="Q896" s="177">
        <v>13.654</v>
      </c>
      <c r="R896" s="185">
        <v>1066.74</v>
      </c>
      <c r="S896" s="103">
        <v>1.2799745017530045E-2</v>
      </c>
      <c r="T896" s="145">
        <v>52.8</v>
      </c>
      <c r="U896" s="54">
        <v>0.67582653692558636</v>
      </c>
      <c r="V896" s="54">
        <v>767.98470105180274</v>
      </c>
      <c r="W896" s="203">
        <v>40.549592215535178</v>
      </c>
    </row>
    <row r="897" spans="1:23" x14ac:dyDescent="0.2">
      <c r="A897" s="696"/>
      <c r="B897" s="690"/>
      <c r="C897" s="693"/>
      <c r="D897" s="104" t="s">
        <v>27</v>
      </c>
      <c r="E897" s="139">
        <v>8</v>
      </c>
      <c r="F897" s="140" t="s">
        <v>675</v>
      </c>
      <c r="G897" s="140" t="s">
        <v>658</v>
      </c>
      <c r="H897" s="139">
        <v>20</v>
      </c>
      <c r="I897" s="139">
        <v>1984</v>
      </c>
      <c r="J897" s="141">
        <v>20.189</v>
      </c>
      <c r="K897" s="141">
        <v>2.38</v>
      </c>
      <c r="L897" s="141">
        <v>4.9130000000000003</v>
      </c>
      <c r="M897" s="141">
        <v>-0.59899999999999998</v>
      </c>
      <c r="N897" s="141">
        <v>0</v>
      </c>
      <c r="O897" s="144">
        <v>13.494</v>
      </c>
      <c r="P897" s="57">
        <v>1059.05</v>
      </c>
      <c r="Q897" s="177">
        <v>13.494</v>
      </c>
      <c r="R897" s="185">
        <v>1059.05</v>
      </c>
      <c r="S897" s="103">
        <v>1.2741608044945943E-2</v>
      </c>
      <c r="T897" s="145">
        <v>52.8</v>
      </c>
      <c r="U897" s="54">
        <v>0.67275690477314576</v>
      </c>
      <c r="V897" s="54">
        <v>764.49648269675652</v>
      </c>
      <c r="W897" s="203">
        <v>40.365414286388742</v>
      </c>
    </row>
    <row r="898" spans="1:23" x14ac:dyDescent="0.2">
      <c r="A898" s="696"/>
      <c r="B898" s="690"/>
      <c r="C898" s="693"/>
      <c r="D898" s="104" t="s">
        <v>27</v>
      </c>
      <c r="E898" s="139">
        <v>9</v>
      </c>
      <c r="F898" s="140" t="s">
        <v>676</v>
      </c>
      <c r="G898" s="140" t="s">
        <v>658</v>
      </c>
      <c r="H898" s="139">
        <v>20</v>
      </c>
      <c r="I898" s="139">
        <v>1980</v>
      </c>
      <c r="J898" s="141">
        <v>19.568999999999999</v>
      </c>
      <c r="K898" s="141">
        <v>1.8440000000000001</v>
      </c>
      <c r="L898" s="141">
        <v>4.3769999999999998</v>
      </c>
      <c r="M898" s="141">
        <v>0.54400000000000004</v>
      </c>
      <c r="N898" s="141">
        <v>0</v>
      </c>
      <c r="O898" s="144">
        <v>12.803000000000001</v>
      </c>
      <c r="P898" s="142">
        <v>1039.5</v>
      </c>
      <c r="Q898" s="177">
        <v>12.803000000000001</v>
      </c>
      <c r="R898" s="185">
        <v>1039.5</v>
      </c>
      <c r="S898" s="103">
        <v>1.2316498316498318E-2</v>
      </c>
      <c r="T898" s="145">
        <v>52.8</v>
      </c>
      <c r="U898" s="54">
        <v>0.65031111111111117</v>
      </c>
      <c r="V898" s="54">
        <v>738.98989898989907</v>
      </c>
      <c r="W898" s="203">
        <v>39.018666666666668</v>
      </c>
    </row>
    <row r="899" spans="1:23" ht="13.5" thickBot="1" x14ac:dyDescent="0.25">
      <c r="A899" s="703"/>
      <c r="B899" s="700"/>
      <c r="C899" s="701"/>
      <c r="D899" s="105" t="s">
        <v>27</v>
      </c>
      <c r="E899" s="106" t="s">
        <v>120</v>
      </c>
      <c r="F899" s="107" t="s">
        <v>677</v>
      </c>
      <c r="G899" s="107" t="s">
        <v>658</v>
      </c>
      <c r="H899" s="106">
        <v>20</v>
      </c>
      <c r="I899" s="106">
        <v>1983</v>
      </c>
      <c r="J899" s="113">
        <v>18.797999999999998</v>
      </c>
      <c r="K899" s="113">
        <v>2.637</v>
      </c>
      <c r="L899" s="113">
        <v>3.581</v>
      </c>
      <c r="M899" s="113">
        <v>-0.14399999999999999</v>
      </c>
      <c r="N899" s="113">
        <v>0</v>
      </c>
      <c r="O899" s="17">
        <v>12.723000000000001</v>
      </c>
      <c r="P899" s="108">
        <v>1040</v>
      </c>
      <c r="Q899" s="180">
        <v>12.723000000000001</v>
      </c>
      <c r="R899" s="197">
        <v>1040</v>
      </c>
      <c r="S899" s="109">
        <v>1.2233653846153847E-2</v>
      </c>
      <c r="T899" s="12">
        <v>52.8</v>
      </c>
      <c r="U899" s="55">
        <v>0.64593692307692308</v>
      </c>
      <c r="V899" s="55">
        <v>734.01923076923083</v>
      </c>
      <c r="W899" s="217">
        <v>38.756215384615388</v>
      </c>
    </row>
    <row r="901" spans="1:23" x14ac:dyDescent="0.2">
      <c r="A901" s="408" t="s">
        <v>684</v>
      </c>
    </row>
    <row r="902" spans="1:23" x14ac:dyDescent="0.2">
      <c r="A902" s="407" t="s">
        <v>685</v>
      </c>
    </row>
    <row r="903" spans="1:23" x14ac:dyDescent="0.2">
      <c r="A903" s="407" t="s">
        <v>686</v>
      </c>
    </row>
    <row r="904" spans="1:23" x14ac:dyDescent="0.2">
      <c r="A904" s="407" t="s">
        <v>687</v>
      </c>
    </row>
    <row r="905" spans="1:23" x14ac:dyDescent="0.2">
      <c r="A905" s="407" t="s">
        <v>688</v>
      </c>
    </row>
    <row r="906" spans="1:23" x14ac:dyDescent="0.2">
      <c r="A906" s="407"/>
    </row>
    <row r="907" spans="1:23" x14ac:dyDescent="0.2">
      <c r="A907" s="408" t="s">
        <v>683</v>
      </c>
    </row>
    <row r="908" spans="1:23" x14ac:dyDescent="0.2">
      <c r="A908" s="407" t="s">
        <v>689</v>
      </c>
    </row>
    <row r="909" spans="1:23" x14ac:dyDescent="0.2">
      <c r="A909" s="407" t="s">
        <v>690</v>
      </c>
    </row>
    <row r="910" spans="1:23" x14ac:dyDescent="0.2">
      <c r="A910" s="407" t="s">
        <v>691</v>
      </c>
    </row>
    <row r="911" spans="1:23" x14ac:dyDescent="0.2">
      <c r="A911" s="407" t="s">
        <v>692</v>
      </c>
    </row>
    <row r="912" spans="1:23" x14ac:dyDescent="0.2">
      <c r="A912" s="407" t="s">
        <v>693</v>
      </c>
    </row>
    <row r="913" spans="1:1" x14ac:dyDescent="0.2">
      <c r="A913" s="407" t="s">
        <v>694</v>
      </c>
    </row>
    <row r="914" spans="1:1" x14ac:dyDescent="0.2">
      <c r="A914" s="407"/>
    </row>
    <row r="915" spans="1:1" x14ac:dyDescent="0.2">
      <c r="A915" s="407" t="s">
        <v>698</v>
      </c>
    </row>
    <row r="916" spans="1:1" x14ac:dyDescent="0.2">
      <c r="A916" s="409" t="s">
        <v>695</v>
      </c>
    </row>
    <row r="917" spans="1:1" x14ac:dyDescent="0.2">
      <c r="A917" s="409" t="s">
        <v>696</v>
      </c>
    </row>
    <row r="918" spans="1:1" x14ac:dyDescent="0.2">
      <c r="A918" s="409" t="s">
        <v>697</v>
      </c>
    </row>
  </sheetData>
  <autoFilter ref="A7:W47" xr:uid="{00000000-0009-0000-0000-000000000000}"/>
  <sortState ref="A8:X899">
    <sortCondition ref="A8:A899"/>
  </sortState>
  <mergeCells count="88">
    <mergeCell ref="B318:B357"/>
    <mergeCell ref="A318:A357"/>
    <mergeCell ref="B358:B397"/>
    <mergeCell ref="A358:A397"/>
    <mergeCell ref="A226:A265"/>
    <mergeCell ref="B266:B305"/>
    <mergeCell ref="A266:A305"/>
    <mergeCell ref="A306:A317"/>
    <mergeCell ref="B306:B317"/>
    <mergeCell ref="V4:V5"/>
    <mergeCell ref="W4:W5"/>
    <mergeCell ref="P4:P5"/>
    <mergeCell ref="Q4:Q5"/>
    <mergeCell ref="R4:R5"/>
    <mergeCell ref="S4:S5"/>
    <mergeCell ref="T4:T5"/>
    <mergeCell ref="U4:U5"/>
    <mergeCell ref="H4:H5"/>
    <mergeCell ref="I4:I5"/>
    <mergeCell ref="J4:O4"/>
    <mergeCell ref="A8:A65"/>
    <mergeCell ref="B8:B65"/>
    <mergeCell ref="C8:C65"/>
    <mergeCell ref="A4:A6"/>
    <mergeCell ref="B4:B5"/>
    <mergeCell ref="C4:C5"/>
    <mergeCell ref="G4:G6"/>
    <mergeCell ref="D4:D6"/>
    <mergeCell ref="E4:E6"/>
    <mergeCell ref="F4:F6"/>
    <mergeCell ref="A66:A105"/>
    <mergeCell ref="B66:B105"/>
    <mergeCell ref="C66:C105"/>
    <mergeCell ref="A146:A185"/>
    <mergeCell ref="B146:B185"/>
    <mergeCell ref="C146:C185"/>
    <mergeCell ref="A106:A145"/>
    <mergeCell ref="B106:B145"/>
    <mergeCell ref="C106:C145"/>
    <mergeCell ref="A438:A477"/>
    <mergeCell ref="B438:B477"/>
    <mergeCell ref="C438:C477"/>
    <mergeCell ref="A478:A508"/>
    <mergeCell ref="B478:B508"/>
    <mergeCell ref="C478:C508"/>
    <mergeCell ref="A622:A661"/>
    <mergeCell ref="B622:B661"/>
    <mergeCell ref="C622:C661"/>
    <mergeCell ref="A509:A542"/>
    <mergeCell ref="B509:B542"/>
    <mergeCell ref="C509:C542"/>
    <mergeCell ref="A543:A582"/>
    <mergeCell ref="B543:B582"/>
    <mergeCell ref="C543:C582"/>
    <mergeCell ref="A870:A899"/>
    <mergeCell ref="B870:B899"/>
    <mergeCell ref="C870:C899"/>
    <mergeCell ref="A662:A701"/>
    <mergeCell ref="B662:B701"/>
    <mergeCell ref="C662:C701"/>
    <mergeCell ref="A702:A741"/>
    <mergeCell ref="B702:B741"/>
    <mergeCell ref="C702:C741"/>
    <mergeCell ref="A858:A869"/>
    <mergeCell ref="B858:B869"/>
    <mergeCell ref="C858:C869"/>
    <mergeCell ref="A759:A798"/>
    <mergeCell ref="B759:B798"/>
    <mergeCell ref="C759:C798"/>
    <mergeCell ref="A799:A839"/>
    <mergeCell ref="B799:B839"/>
    <mergeCell ref="C799:C839"/>
    <mergeCell ref="B398:B437"/>
    <mergeCell ref="C398:C437"/>
    <mergeCell ref="A398:A437"/>
    <mergeCell ref="A2:W2"/>
    <mergeCell ref="A840:A857"/>
    <mergeCell ref="B840:B857"/>
    <mergeCell ref="C840:C857"/>
    <mergeCell ref="A186:A225"/>
    <mergeCell ref="C186:C225"/>
    <mergeCell ref="B186:B225"/>
    <mergeCell ref="A742:A758"/>
    <mergeCell ref="B742:B758"/>
    <mergeCell ref="C742:C758"/>
    <mergeCell ref="A583:A621"/>
    <mergeCell ref="B583:B621"/>
    <mergeCell ref="C583:C62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2017_spalis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Adomas ŪSELIS</dc:creator>
  <cp:lastModifiedBy>Ramune</cp:lastModifiedBy>
  <dcterms:created xsi:type="dcterms:W3CDTF">2017-06-16T06:42:05Z</dcterms:created>
  <dcterms:modified xsi:type="dcterms:W3CDTF">2017-11-17T10:45:35Z</dcterms:modified>
</cp:coreProperties>
</file>