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450" windowWidth="28860" windowHeight="6510"/>
  </bookViews>
  <sheets>
    <sheet name="2016_kovas" sheetId="4" r:id="rId1"/>
  </sheets>
  <definedNames>
    <definedName name="_xlnm.Print_Titles" localSheetId="0">'2016_kovas'!$3:$3</definedName>
  </definedNames>
  <calcPr calcId="125725"/>
</workbook>
</file>

<file path=xl/calcChain.xml><?xml version="1.0" encoding="utf-8"?>
<calcChain xmlns="http://schemas.openxmlformats.org/spreadsheetml/2006/main">
  <c r="M780" i="4"/>
  <c r="M775"/>
  <c r="M105"/>
  <c r="M92"/>
  <c r="M95"/>
  <c r="M227"/>
  <c r="M242"/>
  <c r="M253"/>
  <c r="M652"/>
  <c r="M668"/>
  <c r="M726"/>
  <c r="M702"/>
  <c r="M647"/>
  <c r="M692"/>
  <c r="M760"/>
  <c r="M738"/>
  <c r="M29"/>
  <c r="M40"/>
  <c r="M74"/>
  <c r="M79"/>
  <c r="M80"/>
  <c r="M91"/>
  <c r="M100"/>
  <c r="M113"/>
  <c r="M126"/>
  <c r="M323"/>
  <c r="M214"/>
  <c r="M217"/>
  <c r="M226"/>
  <c r="M228"/>
  <c r="M235"/>
  <c r="M243"/>
  <c r="M255"/>
  <c r="M259"/>
  <c r="M277"/>
  <c r="M357"/>
  <c r="M398"/>
  <c r="M403"/>
  <c r="M440"/>
  <c r="M454"/>
  <c r="M461"/>
  <c r="M513"/>
  <c r="M548"/>
  <c r="M560"/>
  <c r="M564"/>
  <c r="M579"/>
  <c r="M497"/>
  <c r="M502"/>
  <c r="M619"/>
  <c r="M621"/>
  <c r="M632"/>
  <c r="M646"/>
  <c r="M666"/>
  <c r="M714"/>
  <c r="M752"/>
  <c r="M778"/>
  <c r="M28"/>
  <c r="M48"/>
  <c r="M69"/>
  <c r="M99"/>
  <c r="M133"/>
  <c r="M327"/>
  <c r="M281"/>
  <c r="M289"/>
  <c r="M310"/>
  <c r="M311"/>
  <c r="M336"/>
  <c r="M334"/>
  <c r="M338"/>
  <c r="M345"/>
  <c r="M348"/>
  <c r="M612"/>
  <c r="M611"/>
  <c r="M605"/>
  <c r="M603"/>
  <c r="M601"/>
  <c r="M595"/>
  <c r="M598"/>
  <c r="M594"/>
  <c r="M578"/>
  <c r="M750"/>
  <c r="M737"/>
  <c r="M706"/>
  <c r="M703"/>
  <c r="M694"/>
  <c r="M687"/>
  <c r="M676"/>
  <c r="M657"/>
  <c r="M650"/>
  <c r="M162"/>
  <c r="M171"/>
  <c r="M179"/>
  <c r="M145"/>
  <c r="M155"/>
  <c r="M165"/>
  <c r="M160"/>
  <c r="M257"/>
  <c r="M261"/>
  <c r="M342"/>
  <c r="M283"/>
  <c r="M331"/>
  <c r="M272"/>
  <c r="M299"/>
  <c r="M312"/>
  <c r="M326"/>
  <c r="M306"/>
  <c r="M468"/>
  <c r="M466"/>
  <c r="M429"/>
  <c r="M485"/>
  <c r="M437"/>
  <c r="M431"/>
  <c r="M528"/>
  <c r="M555"/>
  <c r="M571"/>
  <c r="M473"/>
  <c r="M642"/>
  <c r="M639"/>
  <c r="M741"/>
  <c r="M671"/>
  <c r="M734"/>
  <c r="M11"/>
  <c r="M23"/>
  <c r="M33"/>
  <c r="M34"/>
  <c r="M36"/>
  <c r="M52"/>
  <c r="M50"/>
  <c r="M55"/>
  <c r="M70"/>
  <c r="M85"/>
  <c r="M204"/>
  <c r="M96"/>
  <c r="M205"/>
  <c r="M206"/>
  <c r="M207"/>
  <c r="M208"/>
  <c r="M211"/>
  <c r="M213"/>
  <c r="M219"/>
  <c r="M220"/>
  <c r="M411"/>
  <c r="M415"/>
  <c r="M428"/>
  <c r="M446"/>
  <c r="M455"/>
  <c r="M470"/>
  <c r="M491"/>
  <c r="M524"/>
  <c r="M568"/>
  <c r="M585"/>
  <c r="M695"/>
  <c r="M707"/>
  <c r="M708"/>
  <c r="M729"/>
  <c r="M732"/>
  <c r="M739"/>
  <c r="M755"/>
  <c r="M758"/>
  <c r="M769"/>
  <c r="M772"/>
  <c r="M8"/>
  <c r="M15"/>
  <c r="M16"/>
  <c r="M18"/>
  <c r="M45"/>
  <c r="M49"/>
  <c r="M68"/>
  <c r="M97"/>
  <c r="M244"/>
  <c r="M278"/>
  <c r="M292"/>
  <c r="M245"/>
  <c r="M376"/>
  <c r="M379"/>
  <c r="M389"/>
  <c r="M404"/>
  <c r="M481"/>
  <c r="M628"/>
  <c r="M634"/>
  <c r="M728"/>
  <c r="M766"/>
  <c r="M288"/>
  <c r="M290"/>
  <c r="M296"/>
  <c r="M303"/>
  <c r="M309"/>
  <c r="M313"/>
  <c r="M339"/>
  <c r="M343"/>
  <c r="M350"/>
  <c r="M352"/>
  <c r="M573"/>
  <c r="M572"/>
  <c r="M577"/>
  <c r="M582"/>
  <c r="M583"/>
  <c r="M589"/>
  <c r="M593"/>
  <c r="M602"/>
  <c r="M604"/>
  <c r="M608"/>
  <c r="M658"/>
  <c r="M680"/>
  <c r="M684"/>
  <c r="M704"/>
  <c r="M705"/>
  <c r="M713"/>
  <c r="M716"/>
  <c r="M724"/>
  <c r="M735"/>
  <c r="M740"/>
  <c r="M152"/>
  <c r="M143"/>
  <c r="M140"/>
  <c r="M150"/>
  <c r="M127"/>
  <c r="M163"/>
  <c r="M147"/>
  <c r="M158"/>
  <c r="M134"/>
  <c r="M136"/>
  <c r="M319"/>
  <c r="M325"/>
  <c r="M333"/>
  <c r="M320"/>
  <c r="M328"/>
  <c r="M324"/>
  <c r="M304"/>
  <c r="M330"/>
  <c r="M341"/>
  <c r="M317"/>
  <c r="M556"/>
  <c r="M554"/>
  <c r="M563"/>
  <c r="M570"/>
  <c r="M559"/>
  <c r="M587"/>
  <c r="M576"/>
  <c r="M588"/>
  <c r="M569"/>
  <c r="M580"/>
  <c r="M678"/>
  <c r="M673"/>
  <c r="M681"/>
  <c r="M697"/>
  <c r="M672"/>
  <c r="M719"/>
  <c r="M765"/>
  <c r="M655"/>
  <c r="M756"/>
  <c r="M746"/>
  <c r="F746" l="1"/>
  <c r="F756"/>
  <c r="F655"/>
  <c r="F765"/>
  <c r="F719"/>
  <c r="F672"/>
  <c r="F697"/>
  <c r="F681"/>
  <c r="F673"/>
  <c r="F678"/>
  <c r="F580"/>
  <c r="F569"/>
  <c r="F588"/>
  <c r="F576"/>
  <c r="F587"/>
  <c r="F559"/>
  <c r="F570"/>
  <c r="F563"/>
  <c r="F554"/>
  <c r="F556"/>
  <c r="F317"/>
  <c r="F341"/>
  <c r="F330"/>
  <c r="F304"/>
  <c r="F324"/>
  <c r="F328"/>
  <c r="F320"/>
  <c r="F333"/>
  <c r="F325"/>
  <c r="F319"/>
  <c r="F136"/>
  <c r="F134"/>
  <c r="F158"/>
  <c r="F147"/>
  <c r="F163"/>
  <c r="F127"/>
  <c r="F150"/>
  <c r="F140"/>
  <c r="F143"/>
  <c r="F152"/>
  <c r="O740" l="1"/>
  <c r="O735"/>
  <c r="O724"/>
  <c r="O716"/>
  <c r="O713"/>
  <c r="O705"/>
  <c r="O704"/>
  <c r="O684"/>
  <c r="O680"/>
  <c r="O658"/>
  <c r="O608"/>
  <c r="O604"/>
  <c r="O602"/>
  <c r="O593"/>
  <c r="O589"/>
  <c r="O583"/>
  <c r="O582"/>
  <c r="O577"/>
  <c r="O572"/>
  <c r="O573"/>
  <c r="O352"/>
  <c r="O350"/>
  <c r="O343"/>
  <c r="O339"/>
  <c r="O313"/>
  <c r="O309"/>
  <c r="O303"/>
  <c r="O296"/>
  <c r="O290"/>
  <c r="O288"/>
  <c r="P288" l="1"/>
  <c r="Q288" s="1"/>
  <c r="P290"/>
  <c r="Q290" s="1"/>
  <c r="P296"/>
  <c r="Q296" s="1"/>
  <c r="P303"/>
  <c r="Q303" s="1"/>
  <c r="P309"/>
  <c r="Q309" s="1"/>
  <c r="P313"/>
  <c r="Q313" s="1"/>
  <c r="P339"/>
  <c r="Q339" s="1"/>
  <c r="P343"/>
  <c r="Q343" s="1"/>
  <c r="P350"/>
  <c r="Q350" s="1"/>
  <c r="P352"/>
  <c r="Q352" s="1"/>
  <c r="P573"/>
  <c r="Q573" s="1"/>
  <c r="P572"/>
  <c r="Q572" s="1"/>
  <c r="P577"/>
  <c r="Q577" s="1"/>
  <c r="P582"/>
  <c r="Q582" s="1"/>
  <c r="P583"/>
  <c r="Q583" s="1"/>
  <c r="P589"/>
  <c r="Q589" s="1"/>
  <c r="P593"/>
  <c r="Q593" s="1"/>
  <c r="P602"/>
  <c r="Q602" s="1"/>
  <c r="P604"/>
  <c r="Q604" s="1"/>
  <c r="P608"/>
  <c r="Q608" s="1"/>
  <c r="P658"/>
  <c r="Q658" s="1"/>
  <c r="P680"/>
  <c r="Q680" s="1"/>
  <c r="P684"/>
  <c r="Q684" s="1"/>
  <c r="P704"/>
  <c r="Q704" s="1"/>
  <c r="P705"/>
  <c r="Q705" s="1"/>
  <c r="P713"/>
  <c r="Q713" s="1"/>
  <c r="P716"/>
  <c r="Q716" s="1"/>
  <c r="P724"/>
  <c r="Q724" s="1"/>
  <c r="P735"/>
  <c r="Q735" s="1"/>
  <c r="P740"/>
  <c r="Q740" s="1"/>
  <c r="F766" l="1"/>
  <c r="F728"/>
  <c r="F634"/>
  <c r="F628"/>
  <c r="F481"/>
  <c r="F404"/>
  <c r="F389"/>
  <c r="F379"/>
  <c r="F376"/>
  <c r="F245"/>
  <c r="F292"/>
  <c r="F278"/>
  <c r="F244"/>
  <c r="F97"/>
  <c r="F68"/>
  <c r="F49"/>
  <c r="F45"/>
  <c r="F18"/>
  <c r="F16"/>
  <c r="F15"/>
  <c r="F8"/>
  <c r="O772"/>
  <c r="I772"/>
  <c r="O769"/>
  <c r="P769"/>
  <c r="Q769" s="1"/>
  <c r="I769"/>
  <c r="O758"/>
  <c r="P758"/>
  <c r="Q758" s="1"/>
  <c r="I758"/>
  <c r="O755"/>
  <c r="I755"/>
  <c r="O739"/>
  <c r="I739"/>
  <c r="O732"/>
  <c r="P732"/>
  <c r="Q732" s="1"/>
  <c r="I732"/>
  <c r="O729"/>
  <c r="P729"/>
  <c r="Q729" s="1"/>
  <c r="I729"/>
  <c r="O708"/>
  <c r="I708"/>
  <c r="O707"/>
  <c r="I707"/>
  <c r="O695"/>
  <c r="P695"/>
  <c r="Q695" s="1"/>
  <c r="I695"/>
  <c r="O585"/>
  <c r="I585"/>
  <c r="O568"/>
  <c r="I568"/>
  <c r="O524"/>
  <c r="I524"/>
  <c r="O491"/>
  <c r="I491"/>
  <c r="O470"/>
  <c r="I470"/>
  <c r="O455"/>
  <c r="I455"/>
  <c r="O446"/>
  <c r="I446"/>
  <c r="O428"/>
  <c r="I428"/>
  <c r="O415"/>
  <c r="I415"/>
  <c r="O411"/>
  <c r="I411"/>
  <c r="O220"/>
  <c r="I220"/>
  <c r="O219"/>
  <c r="I219"/>
  <c r="P213"/>
  <c r="Q213" s="1"/>
  <c r="O213"/>
  <c r="I213"/>
  <c r="O211"/>
  <c r="I211"/>
  <c r="O208"/>
  <c r="I208"/>
  <c r="P207"/>
  <c r="Q207" s="1"/>
  <c r="O207"/>
  <c r="I207"/>
  <c r="O206"/>
  <c r="I206"/>
  <c r="O205"/>
  <c r="I205"/>
  <c r="O96"/>
  <c r="I96"/>
  <c r="P204"/>
  <c r="Q204" s="1"/>
  <c r="O204"/>
  <c r="I204"/>
  <c r="P85"/>
  <c r="Q85" s="1"/>
  <c r="O85"/>
  <c r="I85"/>
  <c r="O70"/>
  <c r="I70"/>
  <c r="O55"/>
  <c r="I55"/>
  <c r="O50"/>
  <c r="P50"/>
  <c r="Q50" s="1"/>
  <c r="I50"/>
  <c r="O52"/>
  <c r="I52"/>
  <c r="O36"/>
  <c r="I36"/>
  <c r="O34"/>
  <c r="I34"/>
  <c r="O33"/>
  <c r="I33"/>
  <c r="P23"/>
  <c r="Q23" s="1"/>
  <c r="O23"/>
  <c r="I23"/>
  <c r="O11"/>
  <c r="I11"/>
  <c r="O734"/>
  <c r="O671"/>
  <c r="O741"/>
  <c r="O639"/>
  <c r="O642"/>
  <c r="O473"/>
  <c r="O571"/>
  <c r="O555"/>
  <c r="O528"/>
  <c r="O431"/>
  <c r="O437"/>
  <c r="O485"/>
  <c r="O429"/>
  <c r="O466"/>
  <c r="O468"/>
  <c r="O306"/>
  <c r="O326"/>
  <c r="O312"/>
  <c r="O299"/>
  <c r="O272"/>
  <c r="O331"/>
  <c r="O283"/>
  <c r="O342"/>
  <c r="O261"/>
  <c r="O257"/>
  <c r="P160"/>
  <c r="Q160" s="1"/>
  <c r="P165"/>
  <c r="Q165" s="1"/>
  <c r="P155"/>
  <c r="Q155" s="1"/>
  <c r="P145"/>
  <c r="Q145" s="1"/>
  <c r="P179"/>
  <c r="Q179" s="1"/>
  <c r="P171"/>
  <c r="Q171" s="1"/>
  <c r="P162"/>
  <c r="Q162" s="1"/>
  <c r="P33" l="1"/>
  <c r="Q33" s="1"/>
  <c r="P219"/>
  <c r="Q219" s="1"/>
  <c r="P415"/>
  <c r="Q415" s="1"/>
  <c r="P428"/>
  <c r="Q428" s="1"/>
  <c r="P470"/>
  <c r="Q470" s="1"/>
  <c r="P491"/>
  <c r="Q491" s="1"/>
  <c r="O171"/>
  <c r="O145"/>
  <c r="O165"/>
  <c r="P257"/>
  <c r="Q257" s="1"/>
  <c r="P342"/>
  <c r="Q342" s="1"/>
  <c r="P331"/>
  <c r="Q331" s="1"/>
  <c r="P299"/>
  <c r="Q299" s="1"/>
  <c r="P326"/>
  <c r="Q326" s="1"/>
  <c r="P468"/>
  <c r="Q468" s="1"/>
  <c r="P429"/>
  <c r="Q429" s="1"/>
  <c r="P437"/>
  <c r="Q437" s="1"/>
  <c r="P528"/>
  <c r="Q528" s="1"/>
  <c r="P571"/>
  <c r="Q571" s="1"/>
  <c r="P642"/>
  <c r="Q642" s="1"/>
  <c r="P741"/>
  <c r="Q741" s="1"/>
  <c r="P734"/>
  <c r="Q734" s="1"/>
  <c r="P52"/>
  <c r="Q52" s="1"/>
  <c r="P585"/>
  <c r="Q585" s="1"/>
  <c r="O162"/>
  <c r="O179"/>
  <c r="O155"/>
  <c r="P261"/>
  <c r="Q261" s="1"/>
  <c r="P283"/>
  <c r="Q283" s="1"/>
  <c r="P272"/>
  <c r="Q272" s="1"/>
  <c r="P312"/>
  <c r="Q312" s="1"/>
  <c r="P306"/>
  <c r="Q306" s="1"/>
  <c r="P466"/>
  <c r="Q466" s="1"/>
  <c r="P485"/>
  <c r="Q485" s="1"/>
  <c r="P431"/>
  <c r="Q431" s="1"/>
  <c r="P555"/>
  <c r="Q555" s="1"/>
  <c r="P473"/>
  <c r="Q473" s="1"/>
  <c r="P639"/>
  <c r="Q639" s="1"/>
  <c r="P671"/>
  <c r="Q671" s="1"/>
  <c r="P206"/>
  <c r="Q206" s="1"/>
  <c r="P11"/>
  <c r="Q11" s="1"/>
  <c r="P36"/>
  <c r="Q36" s="1"/>
  <c r="P70"/>
  <c r="Q70" s="1"/>
  <c r="P205"/>
  <c r="Q205" s="1"/>
  <c r="P211"/>
  <c r="Q211" s="1"/>
  <c r="P411"/>
  <c r="Q411" s="1"/>
  <c r="P455"/>
  <c r="Q455" s="1"/>
  <c r="P568"/>
  <c r="Q568" s="1"/>
  <c r="P708"/>
  <c r="Q708" s="1"/>
  <c r="P755"/>
  <c r="Q755" s="1"/>
  <c r="P34"/>
  <c r="Q34" s="1"/>
  <c r="P55"/>
  <c r="Q55" s="1"/>
  <c r="P96"/>
  <c r="Q96" s="1"/>
  <c r="P208"/>
  <c r="Q208" s="1"/>
  <c r="P220"/>
  <c r="Q220" s="1"/>
  <c r="P446"/>
  <c r="Q446" s="1"/>
  <c r="P524"/>
  <c r="Q524" s="1"/>
  <c r="P707"/>
  <c r="Q707" s="1"/>
  <c r="P739"/>
  <c r="Q739" s="1"/>
  <c r="P772"/>
  <c r="Q772" s="1"/>
  <c r="O160"/>
  <c r="P650" l="1"/>
  <c r="Q650" s="1"/>
  <c r="O650"/>
  <c r="P657"/>
  <c r="Q657" s="1"/>
  <c r="O657"/>
  <c r="O676"/>
  <c r="P676"/>
  <c r="Q676" s="1"/>
  <c r="O687"/>
  <c r="O694"/>
  <c r="P694"/>
  <c r="Q694" s="1"/>
  <c r="P703"/>
  <c r="Q703" s="1"/>
  <c r="O703"/>
  <c r="O706"/>
  <c r="P706"/>
  <c r="Q706" s="1"/>
  <c r="O737"/>
  <c r="P750"/>
  <c r="Q750" s="1"/>
  <c r="O750"/>
  <c r="O578"/>
  <c r="O594"/>
  <c r="O598"/>
  <c r="O595"/>
  <c r="O601"/>
  <c r="O603"/>
  <c r="O605"/>
  <c r="O611"/>
  <c r="O612"/>
  <c r="O348"/>
  <c r="O345"/>
  <c r="P345"/>
  <c r="Q345" s="1"/>
  <c r="O338"/>
  <c r="P338"/>
  <c r="Q338" s="1"/>
  <c r="O334"/>
  <c r="P334"/>
  <c r="Q334" s="1"/>
  <c r="O336"/>
  <c r="P336"/>
  <c r="Q336" s="1"/>
  <c r="O311"/>
  <c r="P311"/>
  <c r="Q311" s="1"/>
  <c r="O310"/>
  <c r="P310"/>
  <c r="Q310" s="1"/>
  <c r="O289"/>
  <c r="P289"/>
  <c r="Q289" s="1"/>
  <c r="O281"/>
  <c r="P281"/>
  <c r="Q281" s="1"/>
  <c r="O327"/>
  <c r="O133"/>
  <c r="O99"/>
  <c r="O69"/>
  <c r="O48"/>
  <c r="O28"/>
  <c r="P737" l="1"/>
  <c r="Q737" s="1"/>
  <c r="P687"/>
  <c r="Q687" s="1"/>
  <c r="P612"/>
  <c r="Q612" s="1"/>
  <c r="P611"/>
  <c r="Q611" s="1"/>
  <c r="P605"/>
  <c r="Q605" s="1"/>
  <c r="P603"/>
  <c r="Q603" s="1"/>
  <c r="P601"/>
  <c r="Q601" s="1"/>
  <c r="P595"/>
  <c r="Q595" s="1"/>
  <c r="P598"/>
  <c r="Q598" s="1"/>
  <c r="P594"/>
  <c r="Q594" s="1"/>
  <c r="P578"/>
  <c r="Q578" s="1"/>
  <c r="P348"/>
  <c r="Q348" s="1"/>
  <c r="P28"/>
  <c r="Q28" s="1"/>
  <c r="P48"/>
  <c r="Q48" s="1"/>
  <c r="P69"/>
  <c r="Q69" s="1"/>
  <c r="P99"/>
  <c r="Q99" s="1"/>
  <c r="P133"/>
  <c r="Q133" s="1"/>
  <c r="P327"/>
  <c r="Q327" s="1"/>
  <c r="L725"/>
  <c r="K725"/>
  <c r="F725"/>
  <c r="L722"/>
  <c r="K722"/>
  <c r="M722" s="1"/>
  <c r="F722"/>
  <c r="L721"/>
  <c r="K721"/>
  <c r="F721"/>
  <c r="L701"/>
  <c r="K701"/>
  <c r="F701"/>
  <c r="L698"/>
  <c r="K698"/>
  <c r="F698"/>
  <c r="L689"/>
  <c r="K689"/>
  <c r="M689" s="1"/>
  <c r="F689"/>
  <c r="L674"/>
  <c r="K674"/>
  <c r="F674"/>
  <c r="L664"/>
  <c r="K664"/>
  <c r="F664"/>
  <c r="L659"/>
  <c r="K659"/>
  <c r="F659"/>
  <c r="L651"/>
  <c r="K651"/>
  <c r="M651" s="1"/>
  <c r="F651"/>
  <c r="L561"/>
  <c r="K561"/>
  <c r="F561"/>
  <c r="L557"/>
  <c r="K557"/>
  <c r="F557"/>
  <c r="L540"/>
  <c r="K540"/>
  <c r="F540"/>
  <c r="L538"/>
  <c r="K538"/>
  <c r="M538" s="1"/>
  <c r="F538"/>
  <c r="L537"/>
  <c r="K537"/>
  <c r="F537"/>
  <c r="L536"/>
  <c r="K536"/>
  <c r="F536"/>
  <c r="L532"/>
  <c r="K532"/>
  <c r="F532"/>
  <c r="L521"/>
  <c r="K521"/>
  <c r="M521" s="1"/>
  <c r="F521"/>
  <c r="L512"/>
  <c r="K512"/>
  <c r="F512"/>
  <c r="L511"/>
  <c r="K511"/>
  <c r="F511"/>
  <c r="L307"/>
  <c r="K307"/>
  <c r="F307"/>
  <c r="L302"/>
  <c r="K302"/>
  <c r="M302" s="1"/>
  <c r="F302"/>
  <c r="L301"/>
  <c r="K301"/>
  <c r="F301"/>
  <c r="L298"/>
  <c r="K298"/>
  <c r="F298"/>
  <c r="L297"/>
  <c r="K297"/>
  <c r="F297"/>
  <c r="L294"/>
  <c r="K294"/>
  <c r="M294" s="1"/>
  <c r="F294"/>
  <c r="L291"/>
  <c r="K291"/>
  <c r="F291"/>
  <c r="L284"/>
  <c r="K284"/>
  <c r="F284"/>
  <c r="L273"/>
  <c r="K273"/>
  <c r="F273"/>
  <c r="L248"/>
  <c r="K248"/>
  <c r="M248" s="1"/>
  <c r="F248"/>
  <c r="L167"/>
  <c r="K167"/>
  <c r="F167"/>
  <c r="L161"/>
  <c r="K161"/>
  <c r="F161"/>
  <c r="L141"/>
  <c r="K141"/>
  <c r="F141"/>
  <c r="L119"/>
  <c r="K119"/>
  <c r="M119" s="1"/>
  <c r="F119"/>
  <c r="L112"/>
  <c r="K112"/>
  <c r="F112"/>
  <c r="L110"/>
  <c r="K110"/>
  <c r="F110"/>
  <c r="L84"/>
  <c r="K84"/>
  <c r="F84"/>
  <c r="L56"/>
  <c r="K56"/>
  <c r="M56" s="1"/>
  <c r="F56"/>
  <c r="L24"/>
  <c r="K24"/>
  <c r="F24"/>
  <c r="L20"/>
  <c r="K20"/>
  <c r="F20"/>
  <c r="M664" l="1"/>
  <c r="M701"/>
  <c r="M511"/>
  <c r="M536"/>
  <c r="M557"/>
  <c r="M298"/>
  <c r="M284"/>
  <c r="M20"/>
  <c r="M110"/>
  <c r="M161"/>
  <c r="M84"/>
  <c r="M141"/>
  <c r="M273"/>
  <c r="M297"/>
  <c r="M307"/>
  <c r="M532"/>
  <c r="M540"/>
  <c r="M659"/>
  <c r="M698"/>
  <c r="M725"/>
  <c r="M24"/>
  <c r="M112"/>
  <c r="M167"/>
  <c r="M291"/>
  <c r="M301"/>
  <c r="M512"/>
  <c r="M537"/>
  <c r="M561"/>
  <c r="M674"/>
  <c r="M721"/>
  <c r="P778"/>
  <c r="Q778" s="1"/>
  <c r="O778"/>
  <c r="P752"/>
  <c r="Q752" s="1"/>
  <c r="O752"/>
  <c r="P714"/>
  <c r="Q714" s="1"/>
  <c r="O714"/>
  <c r="P666"/>
  <c r="Q666" s="1"/>
  <c r="O666"/>
  <c r="P646"/>
  <c r="Q646" s="1"/>
  <c r="O646"/>
  <c r="P632"/>
  <c r="Q632" s="1"/>
  <c r="O632"/>
  <c r="P621"/>
  <c r="Q621" s="1"/>
  <c r="O621"/>
  <c r="P619"/>
  <c r="Q619" s="1"/>
  <c r="O619"/>
  <c r="P502"/>
  <c r="Q502" s="1"/>
  <c r="O502"/>
  <c r="P497"/>
  <c r="Q497" s="1"/>
  <c r="O497"/>
  <c r="P579"/>
  <c r="Q579" s="1"/>
  <c r="O579"/>
  <c r="P564"/>
  <c r="Q564" s="1"/>
  <c r="O564"/>
  <c r="P560"/>
  <c r="Q560" s="1"/>
  <c r="O560"/>
  <c r="P548"/>
  <c r="Q548" s="1"/>
  <c r="O548"/>
  <c r="P513"/>
  <c r="Q513" s="1"/>
  <c r="O513"/>
  <c r="P461"/>
  <c r="Q461" s="1"/>
  <c r="O461"/>
  <c r="P454"/>
  <c r="Q454" s="1"/>
  <c r="O454"/>
  <c r="O440"/>
  <c r="O403"/>
  <c r="O398"/>
  <c r="O357"/>
  <c r="O277"/>
  <c r="O259"/>
  <c r="O255"/>
  <c r="O243"/>
  <c r="O235"/>
  <c r="O228"/>
  <c r="O226"/>
  <c r="O217"/>
  <c r="O214"/>
  <c r="O323"/>
  <c r="O126"/>
  <c r="O113"/>
  <c r="O100"/>
  <c r="O91"/>
  <c r="O80"/>
  <c r="O79"/>
  <c r="O74"/>
  <c r="O40"/>
  <c r="O29"/>
  <c r="P79" l="1"/>
  <c r="Q79" s="1"/>
  <c r="P217"/>
  <c r="Q217" s="1"/>
  <c r="P277"/>
  <c r="Q277" s="1"/>
  <c r="P440"/>
  <c r="Q440" s="1"/>
  <c r="P29"/>
  <c r="Q29" s="1"/>
  <c r="P40"/>
  <c r="Q40" s="1"/>
  <c r="P74"/>
  <c r="Q74" s="1"/>
  <c r="P80"/>
  <c r="Q80" s="1"/>
  <c r="P91"/>
  <c r="Q91" s="1"/>
  <c r="P100"/>
  <c r="Q100" s="1"/>
  <c r="P113"/>
  <c r="Q113" s="1"/>
  <c r="P126"/>
  <c r="Q126" s="1"/>
  <c r="P323"/>
  <c r="Q323" s="1"/>
  <c r="P214"/>
  <c r="Q214" s="1"/>
  <c r="P226"/>
  <c r="Q226" s="1"/>
  <c r="P228"/>
  <c r="Q228" s="1"/>
  <c r="P235"/>
  <c r="Q235" s="1"/>
  <c r="P243"/>
  <c r="Q243" s="1"/>
  <c r="P255"/>
  <c r="Q255" s="1"/>
  <c r="P259"/>
  <c r="Q259" s="1"/>
  <c r="P357"/>
  <c r="Q357" s="1"/>
  <c r="P398"/>
  <c r="Q398" s="1"/>
  <c r="P403"/>
  <c r="Q403" s="1"/>
  <c r="N770" l="1"/>
  <c r="I770"/>
  <c r="K770" s="1"/>
  <c r="M770" s="1"/>
  <c r="N731"/>
  <c r="I731"/>
  <c r="K731" s="1"/>
  <c r="M731" s="1"/>
  <c r="N624"/>
  <c r="I624"/>
  <c r="K624" s="1"/>
  <c r="M624" s="1"/>
  <c r="N656"/>
  <c r="I656"/>
  <c r="K656" s="1"/>
  <c r="M656" s="1"/>
  <c r="N693"/>
  <c r="I693"/>
  <c r="K693" s="1"/>
  <c r="M693" s="1"/>
  <c r="N718"/>
  <c r="I718"/>
  <c r="K718" s="1"/>
  <c r="M718" s="1"/>
  <c r="N763"/>
  <c r="I763"/>
  <c r="K763" s="1"/>
  <c r="M763" s="1"/>
  <c r="N761"/>
  <c r="I761"/>
  <c r="K761" s="1"/>
  <c r="M761" s="1"/>
  <c r="N616"/>
  <c r="I616"/>
  <c r="K616" s="1"/>
  <c r="M616" s="1"/>
  <c r="N699"/>
  <c r="I699"/>
  <c r="K699" s="1"/>
  <c r="M699" s="1"/>
  <c r="N596"/>
  <c r="I596"/>
  <c r="K596" s="1"/>
  <c r="M596" s="1"/>
  <c r="N417"/>
  <c r="K417"/>
  <c r="M417" s="1"/>
  <c r="N378"/>
  <c r="K378"/>
  <c r="M378" s="1"/>
  <c r="N527"/>
  <c r="I527"/>
  <c r="K527" s="1"/>
  <c r="M527" s="1"/>
  <c r="N600"/>
  <c r="I600"/>
  <c r="K600" s="1"/>
  <c r="M600" s="1"/>
  <c r="N447"/>
  <c r="K447"/>
  <c r="M447" s="1"/>
  <c r="N504"/>
  <c r="I504"/>
  <c r="K504" s="1"/>
  <c r="M504" s="1"/>
  <c r="N534"/>
  <c r="I534"/>
  <c r="K534" s="1"/>
  <c r="M534" s="1"/>
  <c r="N409"/>
  <c r="I409"/>
  <c r="K409" s="1"/>
  <c r="M409" s="1"/>
  <c r="N599"/>
  <c r="I599"/>
  <c r="K599" s="1"/>
  <c r="M599" s="1"/>
  <c r="N215"/>
  <c r="I215"/>
  <c r="K215" s="1"/>
  <c r="M215" s="1"/>
  <c r="N286"/>
  <c r="K286"/>
  <c r="M286" s="1"/>
  <c r="O286" s="1"/>
  <c r="N265"/>
  <c r="K265"/>
  <c r="N233"/>
  <c r="I233"/>
  <c r="K233" s="1"/>
  <c r="M233" s="1"/>
  <c r="N218"/>
  <c r="K218"/>
  <c r="M218" s="1"/>
  <c r="N31"/>
  <c r="K31"/>
  <c r="M31" s="1"/>
  <c r="N276"/>
  <c r="K276"/>
  <c r="M276" s="1"/>
  <c r="N210"/>
  <c r="I210"/>
  <c r="K210" s="1"/>
  <c r="M210" s="1"/>
  <c r="N60"/>
  <c r="I60"/>
  <c r="K60" s="1"/>
  <c r="M60" s="1"/>
  <c r="N209"/>
  <c r="K209"/>
  <c r="M209" s="1"/>
  <c r="N153"/>
  <c r="I153"/>
  <c r="K153" s="1"/>
  <c r="M153" s="1"/>
  <c r="N128"/>
  <c r="K128"/>
  <c r="M128" s="1"/>
  <c r="O128" s="1"/>
  <c r="N129"/>
  <c r="I129"/>
  <c r="K129" s="1"/>
  <c r="M129" s="1"/>
  <c r="N149"/>
  <c r="I149"/>
  <c r="K149" s="1"/>
  <c r="M149" s="1"/>
  <c r="N6"/>
  <c r="K6"/>
  <c r="M6" s="1"/>
  <c r="N32"/>
  <c r="I32"/>
  <c r="K32" s="1"/>
  <c r="M32" s="1"/>
  <c r="N131"/>
  <c r="K131"/>
  <c r="M131" s="1"/>
  <c r="N101"/>
  <c r="I101"/>
  <c r="K101" s="1"/>
  <c r="M101" s="1"/>
  <c r="N115"/>
  <c r="I115"/>
  <c r="K115" s="1"/>
  <c r="M115" s="1"/>
  <c r="N77"/>
  <c r="K77"/>
  <c r="M77" s="1"/>
  <c r="O738"/>
  <c r="P738"/>
  <c r="Q738" s="1"/>
  <c r="O760"/>
  <c r="P692"/>
  <c r="Q692" s="1"/>
  <c r="O692"/>
  <c r="P647"/>
  <c r="Q647" s="1"/>
  <c r="O647"/>
  <c r="O702"/>
  <c r="P702"/>
  <c r="Q702" s="1"/>
  <c r="O726"/>
  <c r="O668"/>
  <c r="O652"/>
  <c r="O253"/>
  <c r="O242"/>
  <c r="O227"/>
  <c r="P95"/>
  <c r="Q95" s="1"/>
  <c r="O95"/>
  <c r="O92"/>
  <c r="P92"/>
  <c r="Q92" s="1"/>
  <c r="O105"/>
  <c r="O6" l="1"/>
  <c r="M265"/>
  <c r="P265" s="1"/>
  <c r="Q265" s="1"/>
  <c r="P105"/>
  <c r="Q105" s="1"/>
  <c r="P760"/>
  <c r="Q760" s="1"/>
  <c r="O276"/>
  <c r="P276"/>
  <c r="Q276" s="1"/>
  <c r="O131"/>
  <c r="P131"/>
  <c r="Q131" s="1"/>
  <c r="O149"/>
  <c r="P149"/>
  <c r="Q149" s="1"/>
  <c r="O153"/>
  <c r="P153"/>
  <c r="Q153" s="1"/>
  <c r="O60"/>
  <c r="P60"/>
  <c r="Q60" s="1"/>
  <c r="O215"/>
  <c r="P215"/>
  <c r="Q215" s="1"/>
  <c r="O447"/>
  <c r="P447"/>
  <c r="Q447" s="1"/>
  <c r="O616"/>
  <c r="P616"/>
  <c r="Q616" s="1"/>
  <c r="O718"/>
  <c r="P718"/>
  <c r="Q718" s="1"/>
  <c r="O770"/>
  <c r="P770"/>
  <c r="Q770" s="1"/>
  <c r="O218"/>
  <c r="P218"/>
  <c r="Q218" s="1"/>
  <c r="O409"/>
  <c r="P409"/>
  <c r="Q409" s="1"/>
  <c r="O417"/>
  <c r="P417"/>
  <c r="Q417" s="1"/>
  <c r="O656"/>
  <c r="P656"/>
  <c r="Q656" s="1"/>
  <c r="P115"/>
  <c r="Q115" s="1"/>
  <c r="O115"/>
  <c r="O210"/>
  <c r="P210"/>
  <c r="Q210" s="1"/>
  <c r="O31"/>
  <c r="P31"/>
  <c r="Q31" s="1"/>
  <c r="O233"/>
  <c r="P233"/>
  <c r="Q233" s="1"/>
  <c r="O534"/>
  <c r="P534"/>
  <c r="Q534" s="1"/>
  <c r="O378"/>
  <c r="P378"/>
  <c r="Q378" s="1"/>
  <c r="P596"/>
  <c r="Q596" s="1"/>
  <c r="O596"/>
  <c r="O761"/>
  <c r="P761"/>
  <c r="Q761" s="1"/>
  <c r="P624"/>
  <c r="Q624" s="1"/>
  <c r="O624"/>
  <c r="O77"/>
  <c r="P77"/>
  <c r="Q77" s="1"/>
  <c r="O527"/>
  <c r="P527"/>
  <c r="Q527" s="1"/>
  <c r="P763"/>
  <c r="Q763" s="1"/>
  <c r="O763"/>
  <c r="O101"/>
  <c r="P101"/>
  <c r="Q101" s="1"/>
  <c r="P32"/>
  <c r="Q32" s="1"/>
  <c r="O32"/>
  <c r="P129"/>
  <c r="Q129" s="1"/>
  <c r="O129"/>
  <c r="O209"/>
  <c r="P209"/>
  <c r="Q209" s="1"/>
  <c r="P599"/>
  <c r="Q599" s="1"/>
  <c r="O599"/>
  <c r="O504"/>
  <c r="P504"/>
  <c r="Q504" s="1"/>
  <c r="O600"/>
  <c r="P600"/>
  <c r="Q600" s="1"/>
  <c r="O699"/>
  <c r="P699"/>
  <c r="Q699" s="1"/>
  <c r="O693"/>
  <c r="P693"/>
  <c r="Q693" s="1"/>
  <c r="O731"/>
  <c r="P731"/>
  <c r="Q731" s="1"/>
  <c r="P6"/>
  <c r="Q6" s="1"/>
  <c r="P128"/>
  <c r="Q128" s="1"/>
  <c r="P286"/>
  <c r="Q286" s="1"/>
  <c r="P652"/>
  <c r="Q652" s="1"/>
  <c r="P668"/>
  <c r="Q668" s="1"/>
  <c r="P726"/>
  <c r="Q726" s="1"/>
  <c r="P227"/>
  <c r="Q227" s="1"/>
  <c r="P242"/>
  <c r="Q242" s="1"/>
  <c r="P253"/>
  <c r="Q253" s="1"/>
  <c r="O265" l="1"/>
  <c r="O775"/>
  <c r="O780"/>
  <c r="P780" l="1"/>
  <c r="Q780" s="1"/>
  <c r="P775"/>
  <c r="Q775" s="1"/>
  <c r="P244" l="1"/>
  <c r="Q244" s="1"/>
  <c r="O244"/>
  <c r="O634"/>
  <c r="P634"/>
  <c r="Q634" s="1"/>
  <c r="O766"/>
  <c r="P766"/>
  <c r="Q766" s="1"/>
  <c r="O97"/>
  <c r="P97"/>
  <c r="Q97" s="1"/>
  <c r="P110"/>
  <c r="Q110" s="1"/>
  <c r="O110"/>
  <c r="O284"/>
  <c r="P284"/>
  <c r="Q284" s="1"/>
  <c r="P521"/>
  <c r="Q521" s="1"/>
  <c r="O521"/>
  <c r="O698"/>
  <c r="P698"/>
  <c r="Q698" s="1"/>
  <c r="P561"/>
  <c r="Q561" s="1"/>
  <c r="O561"/>
  <c r="O557"/>
  <c r="P557"/>
  <c r="Q557" s="1"/>
  <c r="P167"/>
  <c r="Q167" s="1"/>
  <c r="P112"/>
  <c r="Q112" s="1"/>
  <c r="P532"/>
  <c r="Q532" s="1"/>
  <c r="P302"/>
  <c r="Q302" s="1"/>
  <c r="P84"/>
  <c r="Q84" s="1"/>
  <c r="P722"/>
  <c r="Q722" s="1"/>
  <c r="P651"/>
  <c r="Q651" s="1"/>
  <c r="P659"/>
  <c r="Q659" s="1"/>
  <c r="P141"/>
  <c r="Q141" s="1"/>
  <c r="P301"/>
  <c r="Q301" s="1"/>
  <c r="P536"/>
  <c r="Q536" s="1"/>
  <c r="O292"/>
  <c r="P292"/>
  <c r="Q292" s="1"/>
  <c r="O49"/>
  <c r="P49"/>
  <c r="Q49" s="1"/>
  <c r="O379"/>
  <c r="P379"/>
  <c r="Q379" s="1"/>
  <c r="O376"/>
  <c r="P376"/>
  <c r="Q376" s="1"/>
  <c r="O273"/>
  <c r="P273"/>
  <c r="Q273" s="1"/>
  <c r="O298"/>
  <c r="P298"/>
  <c r="Q298" s="1"/>
  <c r="O725"/>
  <c r="P725"/>
  <c r="Q725" s="1"/>
  <c r="O540"/>
  <c r="P540"/>
  <c r="Q540" s="1"/>
  <c r="O511"/>
  <c r="P511"/>
  <c r="Q511" s="1"/>
  <c r="O119"/>
  <c r="P119"/>
  <c r="Q119" s="1"/>
  <c r="O538"/>
  <c r="P538"/>
  <c r="Q538" s="1"/>
  <c r="P20"/>
  <c r="Q20" s="1"/>
  <c r="P297"/>
  <c r="Q297" s="1"/>
  <c r="P689"/>
  <c r="Q689" s="1"/>
  <c r="P291"/>
  <c r="Q291" s="1"/>
  <c r="P294"/>
  <c r="Q294" s="1"/>
  <c r="P721"/>
  <c r="Q721" s="1"/>
  <c r="P664"/>
  <c r="Q664" s="1"/>
  <c r="O746"/>
  <c r="P746"/>
  <c r="Q746" s="1"/>
  <c r="O765"/>
  <c r="P765"/>
  <c r="Q765" s="1"/>
  <c r="O672"/>
  <c r="P672"/>
  <c r="Q672" s="1"/>
  <c r="O673"/>
  <c r="P673"/>
  <c r="Q673" s="1"/>
  <c r="O569"/>
  <c r="P569"/>
  <c r="Q569" s="1"/>
  <c r="O587"/>
  <c r="P587"/>
  <c r="Q587" s="1"/>
  <c r="O563"/>
  <c r="P563"/>
  <c r="Q563" s="1"/>
  <c r="O556"/>
  <c r="P556"/>
  <c r="Q556" s="1"/>
  <c r="O330"/>
  <c r="P330"/>
  <c r="Q330" s="1"/>
  <c r="O324"/>
  <c r="P324"/>
  <c r="Q324" s="1"/>
  <c r="O328"/>
  <c r="P328"/>
  <c r="Q328" s="1"/>
  <c r="O333"/>
  <c r="P333"/>
  <c r="Q333" s="1"/>
  <c r="O325"/>
  <c r="P325"/>
  <c r="Q325" s="1"/>
  <c r="O134"/>
  <c r="P134"/>
  <c r="Q134" s="1"/>
  <c r="O150"/>
  <c r="P150"/>
  <c r="Q150" s="1"/>
  <c r="O756"/>
  <c r="P756"/>
  <c r="Q756" s="1"/>
  <c r="O697"/>
  <c r="P697"/>
  <c r="Q697" s="1"/>
  <c r="O678"/>
  <c r="P678"/>
  <c r="Q678" s="1"/>
  <c r="O588"/>
  <c r="P588"/>
  <c r="Q588" s="1"/>
  <c r="O559"/>
  <c r="P559"/>
  <c r="Q559" s="1"/>
  <c r="O317"/>
  <c r="P317"/>
  <c r="Q317" s="1"/>
  <c r="O319"/>
  <c r="P319"/>
  <c r="Q319" s="1"/>
  <c r="O158"/>
  <c r="P158"/>
  <c r="Q158" s="1"/>
  <c r="O163"/>
  <c r="P163"/>
  <c r="Q163" s="1"/>
  <c r="O140"/>
  <c r="P140"/>
  <c r="Q140" s="1"/>
  <c r="O152"/>
  <c r="P152"/>
  <c r="Q152" s="1"/>
  <c r="O719"/>
  <c r="P719"/>
  <c r="Q719" s="1"/>
  <c r="O576"/>
  <c r="P576"/>
  <c r="Q576" s="1"/>
  <c r="O570"/>
  <c r="P570"/>
  <c r="Q570" s="1"/>
  <c r="O554"/>
  <c r="P554"/>
  <c r="Q554" s="1"/>
  <c r="O341"/>
  <c r="P341"/>
  <c r="Q341" s="1"/>
  <c r="O304"/>
  <c r="P304"/>
  <c r="Q304" s="1"/>
  <c r="O320"/>
  <c r="P320"/>
  <c r="Q320" s="1"/>
  <c r="O127"/>
  <c r="P127"/>
  <c r="Q127" s="1"/>
  <c r="O655"/>
  <c r="P655"/>
  <c r="Q655" s="1"/>
  <c r="O681"/>
  <c r="P681"/>
  <c r="Q681" s="1"/>
  <c r="O580"/>
  <c r="P580"/>
  <c r="Q580" s="1"/>
  <c r="O136"/>
  <c r="P136"/>
  <c r="Q136" s="1"/>
  <c r="O147"/>
  <c r="P147"/>
  <c r="Q147" s="1"/>
  <c r="O143"/>
  <c r="P143"/>
  <c r="Q143" s="1"/>
  <c r="O728"/>
  <c r="P728"/>
  <c r="Q728" s="1"/>
  <c r="O481"/>
  <c r="P481"/>
  <c r="Q481" s="1"/>
  <c r="O389"/>
  <c r="P389"/>
  <c r="Q389" s="1"/>
  <c r="O245"/>
  <c r="P245"/>
  <c r="Q245" s="1"/>
  <c r="O278"/>
  <c r="P278"/>
  <c r="Q278" s="1"/>
  <c r="O68"/>
  <c r="P68"/>
  <c r="Q68" s="1"/>
  <c r="O45"/>
  <c r="P45"/>
  <c r="Q45" s="1"/>
  <c r="O18"/>
  <c r="P18"/>
  <c r="Q18" s="1"/>
  <c r="O15"/>
  <c r="P15"/>
  <c r="Q15" s="1"/>
  <c r="O8"/>
  <c r="P8"/>
  <c r="Q8" s="1"/>
  <c r="O20"/>
  <c r="O532"/>
  <c r="O297"/>
  <c r="O302"/>
  <c r="O689"/>
  <c r="O84"/>
  <c r="O291"/>
  <c r="O722"/>
  <c r="O651"/>
  <c r="O294"/>
  <c r="O659"/>
  <c r="O721"/>
  <c r="O141"/>
  <c r="O664"/>
  <c r="O301"/>
  <c r="O536"/>
  <c r="O167"/>
  <c r="O112"/>
  <c r="O404"/>
  <c r="P404"/>
  <c r="Q404" s="1"/>
  <c r="O16"/>
  <c r="P16"/>
  <c r="Q16" s="1"/>
  <c r="O628"/>
  <c r="P628"/>
  <c r="Q628" s="1"/>
  <c r="O56"/>
  <c r="P56"/>
  <c r="Q56" s="1"/>
  <c r="O161"/>
  <c r="P161"/>
  <c r="Q161" s="1"/>
  <c r="O537"/>
  <c r="P537"/>
  <c r="Q537" s="1"/>
  <c r="O248"/>
  <c r="P248"/>
  <c r="Q248" s="1"/>
  <c r="O307"/>
  <c r="P307"/>
  <c r="Q307" s="1"/>
  <c r="O24"/>
  <c r="P24"/>
  <c r="Q24" s="1"/>
  <c r="O674"/>
  <c r="P674"/>
  <c r="Q674" s="1"/>
  <c r="O701"/>
  <c r="P701"/>
  <c r="Q701" s="1"/>
  <c r="O512"/>
  <c r="P512"/>
  <c r="Q512" s="1"/>
</calcChain>
</file>

<file path=xl/sharedStrings.xml><?xml version="1.0" encoding="utf-8"?>
<sst xmlns="http://schemas.openxmlformats.org/spreadsheetml/2006/main" count="1674" uniqueCount="837">
  <si>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</si>
  <si>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</si>
  <si>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</si>
  <si>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</si>
  <si>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</si>
  <si>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</si>
  <si>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</si>
  <si>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</si>
  <si>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</si>
  <si>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</si>
  <si>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</si>
  <si>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</si>
  <si>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</si>
  <si>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</si>
  <si>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</si>
  <si>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</si>
  <si>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</si>
  <si>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</si>
  <si>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</si>
  <si>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</si>
  <si>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</si>
  <si>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</si>
  <si>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</si>
  <si>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</si>
  <si>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</si>
  <si>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</si>
  <si>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</si>
  <si>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I. Daugiabučiai suvartojantys mažiausiai šilumos (naujos statybos, kokybiški namai)</t>
  </si>
  <si>
    <t>Eur/MWh</t>
  </si>
  <si>
    <t>Eur/m²/mėn</t>
  </si>
  <si>
    <t>Eur/mėn</t>
  </si>
  <si>
    <t>Kęstučio 27 1L</t>
  </si>
  <si>
    <t>Vilniaus 10 3L</t>
  </si>
  <si>
    <t>Birštonas</t>
  </si>
  <si>
    <t>Ignalina</t>
  </si>
  <si>
    <t>iki 1992</t>
  </si>
  <si>
    <t>iki 1992 m.</t>
  </si>
  <si>
    <t>Rožių g. 1, Žiežmariai</t>
  </si>
  <si>
    <t>Kaišiadorys</t>
  </si>
  <si>
    <t>Radvilėnų  5 (KVT)</t>
  </si>
  <si>
    <t>Karaliaus Mindaugo 7</t>
  </si>
  <si>
    <t>Krėvės 82B</t>
  </si>
  <si>
    <t>Archyvo 48 (KVT)</t>
  </si>
  <si>
    <t>Saulės 3</t>
  </si>
  <si>
    <t>Geležinio Vilko 1A</t>
  </si>
  <si>
    <t>Sukilėlių 87A (KVT)</t>
  </si>
  <si>
    <t>Prūsų g. 15</t>
  </si>
  <si>
    <t>Kovo 11-osios 114 (renov.)(KVT)</t>
  </si>
  <si>
    <t>Taikos 78 (renov.)</t>
  </si>
  <si>
    <t>Sąjungos a. 10 (renov.)</t>
  </si>
  <si>
    <t>Krėvės 61 (renov.) (KVT)</t>
  </si>
  <si>
    <t>Partizanų 160 (renov.)</t>
  </si>
  <si>
    <t>Savanorių 415  (renov.)(KVT)</t>
  </si>
  <si>
    <t>Medvėgalio 31 (renov.)</t>
  </si>
  <si>
    <t>Griunvaldo 4  (renov.)</t>
  </si>
  <si>
    <t>Partizanų 20</t>
  </si>
  <si>
    <t>Partizanų 198</t>
  </si>
  <si>
    <t>Šiaurės 101</t>
  </si>
  <si>
    <t>Taikos 39</t>
  </si>
  <si>
    <t>Pašilės 96 (KVT)</t>
  </si>
  <si>
    <t>Gravrogkų 17</t>
  </si>
  <si>
    <t>Lukšio 64</t>
  </si>
  <si>
    <t>Šiaurės 1 (KVT)</t>
  </si>
  <si>
    <t>Baltų 2</t>
  </si>
  <si>
    <t>Kalantos R. 23</t>
  </si>
  <si>
    <t>Taikos 41</t>
  </si>
  <si>
    <t>Baršausko 75</t>
  </si>
  <si>
    <t>Stulginskio A. 64</t>
  </si>
  <si>
    <t>Juozapavičiaus 48 A</t>
  </si>
  <si>
    <t>Draugystės 6</t>
  </si>
  <si>
    <t>Masiulio T. 1</t>
  </si>
  <si>
    <t>Masiulio T.12</t>
  </si>
  <si>
    <t>Jėgainės 23</t>
  </si>
  <si>
    <t>Jakšto 8</t>
  </si>
  <si>
    <t>Kaunas</t>
  </si>
  <si>
    <t>Klaipėda</t>
  </si>
  <si>
    <t xml:space="preserve">iki 1992 </t>
  </si>
  <si>
    <t>Panevėžys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</si>
  <si>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</si>
  <si>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</si>
  <si>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</si>
  <si>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</si>
  <si>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</si>
  <si>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</si>
  <si>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</si>
  <si>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</si>
  <si>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</si>
  <si>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</si>
  <si>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</si>
  <si>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</si>
  <si>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</si>
  <si>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</si>
  <si>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</si>
  <si>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</si>
  <si>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</si>
  <si>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</si>
  <si>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</si>
  <si>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</si>
  <si>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</si>
  <si>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</si>
  <si>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</si>
  <si>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</si>
  <si>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</si>
  <si>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</si>
  <si>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</si>
  <si>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</si>
  <si>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</si>
  <si>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</si>
  <si>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</si>
  <si>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</si>
  <si>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</si>
  <si>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</si>
  <si>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</si>
  <si>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</si>
  <si>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</si>
  <si>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</si>
  <si>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</si>
  <si>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Telšių g. 19B</t>
  </si>
  <si>
    <t>Plungė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</si>
  <si>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</si>
  <si>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</si>
  <si>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</si>
  <si>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</si>
  <si>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</si>
  <si>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</si>
  <si>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</si>
  <si>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</si>
  <si>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</si>
  <si>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</si>
  <si>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</si>
  <si>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</si>
  <si>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</si>
  <si>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</si>
  <si>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</si>
  <si>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</si>
  <si>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</si>
  <si>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</si>
  <si>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</si>
  <si>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</si>
  <si>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</si>
  <si>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</si>
  <si>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</si>
  <si>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</si>
  <si>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</si>
  <si>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</si>
  <si>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</si>
  <si>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</si>
  <si>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</si>
  <si>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</si>
  <si>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</si>
  <si>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</si>
  <si>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Šalčininkai</t>
  </si>
  <si>
    <t>Šiauliai</t>
  </si>
  <si>
    <t>Dainavos g. 5,  (renov.)</t>
  </si>
  <si>
    <t>Ateities takas 10,  (renov.)</t>
  </si>
  <si>
    <t>Ateities takas 16,  (renov.)</t>
  </si>
  <si>
    <t>J.Tumo-Vaižganto g. 134,  (renov.)</t>
  </si>
  <si>
    <t>Moksleivių al. 6,  (renov.)</t>
  </si>
  <si>
    <t>Prezidento g. 82,  (renov.)</t>
  </si>
  <si>
    <t>Prezidento g. 65,  (renov.)</t>
  </si>
  <si>
    <t>J.Tumo-Vaižganto g. 129,  (renov.)</t>
  </si>
  <si>
    <t xml:space="preserve">J. Tumo-Vaižganto g. 140, </t>
  </si>
  <si>
    <t xml:space="preserve">Dariaus ir Girėno g. 26A, </t>
  </si>
  <si>
    <t xml:space="preserve">Gedimino g. 8, </t>
  </si>
  <si>
    <t xml:space="preserve">M. Mažvydo g. 47, </t>
  </si>
  <si>
    <t xml:space="preserve">Gedimino g. 32, </t>
  </si>
  <si>
    <t xml:space="preserve">Miško g. 8, </t>
  </si>
  <si>
    <t xml:space="preserve">K. Donelaičio 64A, </t>
  </si>
  <si>
    <t xml:space="preserve">J. Tumo-Vaižganto g. 125, </t>
  </si>
  <si>
    <t xml:space="preserve">Žemaitės g. 32, </t>
  </si>
  <si>
    <t xml:space="preserve">Vasario 16-osios g. 8A, </t>
  </si>
  <si>
    <t xml:space="preserve">Dariaus ir Girėno g. 16A, </t>
  </si>
  <si>
    <t xml:space="preserve">Prezidento g. 60, </t>
  </si>
  <si>
    <t xml:space="preserve">Dariaus ir Girėno g. 4, </t>
  </si>
  <si>
    <t>Tauragė</t>
  </si>
  <si>
    <t>Trakai</t>
  </si>
  <si>
    <t>Aušros g. 13</t>
  </si>
  <si>
    <t>renov.</t>
  </si>
  <si>
    <t>Sporto g. 8</t>
  </si>
  <si>
    <t>Sporto g. 10</t>
  </si>
  <si>
    <t>Šiltnamių g. 1</t>
  </si>
  <si>
    <t>Aušros g. 6</t>
  </si>
  <si>
    <t>Dzūkų g. 38</t>
  </si>
  <si>
    <t>M.K.Čiurlionio g. 8</t>
  </si>
  <si>
    <t>M.K.Čiurlionio g. 11</t>
  </si>
  <si>
    <t>Vasario 16 g. 11</t>
  </si>
  <si>
    <t>Vasario 16 g. 13</t>
  </si>
  <si>
    <t>V.Krėvės g. 4</t>
  </si>
  <si>
    <t>Varėna</t>
  </si>
  <si>
    <t>Elektrėnai</t>
  </si>
  <si>
    <t xml:space="preserve">Vasario 16-osios g. 1, Dūkštas, Ignalinos r. </t>
  </si>
  <si>
    <t>Gedimino g. 75, Kaišiadorys</t>
  </si>
  <si>
    <t>Vievio 54 (renov.)</t>
  </si>
  <si>
    <t>Lukšos-Daumanto 2</t>
  </si>
  <si>
    <t xml:space="preserve">Jaunystės 20, </t>
  </si>
  <si>
    <t xml:space="preserve">Radvilų 23, </t>
  </si>
  <si>
    <t xml:space="preserve">Jaunystės 35, </t>
  </si>
  <si>
    <t xml:space="preserve">NAUJOJI 4, </t>
  </si>
  <si>
    <t xml:space="preserve">NAUJOJI 10, </t>
  </si>
  <si>
    <t xml:space="preserve">Laisvės al. 36, </t>
  </si>
  <si>
    <t xml:space="preserve">NAUJOJI 6, </t>
  </si>
  <si>
    <t xml:space="preserve">Vaižganto 60, </t>
  </si>
  <si>
    <t xml:space="preserve">NAUJOJI 8, </t>
  </si>
  <si>
    <t xml:space="preserve">Vaižganto 58c, </t>
  </si>
  <si>
    <t xml:space="preserve">Gedimino 43, </t>
  </si>
  <si>
    <t xml:space="preserve">Gedimino 1, </t>
  </si>
  <si>
    <t xml:space="preserve">Gedimino 3, </t>
  </si>
  <si>
    <t>J.Basanavičiaus g. 15</t>
  </si>
  <si>
    <t>M.K.Čiurlionio g. 55</t>
  </si>
  <si>
    <t>Dzūkų g. 3</t>
  </si>
  <si>
    <t>Marcinkonių g. 8</t>
  </si>
  <si>
    <t>Dzūkų g. 26</t>
  </si>
  <si>
    <t>Melioratorių g. 7</t>
  </si>
  <si>
    <t>M.Mironaitės g. 18</t>
  </si>
  <si>
    <t>Sviliškių g. 8</t>
  </si>
  <si>
    <t>Pavilnionių g. 31</t>
  </si>
  <si>
    <t>Pavilnionių g. 33</t>
  </si>
  <si>
    <t>Žirmūnų g. 30C</t>
  </si>
  <si>
    <t>Sviliškių g. 4, 6</t>
  </si>
  <si>
    <t>Bajorų kelias 3</t>
  </si>
  <si>
    <t>Žirmūnų g. 3 (renov.)</t>
  </si>
  <si>
    <t>Žirmūnų g. 126 (renov.)</t>
  </si>
  <si>
    <t>Žirmūnų g. 128 (renov.)</t>
  </si>
  <si>
    <t>Blindžių g. 7</t>
  </si>
  <si>
    <t>Žirmūnų g. 131 (renov.)</t>
  </si>
  <si>
    <t>J.Galvydžio g. 11A</t>
  </si>
  <si>
    <t>M.Marcinkevičiaus g. 37, Baltupio g. 175</t>
  </si>
  <si>
    <t>M.Marcinkevičiaus g. 31, 33, 35</t>
  </si>
  <si>
    <t>S.Žukausko g. 27</t>
  </si>
  <si>
    <t>J.Kubiliaus g. 4</t>
  </si>
  <si>
    <t>Tolminkiemio g. 31</t>
  </si>
  <si>
    <t>J.Franko g. 8</t>
  </si>
  <si>
    <t>Tolminkiemio g. 14</t>
  </si>
  <si>
    <t>V.Pietario g. 7</t>
  </si>
  <si>
    <t>Kovo 11-osios g. 55</t>
  </si>
  <si>
    <t>Taikos g. 134, 136</t>
  </si>
  <si>
    <t>Šviesos g 11 (bt. 41-60)</t>
  </si>
  <si>
    <t>Gedvydžių g. 29 (bt. 1-36)</t>
  </si>
  <si>
    <t>Taikos g. 25, 27</t>
  </si>
  <si>
    <t>Šviesos g 14 (bt. 81-100)</t>
  </si>
  <si>
    <t>Gedvydžių g. 20</t>
  </si>
  <si>
    <t>Šviesos g 4 (bt. 81-100)</t>
  </si>
  <si>
    <t>Gabijos g. 81 (bt. 1-36)</t>
  </si>
  <si>
    <t>Kapsų g. 38</t>
  </si>
  <si>
    <t>Žemynos g. 35</t>
  </si>
  <si>
    <t>S.Stanevičiaus g. 7 (bt. 1-40)</t>
  </si>
  <si>
    <t>Taikos g. 241, 243, 245</t>
  </si>
  <si>
    <t>Musninkų g. 7</t>
  </si>
  <si>
    <t>Taikos g. 105</t>
  </si>
  <si>
    <t>Žemynos g. 25</t>
  </si>
  <si>
    <t>Didlaukio g. 22, 24</t>
  </si>
  <si>
    <t>Antakalnio g. 118</t>
  </si>
  <si>
    <t>Naugarduko g. 56</t>
  </si>
  <si>
    <t>Gelvonų g. 57</t>
  </si>
  <si>
    <t>Parko g. 6</t>
  </si>
  <si>
    <t>Kanklių g. 10B</t>
  </si>
  <si>
    <t>J.Basanavičiaus g. 17A</t>
  </si>
  <si>
    <t>Parko g. 4</t>
  </si>
  <si>
    <t>Šaltkalvių g. 66</t>
  </si>
  <si>
    <t>J.Tiškevičiaus g. 6</t>
  </si>
  <si>
    <t>V.Grybo g. 30</t>
  </si>
  <si>
    <t>Vykinto g. 8</t>
  </si>
  <si>
    <t>S.Skapo g. 6, 8</t>
  </si>
  <si>
    <t>Lentvario g. 1</t>
  </si>
  <si>
    <t>Gedimino pr. 27</t>
  </si>
  <si>
    <t>K.Vanagėlio g. 9</t>
  </si>
  <si>
    <t>Žygio g. 4</t>
  </si>
  <si>
    <t>Vilnius</t>
  </si>
  <si>
    <t>Statybininkų 107</t>
  </si>
  <si>
    <t>VINGIO 1 (renov.)</t>
  </si>
  <si>
    <t>NAUJOJI 68 (renov.)</t>
  </si>
  <si>
    <t>LAUKO 17 (renov.)</t>
  </si>
  <si>
    <t>BIRUTĖS 14 (renov.)</t>
  </si>
  <si>
    <t>KAŠTONŲ 12 (renov.)</t>
  </si>
  <si>
    <t>PUTINŲ 2 (renov.)</t>
  </si>
  <si>
    <t>AUKŠTAKALNIO 14</t>
  </si>
  <si>
    <t>STATYBININKŲ 46 (renov.)</t>
  </si>
  <si>
    <t>PUTINŲ 24A</t>
  </si>
  <si>
    <t>JAUNIMO 38</t>
  </si>
  <si>
    <t>NAUJOJI 86</t>
  </si>
  <si>
    <t>Kalniškės 23</t>
  </si>
  <si>
    <t>NAUJOJI 18</t>
  </si>
  <si>
    <t>VILTIES 18</t>
  </si>
  <si>
    <t>NAUJOJI 96</t>
  </si>
  <si>
    <t>KAŠTONŲ 52</t>
  </si>
  <si>
    <t>JONYNO 5</t>
  </si>
  <si>
    <t>STATYBININKŲ 27</t>
  </si>
  <si>
    <t>JAZMINŲ 12</t>
  </si>
  <si>
    <t>STATYBININKŲ 49</t>
  </si>
  <si>
    <t>STATYBININKŲ 34</t>
  </si>
  <si>
    <t>VOLUNGĖS 27</t>
  </si>
  <si>
    <t>VOLUNGĖS 12</t>
  </si>
  <si>
    <t>Alytus</t>
  </si>
  <si>
    <t>M.Valančiaus. 18 (425-K)</t>
  </si>
  <si>
    <t>Maironio. 34 (410-K)</t>
  </si>
  <si>
    <t>Mokyklos 13 (348)</t>
  </si>
  <si>
    <t>J.Jablonskio 2 (889)</t>
  </si>
  <si>
    <t>Jaunimo, 3 (1021)</t>
  </si>
  <si>
    <t>Nausupės 8 (824)</t>
  </si>
  <si>
    <t>Jaunimo, 7 (1060)</t>
  </si>
  <si>
    <t>Mokyklos 9 (331)</t>
  </si>
  <si>
    <t>K.Donelaičio. 5 - 2 (27-2K)</t>
  </si>
  <si>
    <t>Žemaitės. 8 (7-K)</t>
  </si>
  <si>
    <t>Žemaitės. 10 (8-K)</t>
  </si>
  <si>
    <t>Dvarkelio 11 (851)</t>
  </si>
  <si>
    <t>Lietuvininkų 4 (446)</t>
  </si>
  <si>
    <t>Kauno 20 (847)</t>
  </si>
  <si>
    <t>Dvarkelio 7 (841)</t>
  </si>
  <si>
    <t>Vytauto 15 (268)</t>
  </si>
  <si>
    <t>Vytauto 21 (273)</t>
  </si>
  <si>
    <t>Kosmonautų 28 (626) (renov.)</t>
  </si>
  <si>
    <t>Kosmonautų 12 (621) (renov.)</t>
  </si>
  <si>
    <t>A.Civinsko 7 (113) (renov.)</t>
  </si>
  <si>
    <t>Vilkaviškio 61 (286)</t>
  </si>
  <si>
    <t>Gėlių 14 (281)</t>
  </si>
  <si>
    <t>Dariaus ir Girėno 13 (505)</t>
  </si>
  <si>
    <t>Draugystės 1 (108)</t>
  </si>
  <si>
    <t>Dariaus ir Girėno 11 (504)</t>
  </si>
  <si>
    <t>Dariaus ir Girėno 9 (503)</t>
  </si>
  <si>
    <t>Mokolų 9 (282)</t>
  </si>
  <si>
    <t>Vytauto 54 (641)</t>
  </si>
  <si>
    <t>Draugystės 3 (110)</t>
  </si>
  <si>
    <t>Vytenio 8 (656)</t>
  </si>
  <si>
    <t>R.Juknevičiaus 48 (527)</t>
  </si>
  <si>
    <t>Mokolų 51 (606)</t>
  </si>
  <si>
    <t>Vytauto 56A (639)</t>
  </si>
  <si>
    <t>Vilniaus 77B (30085)</t>
  </si>
  <si>
    <t>Rinkuškių 47B (36001)</t>
  </si>
  <si>
    <t>Vilniaus 4 (30072)</t>
  </si>
  <si>
    <t>Skratiškių 8 (300013)</t>
  </si>
  <si>
    <t>Rinkuškių 49 (34001)</t>
  </si>
  <si>
    <t>Vilniaus 56 (30081)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</si>
  <si>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</si>
  <si>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</si>
  <si>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</si>
  <si>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</si>
  <si>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</si>
  <si>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</si>
  <si>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</si>
  <si>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</si>
  <si>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</si>
  <si>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</si>
  <si>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</si>
  <si>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</si>
  <si>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</si>
  <si>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</si>
  <si>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Druskininkų 7A</t>
  </si>
  <si>
    <t>Sodų 20-II</t>
  </si>
  <si>
    <t>Saulėtekio 5/7</t>
  </si>
  <si>
    <t>Saulėtekio 3</t>
  </si>
  <si>
    <t>Taikos 14</t>
  </si>
  <si>
    <t>Sodų 45</t>
  </si>
  <si>
    <t>Sodų 25</t>
  </si>
  <si>
    <t>Saulėtekio 24/26</t>
  </si>
  <si>
    <t>Sodų 29</t>
  </si>
  <si>
    <t>Sodų 43</t>
  </si>
  <si>
    <t>Sodų 1</t>
  </si>
  <si>
    <t>Sodų 59</t>
  </si>
  <si>
    <t>Ganyklų 59</t>
  </si>
  <si>
    <t>Gintaro 33</t>
  </si>
  <si>
    <t>Mokyklos 14-II</t>
  </si>
  <si>
    <t>Taikos 20</t>
  </si>
  <si>
    <t>Saulėtekio 4</t>
  </si>
  <si>
    <t>Mokyklos 13</t>
  </si>
  <si>
    <t>Janonio 41</t>
  </si>
  <si>
    <t>Kretingos 6</t>
  </si>
  <si>
    <t>Palanga</t>
  </si>
  <si>
    <t>NEPRIKLAUSOMYBĖS 50 VILKAVIŠKIS</t>
  </si>
  <si>
    <t>LAUKO 44 VILKAVIŠKIS</t>
  </si>
  <si>
    <t>AUŠROS 8 VILKAVISKIS</t>
  </si>
  <si>
    <t>AUŠROS 4 VILKAVIŠKIS</t>
  </si>
  <si>
    <t>AUŠROS 10 VILKAVIŠKIS</t>
  </si>
  <si>
    <t>BIRUTES 2 VILKAVIŠKIS</t>
  </si>
  <si>
    <t>VIENYBĖS 72 VILKAVIŠKIS</t>
  </si>
  <si>
    <t>STATYBININKŲ 4 VILKAVIŠKIS</t>
  </si>
  <si>
    <t>STATYBININKŲ 8 VILKAVIŠKIS</t>
  </si>
  <si>
    <t>VIENYBES 70 VILKAVIŠKIS</t>
  </si>
  <si>
    <t>DVARO  25</t>
  </si>
  <si>
    <t>DVARO  27</t>
  </si>
  <si>
    <t>LAUKO 32 VILKAVIŠKIS</t>
  </si>
  <si>
    <t>PASIENIO 3 KYBARTAI</t>
  </si>
  <si>
    <t>DARVINO 19 KYBARTAI</t>
  </si>
  <si>
    <t>K.NAUMIESČIO 9A KYBARTAI</t>
  </si>
  <si>
    <t>VIŠTYČIO 2 VIRBALIS</t>
  </si>
  <si>
    <t>VASARIO 16-OS 4 PILVIŠKIAI</t>
  </si>
  <si>
    <t>VASARIO 16-OS 12 PILVIŠKIAI</t>
  </si>
  <si>
    <t>Vilkaviškis</t>
  </si>
  <si>
    <t>Masčio 54 (ren)</t>
  </si>
  <si>
    <t>Dariaus ir Girėno 15 (ren)</t>
  </si>
  <si>
    <t>Karaliaus Mindaugo 39</t>
  </si>
  <si>
    <t>Stoties 8</t>
  </si>
  <si>
    <t>Žemaitės 29</t>
  </si>
  <si>
    <t>Luokės 73</t>
  </si>
  <si>
    <t>Birutės 24</t>
  </si>
  <si>
    <t>Telšiai</t>
  </si>
  <si>
    <t>Kelmė</t>
  </si>
  <si>
    <t>LIŠKIAVOS 5</t>
  </si>
  <si>
    <t>SVEIKATOS 18</t>
  </si>
  <si>
    <t>Druskininkai</t>
  </si>
  <si>
    <t>Liudiškių g. 31b (renovuotas)</t>
  </si>
  <si>
    <t>Anykščiai</t>
  </si>
  <si>
    <t>Parko g. 25, Kaišiadorys</t>
  </si>
  <si>
    <t>Ašmenos II-oji 37</t>
  </si>
  <si>
    <t>Jaunimo 4 (renov.)*</t>
  </si>
  <si>
    <t>Krėvės 115 A (renov)**</t>
  </si>
  <si>
    <t>Karmėlava II, Vilniaus g. 5</t>
  </si>
  <si>
    <t>Babtai, Kauno g. 13</t>
  </si>
  <si>
    <t>Babtai, Kėdainių g. 2a</t>
  </si>
  <si>
    <t>Karmėlava II, Vilniaus g. 2</t>
  </si>
  <si>
    <t>Babtai, Kauno g. 14</t>
  </si>
  <si>
    <t>Karmėlava, Vilniaus g. 8</t>
  </si>
  <si>
    <t>Karmėlava, Vilniaus g. 7</t>
  </si>
  <si>
    <t>Karmėlava, Vilniaus g. 6</t>
  </si>
  <si>
    <t>Karmėlava, Vilniaus g. 1</t>
  </si>
  <si>
    <t>Babtai, Kauno g. 28</t>
  </si>
  <si>
    <t>Babtai, Kėdainių g. 6</t>
  </si>
  <si>
    <t>Babtai, Kėdainių g. 8</t>
  </si>
  <si>
    <t>Karmėlava, Vilniaus g. 3</t>
  </si>
  <si>
    <t>Karmėlava, Vilniaus g. 4</t>
  </si>
  <si>
    <t>Babtai, Kauno g. 26</t>
  </si>
  <si>
    <t>Babtai, Kauno g. 29</t>
  </si>
  <si>
    <t>Babtai, Nevėžio g. 8a</t>
  </si>
  <si>
    <t>Babtai, Nevėžio g. 6a</t>
  </si>
  <si>
    <t>Babtai, Kėdainių g. 2</t>
  </si>
  <si>
    <t>Vandžiogala, Parko g. 9</t>
  </si>
  <si>
    <t>Babtai, Kauno g. 22</t>
  </si>
  <si>
    <t>Babtai, Kauno g. 18</t>
  </si>
  <si>
    <t>Vandžiogala, Parko g. 7</t>
  </si>
  <si>
    <t>Neveronys, Kertupio g. 2</t>
  </si>
  <si>
    <t>Vandžiogala, Parko g. 3</t>
  </si>
  <si>
    <t>Neveronys, Kertupio g. 1</t>
  </si>
  <si>
    <t>Babtai, Kauno g. 24</t>
  </si>
  <si>
    <t>Babtai, Kauno g. 27</t>
  </si>
  <si>
    <t>Kauno raj.</t>
  </si>
  <si>
    <t>Panevežio g. 25F</t>
  </si>
  <si>
    <t>Medžiotojų g. 12</t>
  </si>
  <si>
    <t>Sportininkų g. 14</t>
  </si>
  <si>
    <t>Sulupės g. 13</t>
  </si>
  <si>
    <t xml:space="preserve">Dariaus ir Girėno 60, </t>
  </si>
  <si>
    <t xml:space="preserve">Gedimino 5, </t>
  </si>
  <si>
    <t xml:space="preserve">Dariaus ir Girėno 28a, </t>
  </si>
  <si>
    <t xml:space="preserve">Gedimino 7, </t>
  </si>
  <si>
    <t xml:space="preserve">Povyliaus 10, </t>
  </si>
  <si>
    <t xml:space="preserve">Kudirkos 11, </t>
  </si>
  <si>
    <t xml:space="preserve">Stiklo 1a, </t>
  </si>
  <si>
    <t xml:space="preserve">Kudirkos 7, </t>
  </si>
  <si>
    <t xml:space="preserve">Vasario 16-osios 6, </t>
  </si>
  <si>
    <t xml:space="preserve">Vasario 16-osios 1, </t>
  </si>
  <si>
    <t>Vytauto g. 21</t>
  </si>
  <si>
    <t>V. Kudirkos g. 70</t>
  </si>
  <si>
    <t>V. Kudirkos g. 102 B</t>
  </si>
  <si>
    <t xml:space="preserve">V. Kudirkos g. 102 </t>
  </si>
  <si>
    <t>Šaulių g. 18</t>
  </si>
  <si>
    <t>V. Kudirkos g. 92 B</t>
  </si>
  <si>
    <t>J. Basanavičiaus g. 4</t>
  </si>
  <si>
    <t>S. Banaičio g. 12</t>
  </si>
  <si>
    <t>Vytauto g. 17</t>
  </si>
  <si>
    <t>S. Banaičio g. 3</t>
  </si>
  <si>
    <t>V. Kudirkos g. 51</t>
  </si>
  <si>
    <t>Šakiai</t>
  </si>
  <si>
    <t>Statybininkų g. 16 (renov.), Šiaulių r.</t>
  </si>
  <si>
    <t>Sporto g. 6</t>
  </si>
  <si>
    <t>Marcinkonių g. 4</t>
  </si>
  <si>
    <t>Dzūkų g. 48</t>
  </si>
  <si>
    <t>Savanorių g. 40</t>
  </si>
  <si>
    <t>Spaustuvės g. 3</t>
  </si>
  <si>
    <t>Mechanizatorių g. 21</t>
  </si>
  <si>
    <t>Melioratorių g. 3</t>
  </si>
  <si>
    <t>Viršuliškių g. 22</t>
  </si>
  <si>
    <t>S.Stanevičiaus g. 15 (111017)</t>
  </si>
  <si>
    <t>Ukmergės g. 216 (404017)</t>
  </si>
  <si>
    <t>Krokuvos g. 1 (107042)</t>
  </si>
  <si>
    <t>Šilo g. 6</t>
  </si>
  <si>
    <t>Šilo g. 12</t>
  </si>
  <si>
    <t>Marijampolė</t>
  </si>
  <si>
    <t>VERPĖJŲ 6</t>
  </si>
  <si>
    <t>ATEITIES 2 (renov.)</t>
  </si>
  <si>
    <t>ČIURLIONIO 74 (renov.)</t>
  </si>
  <si>
    <t>VYTAUTO 47 (renov.)</t>
  </si>
  <si>
    <t>GARDINO 22 (renov.)</t>
  </si>
  <si>
    <t>-</t>
  </si>
  <si>
    <t>SEIRIJŲ 9 (renov.)</t>
  </si>
  <si>
    <t>SVEIKATOS 28 (renov.)</t>
  </si>
  <si>
    <t>VYTAUTO 6 DNSB PALMĖ</t>
  </si>
  <si>
    <t>LIŠKIAVOS 8</t>
  </si>
  <si>
    <t>ATEITIES 36 GNSB JIEVARAS</t>
  </si>
  <si>
    <t>VEISIEJŲ 9   DNSB SAULĖS TAKAS</t>
  </si>
  <si>
    <t>ATEITIES 16 DNSB VINGIS</t>
  </si>
  <si>
    <t>GARDINO 80         BENDRABUTIS</t>
  </si>
  <si>
    <t>ATEITIES 14 DNSB BERŽAS</t>
  </si>
  <si>
    <t>NERAVŲ 29 BENDRABUTIS</t>
  </si>
  <si>
    <t>ŠILTNAMIŲ 24 BENDRABUTIS</t>
  </si>
  <si>
    <t>MELIORATORIŲ 4</t>
  </si>
  <si>
    <t>ŠILTNAMIŲ 26 BENDRABUTIS</t>
  </si>
  <si>
    <t>NERAVŲ 27 BENDRABUTIS</t>
  </si>
  <si>
    <t>Pievų 2 (ren)</t>
  </si>
  <si>
    <t>Birutės 2 (ren)</t>
  </si>
  <si>
    <t>Birutės 4 (ren)</t>
  </si>
  <si>
    <t>Raseinių 9a  II korpusas (ren)</t>
  </si>
  <si>
    <t>Pievų 6 (ren)</t>
  </si>
  <si>
    <t>Mackevičiaus 29 (ren)</t>
  </si>
  <si>
    <t>Raseinių 9 II korpusas (ren)</t>
  </si>
  <si>
    <t>Dariaus ir Girėno 2-1 (ren)</t>
  </si>
  <si>
    <t>Dariaus ir Girėno 2-2(ren)</t>
  </si>
  <si>
    <t>Dariaus ir Girėno 4 (ren)</t>
  </si>
  <si>
    <t>Birutės 1 (ren)</t>
  </si>
  <si>
    <t>Birutės 3 (ren)</t>
  </si>
  <si>
    <t>Janonio 12 (KT-1516)</t>
  </si>
  <si>
    <t>Kooperacijos 28 (KT-1535)</t>
  </si>
  <si>
    <t>Vyt. Didžiojo 45 (KT-1538)</t>
  </si>
  <si>
    <t>Maironio 5a,Tytuvėnai (KT-1601)</t>
  </si>
  <si>
    <t>Sedos 11 (ren)</t>
  </si>
  <si>
    <t>Muziejaus 18 (ren)</t>
  </si>
  <si>
    <t>Šilumos suvartojimas ir mokėjimai už šilumą Lietuvos miestų daugiabučiuose gyvenamuosiuose namuose  (2016 m. kovo mėn)</t>
  </si>
  <si>
    <t>Ramybės g.5 (renovuotas)</t>
  </si>
  <si>
    <t>Žiburio g.5 (renovuotas)</t>
  </si>
  <si>
    <t>A.Vienuolio g. 13 (renovuotas)</t>
  </si>
  <si>
    <t>V.Kudirkos g.2 (renovuotas)</t>
  </si>
  <si>
    <t>Liudiškių g. 31a (renovuotas)</t>
  </si>
  <si>
    <t>Liudiškių g. 31c (renovuotas)</t>
  </si>
  <si>
    <t>Ažupiečių g. 6 (renovuotas)</t>
  </si>
  <si>
    <t>Šaltupio g. 46 (renovuotas)</t>
  </si>
  <si>
    <t>Liudiškių g. 23 (renovuotas)</t>
  </si>
  <si>
    <t>Basanavičiaus g. 56</t>
  </si>
  <si>
    <t>Storių g. 7</t>
  </si>
  <si>
    <t>Biliūno g. 18</t>
  </si>
  <si>
    <t>A.Baranausko g. 3</t>
  </si>
  <si>
    <t>Paupio g. 4</t>
  </si>
  <si>
    <t>Mindaugo g.17</t>
  </si>
  <si>
    <t>Valaukio g. 6</t>
  </si>
  <si>
    <t>Mindaugo g. 19</t>
  </si>
  <si>
    <t>Vilniaus g.35</t>
  </si>
  <si>
    <t>Šaltupio g.49</t>
  </si>
  <si>
    <t>Dariaus ir Girėno 23a 1L</t>
  </si>
  <si>
    <t>Dariaus ir Girėno 4</t>
  </si>
  <si>
    <t>B.Sruogos 8</t>
  </si>
  <si>
    <t>Lelijų 11</t>
  </si>
  <si>
    <t>Draugystės 6, Elektrėnai</t>
  </si>
  <si>
    <t>Taikos 1, Elektrėnai</t>
  </si>
  <si>
    <t>Draugystės 10, Elektrėnai</t>
  </si>
  <si>
    <t>Taikos 3, Elektrėnai</t>
  </si>
  <si>
    <t>Taikos 4, Elektrėnai</t>
  </si>
  <si>
    <t>Sodų 4, Elektrėnai</t>
  </si>
  <si>
    <t>Sodų 5, Elektrėnai</t>
  </si>
  <si>
    <t>Sodų 6, Elektrėnai</t>
  </si>
  <si>
    <t>Sodų 8, Elektrėnai</t>
  </si>
  <si>
    <t>Sodų 10, Elektrėnai</t>
  </si>
  <si>
    <t>Draugystės 19, Elektrėnai</t>
  </si>
  <si>
    <t>Draugystės 21, Elektrėnai</t>
  </si>
  <si>
    <t>Pergalės 5, Elektrėnai</t>
  </si>
  <si>
    <t>Pergalės15, Elektrėnai</t>
  </si>
  <si>
    <t>Pergalės 23, Elektrėnai</t>
  </si>
  <si>
    <t>Saulės 20, Elektrėnai</t>
  </si>
  <si>
    <t>Saulės 21, Elektrėnai</t>
  </si>
  <si>
    <t>Trakų 8, Elektrėnai</t>
  </si>
  <si>
    <t>Šviesos 12, Elektrėnai</t>
  </si>
  <si>
    <t>Šviesos 18, Elektrėnai</t>
  </si>
  <si>
    <t>Draugystės 17, Elektrėnai</t>
  </si>
  <si>
    <t>Pergalės 17, Elektrėnai</t>
  </si>
  <si>
    <t>Pergalės 43, Elektrėnai</t>
  </si>
  <si>
    <t>Pergalės 47, Elektrėnai</t>
  </si>
  <si>
    <t>Pergalės 51, Elektrėnai</t>
  </si>
  <si>
    <t>Saulės 3, Elektrėnai</t>
  </si>
  <si>
    <t>Saulės 5, Elektrėnai</t>
  </si>
  <si>
    <t>Saulės 6, Elektrėnai</t>
  </si>
  <si>
    <t>Saulės 14, Elektrėnai</t>
  </si>
  <si>
    <t>Trakų 15, Elektrėnai</t>
  </si>
  <si>
    <t>Aukštaičių g. 11, Ignalina (ren.)</t>
  </si>
  <si>
    <t>Ateities g. 29, Ignalina (ren.)</t>
  </si>
  <si>
    <t>Sodų g. 1, Vidiškių k. Ignalinos r.(ren.)</t>
  </si>
  <si>
    <t>Ateities g. 20, Ignalina (ren.)</t>
  </si>
  <si>
    <t>Melioratorių g. 5, Vidiškių k. Ignalinos r. (ren)</t>
  </si>
  <si>
    <t>Atgimimo g. 32, Ignalina (ren)</t>
  </si>
  <si>
    <t xml:space="preserve">Aukštaičių g. 40, Ignalina </t>
  </si>
  <si>
    <t xml:space="preserve">Aušros g. 9, Dūkštas, Ignalinos r. </t>
  </si>
  <si>
    <t>Aukštaičių g. 31, Ignalina</t>
  </si>
  <si>
    <t xml:space="preserve">Melioratorių g. 4, Vidiškių k. Ignalinos r. </t>
  </si>
  <si>
    <t>Sodų g. 4, Vidiškių k. Ignalinos r.</t>
  </si>
  <si>
    <t>Gedimino g. 78, Kaišiadorys</t>
  </si>
  <si>
    <t>Gedimino g. 88, Kaišiadorys</t>
  </si>
  <si>
    <t>Gedimino g. 93, Kaišiadorys</t>
  </si>
  <si>
    <t>Gedimino g. 98, Kaišiadorys</t>
  </si>
  <si>
    <t>Girelės g. 39, Kaišiadorys</t>
  </si>
  <si>
    <t>Rūmų g. 1, Mūro Stėvininkai</t>
  </si>
  <si>
    <t>Parko g. 6, Stasiūnai</t>
  </si>
  <si>
    <t>Parko g. 8, Stasiūnai</t>
  </si>
  <si>
    <t>Žaslių g. 62A, Žiežmariai</t>
  </si>
  <si>
    <t>Taikos pr. 97 (ren)</t>
  </si>
  <si>
    <t>Naikupės g. 17 (ren)</t>
  </si>
  <si>
    <t>Kauno g. 19 (ren)</t>
  </si>
  <si>
    <t>Taikos pr. 114B</t>
  </si>
  <si>
    <t>Dragūnų g. 13</t>
  </si>
  <si>
    <t>Kretingos g. 45 (ren)</t>
  </si>
  <si>
    <t>Kretingos g. 177A</t>
  </si>
  <si>
    <t>Ligoninės g. 13</t>
  </si>
  <si>
    <t>Ryšininkų g. 3 (ren)</t>
  </si>
  <si>
    <t>Taikos pr. 146</t>
  </si>
  <si>
    <t>Tilžės g. 23 (ren)</t>
  </si>
  <si>
    <t>Mažoji Smilties g. 2</t>
  </si>
  <si>
    <t>Baltijos pr. 21</t>
  </si>
  <si>
    <t xml:space="preserve">Birutės g. 22, G.k </t>
  </si>
  <si>
    <t>Rumpiškės g. 2A</t>
  </si>
  <si>
    <t>Šimkaus g. 7</t>
  </si>
  <si>
    <t>Varpų g. 4a</t>
  </si>
  <si>
    <t>Laukininkų g. 6 (ren)</t>
  </si>
  <si>
    <t>K.Donelaičio g. 13 (ren)</t>
  </si>
  <si>
    <t>Šiaulių g. 12</t>
  </si>
  <si>
    <t>Debreceno g. 7</t>
  </si>
  <si>
    <t>Markučių g. 2</t>
  </si>
  <si>
    <t>Naujojo Sodo g. 1C</t>
  </si>
  <si>
    <t>Kretingos g. 91</t>
  </si>
  <si>
    <t>Baltijos pr. 4</t>
  </si>
  <si>
    <t>Naikupės g. 19</t>
  </si>
  <si>
    <t>Vytauto g. 30</t>
  </si>
  <si>
    <t>Laukininkų g. 29</t>
  </si>
  <si>
    <t>Mokyklos g. 23</t>
  </si>
  <si>
    <t>Taikos pr. 13</t>
  </si>
  <si>
    <t>Prayžiaus Komunos g. 8</t>
  </si>
  <si>
    <t>Laukininkų g. 14</t>
  </si>
  <si>
    <t>Kauno g. 39A</t>
  </si>
  <si>
    <t>Švyturio g. 18</t>
  </si>
  <si>
    <t>Kalvos g. 7</t>
  </si>
  <si>
    <t>S.Daukanto g. 26</t>
  </si>
  <si>
    <t>Kniaudiškių g. 54 (apšiltintas), Panevėžys</t>
  </si>
  <si>
    <t>Gėlių g. 3 (su ind.apsk.priet., apšiltintas),Pasvalys</t>
  </si>
  <si>
    <t>Klaipėdos g. 99 K3, Panevėžys</t>
  </si>
  <si>
    <t>Kranto g. 47 (su ind.apskaitos priet., apšiltintas), Panevėžys</t>
  </si>
  <si>
    <t>Molainių g. 8 (apšiltintas), Panevėžys</t>
  </si>
  <si>
    <t>Kranto g. 37  (su dalikliais, apšiltintas), Panevėžys</t>
  </si>
  <si>
    <t>Klaipėdos g. 99 K1, Panevėžys</t>
  </si>
  <si>
    <t>Klaipėdos g. 99 K2, Panevėžys</t>
  </si>
  <si>
    <t>Pušaloto g. 76, Panevėžys</t>
  </si>
  <si>
    <t>Jakšto g. 10 (su ind.apskaitos priet., apšiltintas), Panevėžys</t>
  </si>
  <si>
    <t>Margirio g. 18, Panevėžys</t>
  </si>
  <si>
    <t>Respublikos g. 24, Kėdainiai</t>
  </si>
  <si>
    <t>Margirio g. 20, Panevėžys</t>
  </si>
  <si>
    <t>Margirio g. 9, Panevėžys</t>
  </si>
  <si>
    <t>J. Basanavičiaus g. 130, Kėdainiai</t>
  </si>
  <si>
    <t>Margirio g. 10, Panevėžys</t>
  </si>
  <si>
    <t>Respublikos g. 26, Kėdainiai</t>
  </si>
  <si>
    <t>Chemikų g. 3, Kėdainiai</t>
  </si>
  <si>
    <t>J. Basanavičiaus g. 138, Kėdainiai</t>
  </si>
  <si>
    <t>Liepų al. 13, Panevėžys</t>
  </si>
  <si>
    <t>P. Širvio g. 5, Rokiškis</t>
  </si>
  <si>
    <t>Ramygalos g. 67, Panevėžys</t>
  </si>
  <si>
    <t>Vilties g. 22, Panevėžys</t>
  </si>
  <si>
    <t>Technikos g. 7, Kupiškis</t>
  </si>
  <si>
    <t>Marijonų g. 29, Panevėžys</t>
  </si>
  <si>
    <t>Liepų al. 15A, Panevėžys</t>
  </si>
  <si>
    <t>Smėlynės g. 73, Panevėžys</t>
  </si>
  <si>
    <t>Vilties g. 47, Panevėžys</t>
  </si>
  <si>
    <t>Švyturio g. 19, Panevėžys</t>
  </si>
  <si>
    <t>Vilniaus g. 20, Panevėžys</t>
  </si>
  <si>
    <t>Vilniaus g. 81, Kupiškis</t>
  </si>
  <si>
    <t>Seinų g. 17, Panevėžys</t>
  </si>
  <si>
    <t>Smetonos g. 5A, Panevėžys</t>
  </si>
  <si>
    <t>Švyturio g. 9, Panevėžys</t>
  </si>
  <si>
    <t>Marijonų g. 39, Panevėžys</t>
  </si>
  <si>
    <t>Vytauto skg. 12,Zarasai</t>
  </si>
  <si>
    <t>Žagienės g. 4, Panevėžys</t>
  </si>
  <si>
    <t>Jakšto g. 8, Panevėžys</t>
  </si>
  <si>
    <t>Kerbedžio g. 24, Panevėžys</t>
  </si>
  <si>
    <t>Nevėžio g. 24, Panevėžys</t>
  </si>
  <si>
    <t xml:space="preserve">Povyliaus 8a, </t>
  </si>
  <si>
    <t xml:space="preserve">Stiklo 10, </t>
  </si>
  <si>
    <t xml:space="preserve">Vaižganto 58b, </t>
  </si>
  <si>
    <t xml:space="preserve">Vytauto 4, </t>
  </si>
  <si>
    <t xml:space="preserve">Kęstučio 3a, </t>
  </si>
  <si>
    <t xml:space="preserve">Gedimino 4, </t>
  </si>
  <si>
    <t xml:space="preserve">Vaižganto 58a, </t>
  </si>
  <si>
    <t xml:space="preserve">Kudirkos 5, </t>
  </si>
  <si>
    <t xml:space="preserve">Laisvės al. 36a, </t>
  </si>
  <si>
    <t xml:space="preserve">Dariaus ir Girėno 30a, </t>
  </si>
  <si>
    <t xml:space="preserve">Vytauto 1, </t>
  </si>
  <si>
    <t xml:space="preserve">Vasario 16-osios 5, </t>
  </si>
  <si>
    <t xml:space="preserve">Topolių 8, </t>
  </si>
  <si>
    <t xml:space="preserve">MAIRONIO 11, </t>
  </si>
  <si>
    <t xml:space="preserve">Topolių 2, </t>
  </si>
  <si>
    <t xml:space="preserve">Vasario 16-osios 4, </t>
  </si>
  <si>
    <t xml:space="preserve">Kražių 12, </t>
  </si>
  <si>
    <t>Kęetučio g. 21</t>
  </si>
  <si>
    <t>Šaulių g. 24</t>
  </si>
  <si>
    <t>Graugystės takas 1</t>
  </si>
  <si>
    <t>Jaunystės takas 6</t>
  </si>
  <si>
    <t>V. Kudirkos g. 53</t>
  </si>
  <si>
    <t>Nepriklausomybės g. 3</t>
  </si>
  <si>
    <t>Vytauto g. 10</t>
  </si>
  <si>
    <t>Vytauto g. 19</t>
  </si>
  <si>
    <t>Nepriklausomybės g. 5</t>
  </si>
  <si>
    <t>Nepriklausomybės g. 6</t>
  </si>
  <si>
    <t>Draugyst4s takas 8</t>
  </si>
  <si>
    <t>V. Kudirkos g. 37</t>
  </si>
  <si>
    <t>V. Kudirkos g. 57</t>
  </si>
  <si>
    <t>V. Kudirkos g. 47</t>
  </si>
  <si>
    <t>Šaulių g. 26</t>
  </si>
  <si>
    <t>Vytauto g. 3</t>
  </si>
  <si>
    <t>Šaulių g. 22</t>
  </si>
  <si>
    <t>Šaulių g. 10</t>
  </si>
  <si>
    <t>V. Kudirkos g. 108</t>
  </si>
  <si>
    <t>Vytauto g. 4</t>
  </si>
  <si>
    <t>Šaulių g. 12</t>
  </si>
  <si>
    <t>Vytauto g. 6</t>
  </si>
  <si>
    <t>A. Mickevičiaus g.7</t>
  </si>
  <si>
    <t>A. Mickevičiaus g.15</t>
  </si>
  <si>
    <t>A. Mickevičiaus g.16</t>
  </si>
  <si>
    <t>Mokyklos g.27</t>
  </si>
  <si>
    <t>Šalčios sk g.12</t>
  </si>
  <si>
    <t>Vilniaus g.26</t>
  </si>
  <si>
    <t>Vytauto g.38</t>
  </si>
  <si>
    <t>A. Mickevičiaus g.1</t>
  </si>
  <si>
    <t>A. Mickevičiaus g.1A</t>
  </si>
  <si>
    <t>A. Mickevičiaus g.2</t>
  </si>
  <si>
    <t>A. Mickevičiaus g.3</t>
  </si>
  <si>
    <t>A. Mickevičiaus g.8</t>
  </si>
  <si>
    <t>A. Mickevičiaus g.17A</t>
  </si>
  <si>
    <t>J. Sniadeckio g.10</t>
  </si>
  <si>
    <t>J. Sniadeckio g.12</t>
  </si>
  <si>
    <t>J. Sniadeckio g.14</t>
  </si>
  <si>
    <t>Jono Pauliaus II g.35</t>
  </si>
  <si>
    <t>J. Sniadeckio g.25</t>
  </si>
  <si>
    <t>Mokyklos g.19</t>
  </si>
  <si>
    <t>Mokyklos g.23</t>
  </si>
  <si>
    <t>Šalčios sk g.14</t>
  </si>
  <si>
    <t>Vilniaus g.9</t>
  </si>
  <si>
    <t>Vilniaus g. 15A</t>
  </si>
  <si>
    <t>Vilniaus g.45</t>
  </si>
  <si>
    <t>Jono Pauliaus II g.34</t>
  </si>
  <si>
    <t>Šalčios sk g.8</t>
  </si>
  <si>
    <t>Vytauto g.22A</t>
  </si>
  <si>
    <t>Nepriklausomybės g.28</t>
  </si>
  <si>
    <t>Nepriklausomybės g.30</t>
  </si>
  <si>
    <t>Korsako g.41 (renov.), Šiauliai</t>
  </si>
  <si>
    <t>Kviečių g. 56 (renov.), Šiauliai</t>
  </si>
  <si>
    <t>Gegužių g. 73 (renov.), Šiauliai</t>
  </si>
  <si>
    <t>Gegužių g. 19 (renov.), Šiauliai</t>
  </si>
  <si>
    <t>Dainų g. 40A (renov.), Šiauliai</t>
  </si>
  <si>
    <t>Klevų g. 13 (renov.), Šiauliai</t>
  </si>
  <si>
    <t>Vilniaus g. 202 (renov.), Šiauliai</t>
  </si>
  <si>
    <t>Sevastopolio g. 13, Šiauliai</t>
  </si>
  <si>
    <t>Grinkevičiaus g. 8 (renov.), Šiauliai</t>
  </si>
  <si>
    <t>Kviečių g. 22 (renov.), Šiauliai</t>
  </si>
  <si>
    <t>P. Cvirkos g. 65B, Šiauliai</t>
  </si>
  <si>
    <t>Vytauto g. 154 (renov.), Šiauliai</t>
  </si>
  <si>
    <t>Grinkevičiaus g. 6 (renov.), Šiauliai</t>
  </si>
  <si>
    <t>Ežero g. 5 (renov.), Šiauliai</t>
  </si>
  <si>
    <t>Draugystės pr. 18 (renov.), Šiauliai</t>
  </si>
  <si>
    <t>Sevastopolio g. 9 (renov.), Šiauliai</t>
  </si>
  <si>
    <t>P. Višinskio g. 12 (renov.), Šiauliai</t>
  </si>
  <si>
    <t>Draugystės pr. 6 (renov.), Šiauliai</t>
  </si>
  <si>
    <t>Miglovaros g. 25 (renov.), Šiauliai</t>
  </si>
  <si>
    <t>Gegužių g. 52, Šiauliai</t>
  </si>
  <si>
    <t>Gegužių g. 62, Šiauliai</t>
  </si>
  <si>
    <t>Ežero g. 19, Šiauliai</t>
  </si>
  <si>
    <t>Tilžės g. 49B, Šiauliai</t>
  </si>
  <si>
    <t>Vytauto g. 43, Šiauliai</t>
  </si>
  <si>
    <t>Trakų g. 27, Šiauliai</t>
  </si>
  <si>
    <t>Draugystės pr. 5, Šiauliai</t>
  </si>
  <si>
    <t>Ežero g. 3, Šiauliai</t>
  </si>
  <si>
    <t>Varpo g. 31, Šiauliai</t>
  </si>
  <si>
    <t>P. Cvirkos g. 75, Šiauliai</t>
  </si>
  <si>
    <t>Radviliškio g. 124, Šiauliai</t>
  </si>
  <si>
    <t>Aušros al. 23, Šiauliai</t>
  </si>
  <si>
    <t>P. Cvirkos g. 75A, Šiauliai</t>
  </si>
  <si>
    <t>Draugystės per. 3A, Šiauliai</t>
  </si>
  <si>
    <t>A. Mickevičiaus g. 38, Šiauliai</t>
  </si>
  <si>
    <t>Vilniaus g. 213A, Šiauliai</t>
  </si>
  <si>
    <t>Energetikų g. 11, Šiauliai</t>
  </si>
  <si>
    <t>Ežero g. 14, Šiauliai</t>
  </si>
  <si>
    <t>P. Višinskio g. 37, Šiauliai</t>
  </si>
  <si>
    <t>Ežero g. 15, Šiauliai</t>
  </si>
  <si>
    <t>Vytauto g. 64, Trakai (renov.)</t>
  </si>
  <si>
    <t>Vytauto g. 64A, Trakai (renov.)</t>
  </si>
  <si>
    <t>Kilimų g. 6, Lentvaris (renov.)</t>
  </si>
  <si>
    <t>Senkelio g. 11, Trakai (renov.)</t>
  </si>
  <si>
    <t>Pakalnė g. 24, Lentvaris</t>
  </si>
  <si>
    <t>Bažnyčios g. 21, Lentvaris</t>
  </si>
  <si>
    <t>Pakalnės g. 44, Lentvaris</t>
  </si>
  <si>
    <t>Vytauto g. 76, Trakai</t>
  </si>
  <si>
    <t>Vytauto g. 44, Trakai</t>
  </si>
  <si>
    <t>Vytauto g. 40A, Trakai</t>
  </si>
  <si>
    <t>Klevų al. 32, Lentvaris</t>
  </si>
  <si>
    <t>Mindaugo g. 8, Trakai</t>
  </si>
  <si>
    <t>Geležinkelio g. 30, Lentvaris</t>
  </si>
  <si>
    <t>Mindaugo g. 22, Trakai</t>
  </si>
  <si>
    <t>Birutės g. 43, Trakai</t>
  </si>
  <si>
    <t>Lauko g. 8, Lentvaris</t>
  </si>
  <si>
    <t>Pakalnės g. 29, Lentvaris</t>
  </si>
  <si>
    <t>Konduktorių g. 6A, Lentvaris</t>
  </si>
  <si>
    <t>Vienuolyno g. 39, Trakai</t>
  </si>
  <si>
    <t>Vienuolyno g. 3, Trakai</t>
  </si>
  <si>
    <t>Vytauto g. 68, Trakai</t>
  </si>
  <si>
    <t>Pakalnės g. 27, Lentvaris</t>
  </si>
  <si>
    <t>Pakalnės g. 30, Lentvaris</t>
  </si>
  <si>
    <t>Geležinkelio g. 28, Lentvaris</t>
  </si>
  <si>
    <t>Mindaugo g. 11B, Trakai</t>
  </si>
  <si>
    <t>Lauko g. 6, Lentvaris</t>
  </si>
  <si>
    <t>Pakalnės g. 28, Lentvaris</t>
  </si>
  <si>
    <t>Vytauto g. 70, Trakai</t>
  </si>
  <si>
    <t>Lauko g. 4, Lentvaris</t>
  </si>
  <si>
    <t>Bažnyčios g. 20, Lentvaris</t>
  </si>
  <si>
    <t>Lauko g. 9, Lentvaris</t>
  </si>
  <si>
    <t>Lauko g. 12A, Lentvaris</t>
  </si>
  <si>
    <t>Vytauto g. 10, Lentvaris</t>
  </si>
  <si>
    <t>Bažnyčios g. 11, Lentvaris</t>
  </si>
  <si>
    <t>J.Basanavičiaus g. 30</t>
  </si>
  <si>
    <t>Pušėlės 7, Naujieji Valkininkai</t>
  </si>
  <si>
    <t>J.Basanavičiaus g. 21</t>
  </si>
  <si>
    <t>Marcinkonių g. 16</t>
  </si>
  <si>
    <t>M.K.Čiurlionio g. 6</t>
  </si>
  <si>
    <t>Kalno g. 1, Matuizos</t>
  </si>
  <si>
    <t>Savanorių g. 44</t>
  </si>
  <si>
    <t>Sporto g. 12</t>
  </si>
  <si>
    <t>Sporto g. 14</t>
  </si>
  <si>
    <t>Vytauto g. 7</t>
  </si>
  <si>
    <t>Žalioji g. 31</t>
  </si>
  <si>
    <t>M.K.Čiurlionio g. 4</t>
  </si>
  <si>
    <t>Vytauto g. 58</t>
  </si>
  <si>
    <t>Vytauto g. 64</t>
  </si>
  <si>
    <t>Vytauto g. 73</t>
  </si>
  <si>
    <t>DARVINO 26 KYBARTAI (ren)</t>
  </si>
  <si>
    <t>S.NERIES 33C VILKAVIŠKIS (ren)</t>
  </si>
  <si>
    <t>KĘSTUČIO 10 VILKAVIŠKIS (ren)</t>
  </si>
  <si>
    <t>VILNIAUS 8 VILKAVIŠKIS(ren)</t>
  </si>
  <si>
    <t>NEPRIKLAUSOMYBĖS 72 (ren)</t>
  </si>
  <si>
    <t>TARYBŲ 7 KYBARTAI (ren)</t>
  </si>
  <si>
    <t>DARIAUS IR GIRENO 2A KYBARTAI (ren)</t>
  </si>
  <si>
    <t>MOKYKLOS 3 PILVIŠKIAI (ren)</t>
  </si>
  <si>
    <t>KLONIO 18A GNSB, 'VIJŪNĖLĖ'</t>
  </si>
  <si>
    <t>ŠILTNAMIŲ 18 (renov.)</t>
  </si>
  <si>
    <t>ŠILTNAMIŲ 22 (renov.)</t>
  </si>
  <si>
    <t>Vytauto 60 (ren)</t>
  </si>
  <si>
    <t>Vilniaus 91A  (ren)</t>
  </si>
  <si>
    <t>Skratiškių 12  (ren)</t>
  </si>
  <si>
    <t>Vilniaus 93A  (ren)</t>
  </si>
  <si>
    <t>Stoties 12 (ren)</t>
  </si>
  <si>
    <t>Stoties 16 (ren)</t>
  </si>
  <si>
    <t>Janonio 30 (ren.)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</si>
</sst>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5" formatCode="0.00000"/>
  </numFmts>
  <fonts count="17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</font>
    <font>
      <sz val="8"/>
      <color theme="1"/>
      <name val="Arial Narrow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0" fontId="10" fillId="0" borderId="0"/>
    <xf numFmtId="0" fontId="9" fillId="0" borderId="0"/>
    <xf numFmtId="0" fontId="11" fillId="0" borderId="0"/>
    <xf numFmtId="0" fontId="1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</cellStyleXfs>
  <cellXfs count="391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5" borderId="0" xfId="0" applyFont="1" applyFill="1"/>
    <xf numFmtId="0" fontId="3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4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 vertical="top" wrapText="1"/>
      <protection locked="0"/>
    </xf>
    <xf numFmtId="4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/>
    </xf>
    <xf numFmtId="0" fontId="14" fillId="4" borderId="1" xfId="1" applyFont="1" applyFill="1" applyBorder="1" applyAlignment="1" applyProtection="1">
      <alignment horizontal="center" vertical="center" wrapText="1"/>
      <protection locked="0"/>
    </xf>
    <xf numFmtId="0" fontId="14" fillId="4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4" fontId="1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/>
    </xf>
    <xf numFmtId="0" fontId="2" fillId="3" borderId="1" xfId="13" applyFont="1" applyFill="1" applyBorder="1" applyAlignment="1">
      <alignment horizontal="center"/>
    </xf>
    <xf numFmtId="0" fontId="2" fillId="3" borderId="1" xfId="14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4" borderId="1" xfId="13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 applyAlignment="1">
      <alignment horizontal="center" vertical="center" textRotation="90" wrapText="1"/>
    </xf>
    <xf numFmtId="0" fontId="2" fillId="6" borderId="2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7" borderId="1" xfId="6" applyFont="1" applyFill="1" applyBorder="1" applyAlignment="1">
      <alignment horizontal="center"/>
    </xf>
    <xf numFmtId="164" fontId="2" fillId="7" borderId="1" xfId="6" applyNumberFormat="1" applyFont="1" applyFill="1" applyBorder="1" applyAlignment="1">
      <alignment horizontal="center"/>
    </xf>
    <xf numFmtId="2" fontId="2" fillId="7" borderId="1" xfId="6" applyNumberFormat="1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13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5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2" xfId="0" applyNumberFormat="1" applyFont="1" applyFill="1" applyBorder="1" applyAlignment="1" applyProtection="1">
      <alignment horizontal="center"/>
    </xf>
    <xf numFmtId="164" fontId="2" fillId="4" borderId="1" xfId="13" applyNumberFormat="1" applyFont="1" applyFill="1" applyBorder="1" applyAlignment="1">
      <alignment horizontal="center"/>
    </xf>
    <xf numFmtId="165" fontId="2" fillId="4" borderId="1" xfId="13" applyNumberFormat="1" applyFont="1" applyFill="1" applyBorder="1" applyAlignment="1">
      <alignment horizontal="center"/>
    </xf>
    <xf numFmtId="2" fontId="2" fillId="4" borderId="1" xfId="13" applyNumberFormat="1" applyFont="1" applyFill="1" applyBorder="1" applyAlignment="1">
      <alignment horizontal="center"/>
    </xf>
    <xf numFmtId="2" fontId="2" fillId="4" borderId="2" xfId="13" applyNumberFormat="1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vertical="center" textRotation="90" wrapText="1"/>
    </xf>
    <xf numFmtId="0" fontId="2" fillId="7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164" fontId="2" fillId="7" borderId="21" xfId="0" applyNumberFormat="1" applyFont="1" applyFill="1" applyBorder="1" applyAlignment="1">
      <alignment horizontal="center"/>
    </xf>
    <xf numFmtId="165" fontId="2" fillId="7" borderId="21" xfId="0" applyNumberFormat="1" applyFont="1" applyFill="1" applyBorder="1" applyAlignment="1">
      <alignment horizontal="center"/>
    </xf>
    <xf numFmtId="2" fontId="2" fillId="7" borderId="21" xfId="0" applyNumberFormat="1" applyFont="1" applyFill="1" applyBorder="1" applyAlignment="1">
      <alignment horizontal="center"/>
    </xf>
    <xf numFmtId="2" fontId="2" fillId="7" borderId="18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left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165" fontId="2" fillId="7" borderId="1" xfId="0" applyNumberFormat="1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  <protection locked="0"/>
    </xf>
    <xf numFmtId="2" fontId="2" fillId="7" borderId="1" xfId="0" applyNumberFormat="1" applyFont="1" applyFill="1" applyBorder="1" applyAlignment="1" applyProtection="1">
      <alignment horizontal="center"/>
    </xf>
    <xf numFmtId="2" fontId="2" fillId="7" borderId="2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/>
    </xf>
    <xf numFmtId="164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0" fontId="2" fillId="7" borderId="1" xfId="6" applyFont="1" applyFill="1" applyBorder="1" applyAlignment="1">
      <alignment horizontal="left"/>
    </xf>
    <xf numFmtId="165" fontId="2" fillId="7" borderId="1" xfId="6" applyNumberFormat="1" applyFont="1" applyFill="1" applyBorder="1" applyAlignment="1">
      <alignment horizontal="center"/>
    </xf>
    <xf numFmtId="2" fontId="2" fillId="7" borderId="2" xfId="6" applyNumberFormat="1" applyFont="1" applyFill="1" applyBorder="1" applyAlignment="1">
      <alignment horizontal="center"/>
    </xf>
    <xf numFmtId="0" fontId="14" fillId="7" borderId="1" xfId="1" applyFont="1" applyFill="1" applyBorder="1" applyAlignment="1" applyProtection="1">
      <alignment horizontal="left" vertical="center" wrapText="1"/>
      <protection locked="0"/>
    </xf>
    <xf numFmtId="0" fontId="14" fillId="7" borderId="1" xfId="1" applyFont="1" applyFill="1" applyBorder="1" applyAlignment="1" applyProtection="1">
      <alignment horizontal="center" vertical="center" wrapText="1"/>
      <protection locked="0"/>
    </xf>
    <xf numFmtId="0" fontId="14" fillId="7" borderId="1" xfId="1" applyFont="1" applyFill="1" applyBorder="1" applyAlignment="1" applyProtection="1">
      <alignment horizontal="center" vertical="center"/>
      <protection locked="0"/>
    </xf>
    <xf numFmtId="164" fontId="16" fillId="7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7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left" vertical="top" wrapText="1"/>
      <protection locked="0"/>
    </xf>
    <xf numFmtId="0" fontId="2" fillId="7" borderId="1" xfId="14" applyFont="1" applyFill="1" applyBorder="1" applyAlignment="1">
      <alignment horizontal="left"/>
    </xf>
    <xf numFmtId="0" fontId="2" fillId="7" borderId="1" xfId="14" applyFont="1" applyFill="1" applyBorder="1" applyAlignment="1">
      <alignment horizontal="center"/>
    </xf>
    <xf numFmtId="164" fontId="2" fillId="7" borderId="1" xfId="14" applyNumberFormat="1" applyFont="1" applyFill="1" applyBorder="1" applyAlignment="1">
      <alignment horizontal="center"/>
    </xf>
    <xf numFmtId="165" fontId="2" fillId="7" borderId="1" xfId="14" applyNumberFormat="1" applyFont="1" applyFill="1" applyBorder="1" applyAlignment="1">
      <alignment horizontal="center"/>
    </xf>
    <xf numFmtId="2" fontId="2" fillId="7" borderId="1" xfId="14" applyNumberFormat="1" applyFont="1" applyFill="1" applyBorder="1" applyAlignment="1">
      <alignment horizontal="center"/>
    </xf>
    <xf numFmtId="2" fontId="2" fillId="7" borderId="2" xfId="14" applyNumberFormat="1" applyFont="1" applyFill="1" applyBorder="1" applyAlignment="1">
      <alignment horizontal="center"/>
    </xf>
    <xf numFmtId="0" fontId="2" fillId="7" borderId="1" xfId="4" applyFont="1" applyFill="1" applyBorder="1" applyAlignment="1">
      <alignment horizontal="left"/>
    </xf>
    <xf numFmtId="0" fontId="2" fillId="7" borderId="1" xfId="4" applyFont="1" applyFill="1" applyBorder="1" applyAlignment="1">
      <alignment horizontal="center"/>
    </xf>
    <xf numFmtId="164" fontId="2" fillId="7" borderId="1" xfId="4" applyNumberFormat="1" applyFont="1" applyFill="1" applyBorder="1" applyAlignment="1">
      <alignment horizontal="center"/>
    </xf>
    <xf numFmtId="165" fontId="2" fillId="7" borderId="1" xfId="4" applyNumberFormat="1" applyFont="1" applyFill="1" applyBorder="1" applyAlignment="1">
      <alignment horizontal="center"/>
    </xf>
    <xf numFmtId="2" fontId="2" fillId="7" borderId="1" xfId="4" applyNumberFormat="1" applyFont="1" applyFill="1" applyBorder="1" applyAlignment="1">
      <alignment horizontal="center"/>
    </xf>
    <xf numFmtId="2" fontId="2" fillId="7" borderId="2" xfId="4" applyNumberFormat="1" applyFont="1" applyFill="1" applyBorder="1" applyAlignment="1">
      <alignment horizontal="center"/>
    </xf>
    <xf numFmtId="0" fontId="2" fillId="7" borderId="1" xfId="13" applyFont="1" applyFill="1" applyBorder="1" applyAlignment="1">
      <alignment horizontal="left"/>
    </xf>
    <xf numFmtId="0" fontId="2" fillId="7" borderId="1" xfId="13" applyFont="1" applyFill="1" applyBorder="1" applyAlignment="1">
      <alignment horizontal="center"/>
    </xf>
    <xf numFmtId="164" fontId="2" fillId="7" borderId="1" xfId="13" applyNumberFormat="1" applyFont="1" applyFill="1" applyBorder="1" applyAlignment="1">
      <alignment horizontal="center"/>
    </xf>
    <xf numFmtId="165" fontId="2" fillId="7" borderId="1" xfId="13" applyNumberFormat="1" applyFont="1" applyFill="1" applyBorder="1" applyAlignment="1">
      <alignment horizontal="center"/>
    </xf>
    <xf numFmtId="2" fontId="2" fillId="7" borderId="1" xfId="13" applyNumberFormat="1" applyFont="1" applyFill="1" applyBorder="1" applyAlignment="1">
      <alignment horizontal="center"/>
    </xf>
    <xf numFmtId="2" fontId="2" fillId="7" borderId="2" xfId="13" applyNumberFormat="1" applyFont="1" applyFill="1" applyBorder="1" applyAlignment="1">
      <alignment horizontal="center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2" fillId="7" borderId="1" xfId="15" applyFont="1" applyFill="1" applyBorder="1" applyAlignment="1">
      <alignment horizontal="left" vertical="center"/>
    </xf>
    <xf numFmtId="0" fontId="2" fillId="7" borderId="1" xfId="15" applyFont="1" applyFill="1" applyBorder="1" applyAlignment="1">
      <alignment horizontal="center" vertical="center"/>
    </xf>
    <xf numFmtId="1" fontId="2" fillId="7" borderId="1" xfId="15" applyNumberFormat="1" applyFont="1" applyFill="1" applyBorder="1" applyAlignment="1">
      <alignment horizontal="center" vertical="center"/>
    </xf>
    <xf numFmtId="164" fontId="2" fillId="7" borderId="1" xfId="15" applyNumberFormat="1" applyFont="1" applyFill="1" applyBorder="1" applyAlignment="1">
      <alignment horizontal="center" vertical="center"/>
    </xf>
    <xf numFmtId="165" fontId="2" fillId="7" borderId="1" xfId="15" applyNumberFormat="1" applyFont="1" applyFill="1" applyBorder="1" applyAlignment="1">
      <alignment horizontal="center" vertical="center"/>
    </xf>
    <xf numFmtId="2" fontId="2" fillId="7" borderId="1" xfId="15" applyNumberFormat="1" applyFont="1" applyFill="1" applyBorder="1" applyAlignment="1">
      <alignment horizontal="center" vertical="center"/>
    </xf>
    <xf numFmtId="2" fontId="2" fillId="7" borderId="2" xfId="15" applyNumberFormat="1" applyFont="1" applyFill="1" applyBorder="1" applyAlignment="1">
      <alignment horizontal="center" vertical="center"/>
    </xf>
    <xf numFmtId="0" fontId="2" fillId="7" borderId="1" xfId="11" applyFont="1" applyFill="1" applyBorder="1" applyAlignment="1">
      <alignment horizontal="left"/>
    </xf>
    <xf numFmtId="0" fontId="2" fillId="7" borderId="1" xfId="11" applyFont="1" applyFill="1" applyBorder="1" applyAlignment="1">
      <alignment horizontal="center"/>
    </xf>
    <xf numFmtId="164" fontId="2" fillId="7" borderId="1" xfId="11" applyNumberFormat="1" applyFont="1" applyFill="1" applyBorder="1" applyAlignment="1">
      <alignment horizontal="center"/>
    </xf>
    <xf numFmtId="165" fontId="2" fillId="7" borderId="1" xfId="11" applyNumberFormat="1" applyFont="1" applyFill="1" applyBorder="1" applyAlignment="1">
      <alignment horizontal="center"/>
    </xf>
    <xf numFmtId="2" fontId="2" fillId="7" borderId="1" xfId="11" applyNumberFormat="1" applyFont="1" applyFill="1" applyBorder="1" applyAlignment="1">
      <alignment horizontal="center"/>
    </xf>
    <xf numFmtId="2" fontId="2" fillId="7" borderId="2" xfId="11" applyNumberFormat="1" applyFont="1" applyFill="1" applyBorder="1" applyAlignment="1">
      <alignment horizontal="center"/>
    </xf>
    <xf numFmtId="0" fontId="2" fillId="7" borderId="1" xfId="5" applyFont="1" applyFill="1" applyBorder="1" applyAlignment="1">
      <alignment horizontal="left"/>
    </xf>
    <xf numFmtId="0" fontId="2" fillId="7" borderId="1" xfId="5" applyFont="1" applyFill="1" applyBorder="1" applyAlignment="1">
      <alignment horizontal="center"/>
    </xf>
    <xf numFmtId="164" fontId="2" fillId="7" borderId="1" xfId="5" applyNumberFormat="1" applyFont="1" applyFill="1" applyBorder="1" applyAlignment="1">
      <alignment horizontal="center"/>
    </xf>
    <xf numFmtId="165" fontId="2" fillId="7" borderId="1" xfId="5" applyNumberFormat="1" applyFont="1" applyFill="1" applyBorder="1" applyAlignment="1">
      <alignment horizontal="center"/>
    </xf>
    <xf numFmtId="2" fontId="2" fillId="7" borderId="1" xfId="5" applyNumberFormat="1" applyFont="1" applyFill="1" applyBorder="1" applyAlignment="1">
      <alignment horizontal="center"/>
    </xf>
    <xf numFmtId="2" fontId="2" fillId="7" borderId="2" xfId="5" applyNumberFormat="1" applyFont="1" applyFill="1" applyBorder="1" applyAlignment="1">
      <alignment horizontal="center"/>
    </xf>
    <xf numFmtId="164" fontId="2" fillId="7" borderId="1" xfId="10" applyNumberFormat="1" applyFont="1" applyFill="1" applyBorder="1" applyAlignment="1">
      <alignment horizontal="center" vertical="distributed"/>
    </xf>
    <xf numFmtId="164" fontId="2" fillId="7" borderId="1" xfId="15" applyNumberFormat="1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2" fontId="14" fillId="7" borderId="1" xfId="0" applyNumberFormat="1" applyFont="1" applyFill="1" applyBorder="1" applyAlignment="1" applyProtection="1">
      <alignment horizontal="center"/>
      <protection locked="0"/>
    </xf>
    <xf numFmtId="0" fontId="6" fillId="7" borderId="22" xfId="0" applyFont="1" applyFill="1" applyBorder="1" applyAlignment="1">
      <alignment horizontal="center" vertical="center" textRotation="90" wrapText="1"/>
    </xf>
    <xf numFmtId="0" fontId="2" fillId="7" borderId="19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left"/>
    </xf>
    <xf numFmtId="0" fontId="15" fillId="7" borderId="19" xfId="0" applyFont="1" applyFill="1" applyBorder="1" applyAlignment="1">
      <alignment horizontal="center"/>
    </xf>
    <xf numFmtId="164" fontId="2" fillId="7" borderId="19" xfId="0" applyNumberFormat="1" applyFont="1" applyFill="1" applyBorder="1" applyAlignment="1">
      <alignment horizontal="center"/>
    </xf>
    <xf numFmtId="165" fontId="2" fillId="7" borderId="19" xfId="0" applyNumberFormat="1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wrapText="1"/>
    </xf>
    <xf numFmtId="164" fontId="2" fillId="3" borderId="21" xfId="0" applyNumberFormat="1" applyFont="1" applyFill="1" applyBorder="1" applyAlignment="1">
      <alignment horizontal="center"/>
    </xf>
    <xf numFmtId="165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3" borderId="1" xfId="14" applyFont="1" applyFill="1" applyBorder="1" applyAlignment="1">
      <alignment horizontal="left"/>
    </xf>
    <xf numFmtId="164" fontId="2" fillId="3" borderId="1" xfId="14" applyNumberFormat="1" applyFont="1" applyFill="1" applyBorder="1" applyAlignment="1">
      <alignment horizontal="center"/>
    </xf>
    <xf numFmtId="165" fontId="2" fillId="3" borderId="1" xfId="14" applyNumberFormat="1" applyFont="1" applyFill="1" applyBorder="1" applyAlignment="1">
      <alignment horizontal="center"/>
    </xf>
    <xf numFmtId="2" fontId="2" fillId="3" borderId="1" xfId="14" applyNumberFormat="1" applyFont="1" applyFill="1" applyBorder="1" applyAlignment="1">
      <alignment horizontal="center"/>
    </xf>
    <xf numFmtId="2" fontId="2" fillId="3" borderId="2" xfId="14" applyNumberFormat="1" applyFont="1" applyFill="1" applyBorder="1" applyAlignment="1">
      <alignment horizontal="center"/>
    </xf>
    <xf numFmtId="0" fontId="2" fillId="3" borderId="1" xfId="6" applyFont="1" applyFill="1" applyBorder="1" applyAlignment="1">
      <alignment horizontal="left"/>
    </xf>
    <xf numFmtId="0" fontId="2" fillId="3" borderId="1" xfId="6" applyFont="1" applyFill="1" applyBorder="1" applyAlignment="1">
      <alignment horizontal="center"/>
    </xf>
    <xf numFmtId="164" fontId="2" fillId="3" borderId="1" xfId="6" applyNumberFormat="1" applyFont="1" applyFill="1" applyBorder="1" applyAlignment="1">
      <alignment horizontal="center"/>
    </xf>
    <xf numFmtId="165" fontId="2" fillId="3" borderId="1" xfId="6" applyNumberFormat="1" applyFont="1" applyFill="1" applyBorder="1" applyAlignment="1">
      <alignment horizontal="center"/>
    </xf>
    <xf numFmtId="2" fontId="2" fillId="3" borderId="1" xfId="6" applyNumberFormat="1" applyFont="1" applyFill="1" applyBorder="1" applyAlignment="1">
      <alignment horizontal="center"/>
    </xf>
    <xf numFmtId="2" fontId="2" fillId="3" borderId="2" xfId="6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</xf>
    <xf numFmtId="2" fontId="2" fillId="3" borderId="2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left"/>
      <protection locked="0"/>
    </xf>
    <xf numFmtId="164" fontId="1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5" applyFont="1" applyFill="1" applyBorder="1" applyAlignment="1">
      <alignment horizontal="left"/>
    </xf>
    <xf numFmtId="0" fontId="15" fillId="3" borderId="1" xfId="5" applyFont="1" applyFill="1" applyBorder="1" applyAlignment="1">
      <alignment horizontal="center"/>
    </xf>
    <xf numFmtId="164" fontId="2" fillId="3" borderId="1" xfId="5" applyNumberFormat="1" applyFont="1" applyFill="1" applyBorder="1" applyAlignment="1">
      <alignment horizontal="center"/>
    </xf>
    <xf numFmtId="165" fontId="2" fillId="3" borderId="1" xfId="5" applyNumberFormat="1" applyFont="1" applyFill="1" applyBorder="1" applyAlignment="1">
      <alignment horizontal="center"/>
    </xf>
    <xf numFmtId="2" fontId="2" fillId="3" borderId="1" xfId="5" applyNumberFormat="1" applyFont="1" applyFill="1" applyBorder="1" applyAlignment="1">
      <alignment horizontal="center"/>
    </xf>
    <xf numFmtId="2" fontId="2" fillId="3" borderId="2" xfId="5" applyNumberFormat="1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8" borderId="1" xfId="9" applyFont="1" applyFill="1" applyBorder="1" applyAlignment="1" applyProtection="1">
      <alignment horizontal="left"/>
      <protection locked="0"/>
    </xf>
    <xf numFmtId="0" fontId="2" fillId="8" borderId="1" xfId="9" applyFont="1" applyFill="1" applyBorder="1" applyAlignment="1" applyProtection="1">
      <alignment horizontal="center"/>
      <protection locked="0"/>
    </xf>
    <xf numFmtId="164" fontId="2" fillId="8" borderId="1" xfId="9" applyNumberFormat="1" applyFont="1" applyFill="1" applyBorder="1" applyAlignment="1" applyProtection="1">
      <alignment horizontal="center"/>
      <protection locked="0"/>
    </xf>
    <xf numFmtId="165" fontId="2" fillId="8" borderId="1" xfId="9" applyNumberFormat="1" applyFont="1" applyFill="1" applyBorder="1" applyAlignment="1" applyProtection="1">
      <alignment horizontal="center"/>
    </xf>
    <xf numFmtId="2" fontId="2" fillId="8" borderId="1" xfId="9" applyNumberFormat="1" applyFont="1" applyFill="1" applyBorder="1" applyAlignment="1" applyProtection="1">
      <alignment horizontal="center"/>
      <protection locked="0"/>
    </xf>
    <xf numFmtId="2" fontId="2" fillId="8" borderId="1" xfId="9" applyNumberFormat="1" applyFont="1" applyFill="1" applyBorder="1" applyAlignment="1" applyProtection="1">
      <alignment horizontal="center"/>
    </xf>
    <xf numFmtId="2" fontId="2" fillId="8" borderId="2" xfId="9" applyNumberFormat="1" applyFont="1" applyFill="1" applyBorder="1" applyAlignment="1" applyProtection="1">
      <alignment horizontal="center"/>
    </xf>
    <xf numFmtId="0" fontId="2" fillId="3" borderId="1" xfId="5" applyFont="1" applyFill="1" applyBorder="1" applyAlignment="1">
      <alignment horizontal="left"/>
    </xf>
    <xf numFmtId="0" fontId="2" fillId="3" borderId="1" xfId="5" applyFont="1" applyFill="1" applyBorder="1" applyAlignment="1">
      <alignment horizontal="center"/>
    </xf>
    <xf numFmtId="0" fontId="15" fillId="3" borderId="1" xfId="5" applyFont="1" applyFill="1" applyBorder="1" applyAlignment="1">
      <alignment horizontal="left" vertical="center"/>
    </xf>
    <xf numFmtId="0" fontId="15" fillId="3" borderId="1" xfId="5" applyFont="1" applyFill="1" applyBorder="1" applyAlignment="1">
      <alignment horizontal="center" vertical="center"/>
    </xf>
    <xf numFmtId="164" fontId="2" fillId="3" borderId="1" xfId="5" applyNumberFormat="1" applyFont="1" applyFill="1" applyBorder="1" applyAlignment="1">
      <alignment horizontal="center" vertical="center"/>
    </xf>
    <xf numFmtId="165" fontId="2" fillId="3" borderId="1" xfId="5" applyNumberFormat="1" applyFont="1" applyFill="1" applyBorder="1" applyAlignment="1">
      <alignment horizontal="center" vertical="center"/>
    </xf>
    <xf numFmtId="2" fontId="2" fillId="3" borderId="1" xfId="5" applyNumberFormat="1" applyFont="1" applyFill="1" applyBorder="1" applyAlignment="1">
      <alignment horizontal="center" vertical="center"/>
    </xf>
    <xf numFmtId="2" fontId="2" fillId="3" borderId="2" xfId="5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/>
    </xf>
    <xf numFmtId="0" fontId="15" fillId="3" borderId="1" xfId="6" applyFont="1" applyFill="1" applyBorder="1" applyAlignment="1">
      <alignment horizontal="left"/>
    </xf>
    <xf numFmtId="0" fontId="15" fillId="3" borderId="1" xfId="6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1" fontId="2" fillId="3" borderId="1" xfId="5" applyNumberFormat="1" applyFont="1" applyFill="1" applyBorder="1" applyAlignment="1">
      <alignment horizontal="center" vertical="center"/>
    </xf>
    <xf numFmtId="0" fontId="2" fillId="3" borderId="1" xfId="13" applyFont="1" applyFill="1" applyBorder="1" applyAlignment="1">
      <alignment horizontal="left"/>
    </xf>
    <xf numFmtId="164" fontId="2" fillId="3" borderId="1" xfId="13" applyNumberFormat="1" applyFont="1" applyFill="1" applyBorder="1" applyAlignment="1">
      <alignment horizontal="center"/>
    </xf>
    <xf numFmtId="165" fontId="2" fillId="3" borderId="1" xfId="13" applyNumberFormat="1" applyFont="1" applyFill="1" applyBorder="1" applyAlignment="1">
      <alignment horizontal="center"/>
    </xf>
    <xf numFmtId="2" fontId="2" fillId="3" borderId="1" xfId="13" applyNumberFormat="1" applyFont="1" applyFill="1" applyBorder="1" applyAlignment="1">
      <alignment horizontal="center"/>
    </xf>
    <xf numFmtId="2" fontId="2" fillId="3" borderId="2" xfId="13" applyNumberFormat="1" applyFont="1" applyFill="1" applyBorder="1" applyAlignment="1">
      <alignment horizontal="center"/>
    </xf>
    <xf numFmtId="0" fontId="2" fillId="3" borderId="1" xfId="5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left"/>
    </xf>
    <xf numFmtId="164" fontId="2" fillId="3" borderId="1" xfId="4" applyNumberFormat="1" applyFont="1" applyFill="1" applyBorder="1" applyAlignment="1">
      <alignment horizontal="center"/>
    </xf>
    <xf numFmtId="165" fontId="2" fillId="3" borderId="1" xfId="4" applyNumberFormat="1" applyFont="1" applyFill="1" applyBorder="1" applyAlignment="1">
      <alignment horizontal="center"/>
    </xf>
    <xf numFmtId="2" fontId="2" fillId="3" borderId="1" xfId="4" applyNumberFormat="1" applyFont="1" applyFill="1" applyBorder="1" applyAlignment="1">
      <alignment horizontal="center"/>
    </xf>
    <xf numFmtId="2" fontId="2" fillId="3" borderId="2" xfId="4" applyNumberFormat="1" applyFont="1" applyFill="1" applyBorder="1" applyAlignment="1">
      <alignment horizontal="center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11" applyFont="1" applyFill="1" applyBorder="1" applyAlignment="1">
      <alignment horizontal="left"/>
    </xf>
    <xf numFmtId="0" fontId="2" fillId="3" borderId="1" xfId="11" applyFont="1" applyFill="1" applyBorder="1" applyAlignment="1">
      <alignment horizontal="center"/>
    </xf>
    <xf numFmtId="164" fontId="2" fillId="3" borderId="1" xfId="11" applyNumberFormat="1" applyFont="1" applyFill="1" applyBorder="1" applyAlignment="1">
      <alignment horizontal="center"/>
    </xf>
    <xf numFmtId="165" fontId="2" fillId="3" borderId="1" xfId="11" applyNumberFormat="1" applyFont="1" applyFill="1" applyBorder="1" applyAlignment="1">
      <alignment horizontal="center"/>
    </xf>
    <xf numFmtId="2" fontId="2" fillId="3" borderId="1" xfId="11" applyNumberFormat="1" applyFont="1" applyFill="1" applyBorder="1" applyAlignment="1">
      <alignment horizontal="center"/>
    </xf>
    <xf numFmtId="2" fontId="2" fillId="3" borderId="2" xfId="11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15" fillId="3" borderId="19" xfId="6" applyFont="1" applyFill="1" applyBorder="1" applyAlignment="1">
      <alignment horizontal="left"/>
    </xf>
    <xf numFmtId="0" fontId="15" fillId="3" borderId="19" xfId="6" applyFont="1" applyFill="1" applyBorder="1" applyAlignment="1">
      <alignment horizontal="center"/>
    </xf>
    <xf numFmtId="164" fontId="2" fillId="3" borderId="19" xfId="6" applyNumberFormat="1" applyFont="1" applyFill="1" applyBorder="1" applyAlignment="1">
      <alignment horizontal="center"/>
    </xf>
    <xf numFmtId="165" fontId="2" fillId="3" borderId="19" xfId="6" applyNumberFormat="1" applyFont="1" applyFill="1" applyBorder="1" applyAlignment="1">
      <alignment horizontal="center"/>
    </xf>
    <xf numFmtId="2" fontId="2" fillId="3" borderId="19" xfId="6" applyNumberFormat="1" applyFont="1" applyFill="1" applyBorder="1" applyAlignment="1">
      <alignment horizontal="center"/>
    </xf>
    <xf numFmtId="2" fontId="2" fillId="3" borderId="20" xfId="6" applyNumberFormat="1" applyFont="1" applyFill="1" applyBorder="1" applyAlignment="1">
      <alignment horizontal="center"/>
    </xf>
    <xf numFmtId="0" fontId="2" fillId="4" borderId="1" xfId="5" applyFont="1" applyFill="1" applyBorder="1" applyAlignment="1">
      <alignment horizontal="left"/>
    </xf>
    <xf numFmtId="0" fontId="2" fillId="4" borderId="1" xfId="5" applyFont="1" applyFill="1" applyBorder="1" applyAlignment="1">
      <alignment horizontal="center"/>
    </xf>
    <xf numFmtId="164" fontId="2" fillId="4" borderId="1" xfId="5" applyNumberFormat="1" applyFont="1" applyFill="1" applyBorder="1" applyAlignment="1">
      <alignment horizontal="center"/>
    </xf>
    <xf numFmtId="165" fontId="2" fillId="4" borderId="1" xfId="5" applyNumberFormat="1" applyFont="1" applyFill="1" applyBorder="1" applyAlignment="1">
      <alignment horizontal="center"/>
    </xf>
    <xf numFmtId="2" fontId="2" fillId="4" borderId="1" xfId="5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left" vertical="center" wrapText="1"/>
      <protection locked="0"/>
    </xf>
    <xf numFmtId="164" fontId="16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4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>
      <alignment horizontal="left"/>
    </xf>
    <xf numFmtId="164" fontId="2" fillId="4" borderId="1" xfId="1" applyNumberFormat="1" applyFont="1" applyFill="1" applyBorder="1" applyAlignment="1">
      <alignment horizontal="center"/>
    </xf>
    <xf numFmtId="165" fontId="2" fillId="4" borderId="1" xfId="1" applyNumberFormat="1" applyFont="1" applyFill="1" applyBorder="1" applyAlignment="1">
      <alignment horizontal="center"/>
    </xf>
    <xf numFmtId="2" fontId="2" fillId="4" borderId="1" xfId="1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4" borderId="1" xfId="6" applyFont="1" applyFill="1" applyBorder="1" applyAlignment="1">
      <alignment horizontal="left"/>
    </xf>
    <xf numFmtId="0" fontId="2" fillId="4" borderId="1" xfId="6" applyFont="1" applyFill="1" applyBorder="1" applyAlignment="1">
      <alignment horizontal="center"/>
    </xf>
    <xf numFmtId="164" fontId="2" fillId="4" borderId="1" xfId="6" applyNumberFormat="1" applyFont="1" applyFill="1" applyBorder="1" applyAlignment="1">
      <alignment horizontal="center"/>
    </xf>
    <xf numFmtId="165" fontId="2" fillId="4" borderId="1" xfId="6" applyNumberFormat="1" applyFont="1" applyFill="1" applyBorder="1" applyAlignment="1">
      <alignment horizontal="center"/>
    </xf>
    <xf numFmtId="2" fontId="2" fillId="4" borderId="1" xfId="6" applyNumberFormat="1" applyFont="1" applyFill="1" applyBorder="1" applyAlignment="1">
      <alignment horizontal="center"/>
    </xf>
    <xf numFmtId="0" fontId="2" fillId="4" borderId="1" xfId="5" applyFont="1" applyFill="1" applyBorder="1" applyAlignment="1">
      <alignment horizontal="left" vertical="center"/>
    </xf>
    <xf numFmtId="0" fontId="2" fillId="4" borderId="1" xfId="5" applyFont="1" applyFill="1" applyBorder="1" applyAlignment="1">
      <alignment horizontal="center" vertical="center"/>
    </xf>
    <xf numFmtId="164" fontId="2" fillId="4" borderId="1" xfId="5" applyNumberFormat="1" applyFont="1" applyFill="1" applyBorder="1" applyAlignment="1">
      <alignment horizontal="center" vertical="center"/>
    </xf>
    <xf numFmtId="165" fontId="2" fillId="4" borderId="1" xfId="5" applyNumberFormat="1" applyFont="1" applyFill="1" applyBorder="1" applyAlignment="1">
      <alignment horizontal="center" vertical="center"/>
    </xf>
    <xf numFmtId="2" fontId="2" fillId="4" borderId="1" xfId="5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2" fillId="4" borderId="1" xfId="14" applyFont="1" applyFill="1" applyBorder="1" applyAlignment="1">
      <alignment horizontal="left"/>
    </xf>
    <xf numFmtId="164" fontId="2" fillId="4" borderId="1" xfId="14" applyNumberFormat="1" applyFont="1" applyFill="1" applyBorder="1" applyAlignment="1">
      <alignment horizontal="center"/>
    </xf>
    <xf numFmtId="165" fontId="2" fillId="4" borderId="1" xfId="14" applyNumberFormat="1" applyFont="1" applyFill="1" applyBorder="1" applyAlignment="1">
      <alignment horizontal="center"/>
    </xf>
    <xf numFmtId="2" fontId="2" fillId="4" borderId="1" xfId="14" applyNumberFormat="1" applyFont="1" applyFill="1" applyBorder="1" applyAlignment="1">
      <alignment horizontal="center"/>
    </xf>
    <xf numFmtId="0" fontId="2" fillId="4" borderId="1" xfId="4" applyFont="1" applyFill="1" applyBorder="1" applyAlignment="1">
      <alignment horizontal="left"/>
    </xf>
    <xf numFmtId="164" fontId="2" fillId="4" borderId="1" xfId="4" applyNumberFormat="1" applyFont="1" applyFill="1" applyBorder="1" applyAlignment="1">
      <alignment horizontal="center"/>
    </xf>
    <xf numFmtId="165" fontId="2" fillId="4" borderId="1" xfId="4" applyNumberFormat="1" applyFont="1" applyFill="1" applyBorder="1" applyAlignment="1">
      <alignment horizontal="center"/>
    </xf>
    <xf numFmtId="2" fontId="2" fillId="4" borderId="1" xfId="4" applyNumberFormat="1" applyFont="1" applyFill="1" applyBorder="1" applyAlignment="1">
      <alignment horizontal="center"/>
    </xf>
    <xf numFmtId="0" fontId="2" fillId="4" borderId="21" xfId="0" applyFont="1" applyFill="1" applyBorder="1" applyAlignment="1">
      <alignment horizontal="left"/>
    </xf>
    <xf numFmtId="164" fontId="2" fillId="4" borderId="21" xfId="0" applyNumberFormat="1" applyFont="1" applyFill="1" applyBorder="1" applyAlignment="1">
      <alignment horizontal="center"/>
    </xf>
    <xf numFmtId="165" fontId="2" fillId="4" borderId="21" xfId="0" applyNumberFormat="1" applyFont="1" applyFill="1" applyBorder="1" applyAlignment="1">
      <alignment horizontal="center"/>
    </xf>
    <xf numFmtId="2" fontId="2" fillId="4" borderId="21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2" fontId="2" fillId="4" borderId="2" xfId="5" applyNumberFormat="1" applyFont="1" applyFill="1" applyBorder="1" applyAlignment="1">
      <alignment horizontal="center"/>
    </xf>
    <xf numFmtId="2" fontId="2" fillId="4" borderId="2" xfId="1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4" borderId="2" xfId="6" applyNumberFormat="1" applyFont="1" applyFill="1" applyBorder="1" applyAlignment="1">
      <alignment horizontal="center"/>
    </xf>
    <xf numFmtId="2" fontId="2" fillId="4" borderId="2" xfId="5" applyNumberFormat="1" applyFont="1" applyFill="1" applyBorder="1" applyAlignment="1">
      <alignment horizontal="center" vertical="center"/>
    </xf>
    <xf numFmtId="2" fontId="2" fillId="4" borderId="2" xfId="14" applyNumberFormat="1" applyFont="1" applyFill="1" applyBorder="1" applyAlignment="1">
      <alignment horizontal="center"/>
    </xf>
    <xf numFmtId="2" fontId="2" fillId="4" borderId="2" xfId="4" applyNumberFormat="1" applyFont="1" applyFill="1" applyBorder="1" applyAlignment="1">
      <alignment horizontal="center"/>
    </xf>
    <xf numFmtId="0" fontId="2" fillId="4" borderId="19" xfId="6" applyFont="1" applyFill="1" applyBorder="1" applyAlignment="1">
      <alignment horizontal="left"/>
    </xf>
    <xf numFmtId="0" fontId="2" fillId="4" borderId="19" xfId="6" applyFont="1" applyFill="1" applyBorder="1" applyAlignment="1">
      <alignment horizontal="center"/>
    </xf>
    <xf numFmtId="164" fontId="2" fillId="4" borderId="19" xfId="6" applyNumberFormat="1" applyFont="1" applyFill="1" applyBorder="1" applyAlignment="1">
      <alignment horizontal="center"/>
    </xf>
    <xf numFmtId="165" fontId="2" fillId="4" borderId="19" xfId="6" applyNumberFormat="1" applyFont="1" applyFill="1" applyBorder="1" applyAlignment="1">
      <alignment horizontal="center"/>
    </xf>
    <xf numFmtId="2" fontId="2" fillId="4" borderId="19" xfId="6" applyNumberFormat="1" applyFont="1" applyFill="1" applyBorder="1" applyAlignment="1">
      <alignment horizontal="center"/>
    </xf>
    <xf numFmtId="2" fontId="2" fillId="4" borderId="20" xfId="6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textRotation="90"/>
    </xf>
    <xf numFmtId="0" fontId="2" fillId="6" borderId="21" xfId="0" applyFont="1" applyFill="1" applyBorder="1" applyAlignment="1" applyProtection="1">
      <alignment horizontal="left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164" fontId="2" fillId="6" borderId="21" xfId="0" applyNumberFormat="1" applyFont="1" applyFill="1" applyBorder="1" applyAlignment="1" applyProtection="1">
      <alignment horizontal="center"/>
      <protection locked="0"/>
    </xf>
    <xf numFmtId="165" fontId="2" fillId="6" borderId="21" xfId="0" applyNumberFormat="1" applyFont="1" applyFill="1" applyBorder="1" applyAlignment="1" applyProtection="1">
      <alignment horizontal="center"/>
    </xf>
    <xf numFmtId="2" fontId="2" fillId="6" borderId="21" xfId="0" applyNumberFormat="1" applyFont="1" applyFill="1" applyBorder="1" applyAlignment="1" applyProtection="1">
      <alignment horizontal="center"/>
      <protection locked="0"/>
    </xf>
    <xf numFmtId="2" fontId="2" fillId="6" borderId="21" xfId="0" applyNumberFormat="1" applyFont="1" applyFill="1" applyBorder="1" applyAlignment="1" applyProtection="1">
      <alignment horizontal="center"/>
    </xf>
    <xf numFmtId="2" fontId="2" fillId="6" borderId="18" xfId="0" applyNumberFormat="1" applyFont="1" applyFill="1" applyBorder="1" applyAlignment="1" applyProtection="1">
      <alignment horizontal="center"/>
    </xf>
    <xf numFmtId="0" fontId="7" fillId="6" borderId="8" xfId="0" applyFont="1" applyFill="1" applyBorder="1" applyAlignment="1">
      <alignment horizontal="center" vertical="center" textRotation="90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Alignment="1" applyProtection="1">
      <alignment horizontal="center"/>
      <protection locked="0"/>
    </xf>
    <xf numFmtId="165" fontId="2" fillId="6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Alignment="1" applyProtection="1">
      <alignment horizontal="center"/>
    </xf>
    <xf numFmtId="2" fontId="2" fillId="6" borderId="2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left"/>
    </xf>
    <xf numFmtId="2" fontId="2" fillId="6" borderId="2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6" applyFont="1" applyFill="1" applyBorder="1" applyAlignment="1">
      <alignment horizontal="left"/>
    </xf>
    <xf numFmtId="0" fontId="2" fillId="6" borderId="1" xfId="6" applyFont="1" applyFill="1" applyBorder="1" applyAlignment="1">
      <alignment horizontal="center"/>
    </xf>
    <xf numFmtId="164" fontId="2" fillId="6" borderId="1" xfId="6" applyNumberFormat="1" applyFont="1" applyFill="1" applyBorder="1" applyAlignment="1">
      <alignment horizontal="center"/>
    </xf>
    <xf numFmtId="165" fontId="2" fillId="6" borderId="1" xfId="6" applyNumberFormat="1" applyFont="1" applyFill="1" applyBorder="1" applyAlignment="1">
      <alignment horizontal="center"/>
    </xf>
    <xf numFmtId="2" fontId="2" fillId="6" borderId="1" xfId="6" applyNumberFormat="1" applyFont="1" applyFill="1" applyBorder="1" applyAlignment="1">
      <alignment horizontal="center"/>
    </xf>
    <xf numFmtId="2" fontId="2" fillId="6" borderId="2" xfId="6" applyNumberFormat="1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left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1" applyFont="1" applyFill="1" applyBorder="1" applyAlignment="1" applyProtection="1">
      <alignment horizontal="center" vertical="center"/>
      <protection locked="0"/>
    </xf>
    <xf numFmtId="164" fontId="16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6" borderId="1" xfId="0" applyNumberFormat="1" applyFont="1" applyFill="1" applyBorder="1" applyAlignment="1" applyProtection="1">
      <alignment horizontal="center" vertical="top" wrapText="1"/>
      <protection locked="0"/>
    </xf>
    <xf numFmtId="164" fontId="14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1" applyFont="1" applyFill="1" applyBorder="1" applyAlignment="1">
      <alignment horizontal="left"/>
    </xf>
    <xf numFmtId="0" fontId="2" fillId="6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14" fillId="6" borderId="1" xfId="0" applyFont="1" applyFill="1" applyBorder="1" applyAlignment="1" applyProtection="1">
      <alignment horizontal="left" wrapText="1"/>
      <protection locked="0"/>
    </xf>
    <xf numFmtId="0" fontId="14" fillId="6" borderId="1" xfId="0" applyFont="1" applyFill="1" applyBorder="1" applyAlignment="1" applyProtection="1">
      <alignment horizontal="center" vertical="top" wrapText="1"/>
      <protection locked="0"/>
    </xf>
    <xf numFmtId="165" fontId="2" fillId="6" borderId="1" xfId="1" applyNumberFormat="1" applyFont="1" applyFill="1" applyBorder="1" applyAlignment="1">
      <alignment horizontal="center"/>
    </xf>
    <xf numFmtId="2" fontId="2" fillId="6" borderId="1" xfId="1" applyNumberFormat="1" applyFont="1" applyFill="1" applyBorder="1" applyAlignment="1">
      <alignment horizontal="center"/>
    </xf>
    <xf numFmtId="2" fontId="2" fillId="6" borderId="2" xfId="1" applyNumberFormat="1" applyFont="1" applyFill="1" applyBorder="1" applyAlignment="1">
      <alignment horizontal="center"/>
    </xf>
    <xf numFmtId="0" fontId="2" fillId="6" borderId="1" xfId="14" applyFont="1" applyFill="1" applyBorder="1" applyAlignment="1">
      <alignment horizontal="left"/>
    </xf>
    <xf numFmtId="0" fontId="2" fillId="6" borderId="1" xfId="14" applyFont="1" applyFill="1" applyBorder="1" applyAlignment="1">
      <alignment horizontal="center"/>
    </xf>
    <xf numFmtId="164" fontId="2" fillId="6" borderId="1" xfId="14" applyNumberFormat="1" applyFont="1" applyFill="1" applyBorder="1" applyAlignment="1">
      <alignment horizontal="center"/>
    </xf>
    <xf numFmtId="165" fontId="2" fillId="6" borderId="1" xfId="14" applyNumberFormat="1" applyFont="1" applyFill="1" applyBorder="1" applyAlignment="1">
      <alignment horizontal="center"/>
    </xf>
    <xf numFmtId="2" fontId="2" fillId="6" borderId="1" xfId="14" applyNumberFormat="1" applyFont="1" applyFill="1" applyBorder="1" applyAlignment="1">
      <alignment horizontal="center"/>
    </xf>
    <xf numFmtId="2" fontId="2" fillId="6" borderId="2" xfId="14" applyNumberFormat="1" applyFont="1" applyFill="1" applyBorder="1" applyAlignment="1">
      <alignment horizontal="center"/>
    </xf>
    <xf numFmtId="164" fontId="2" fillId="6" borderId="1" xfId="10" applyNumberFormat="1" applyFont="1" applyFill="1" applyBorder="1" applyAlignment="1">
      <alignment horizontal="center"/>
    </xf>
    <xf numFmtId="0" fontId="2" fillId="6" borderId="1" xfId="15" applyFont="1" applyFill="1" applyBorder="1" applyAlignment="1">
      <alignment horizontal="left" vertical="center"/>
    </xf>
    <xf numFmtId="0" fontId="2" fillId="6" borderId="1" xfId="15" applyFont="1" applyFill="1" applyBorder="1" applyAlignment="1">
      <alignment horizontal="center" vertical="center"/>
    </xf>
    <xf numFmtId="164" fontId="2" fillId="6" borderId="1" xfId="15" applyNumberFormat="1" applyFont="1" applyFill="1" applyBorder="1" applyAlignment="1">
      <alignment horizontal="center" vertical="center"/>
    </xf>
    <xf numFmtId="165" fontId="2" fillId="6" borderId="1" xfId="15" applyNumberFormat="1" applyFont="1" applyFill="1" applyBorder="1" applyAlignment="1">
      <alignment horizontal="center" vertical="center"/>
    </xf>
    <xf numFmtId="2" fontId="2" fillId="6" borderId="1" xfId="15" applyNumberFormat="1" applyFont="1" applyFill="1" applyBorder="1" applyAlignment="1">
      <alignment horizontal="center" vertical="center"/>
    </xf>
    <xf numFmtId="2" fontId="2" fillId="6" borderId="2" xfId="15" applyNumberFormat="1" applyFont="1" applyFill="1" applyBorder="1" applyAlignment="1">
      <alignment horizontal="center" vertical="center"/>
    </xf>
    <xf numFmtId="0" fontId="14" fillId="6" borderId="1" xfId="1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center"/>
    </xf>
    <xf numFmtId="164" fontId="2" fillId="6" borderId="1" xfId="10" applyNumberFormat="1" applyFont="1" applyFill="1" applyBorder="1" applyAlignment="1">
      <alignment horizontal="center" vertical="distributed"/>
    </xf>
    <xf numFmtId="0" fontId="2" fillId="6" borderId="1" xfId="2" applyFont="1" applyFill="1" applyBorder="1" applyAlignment="1">
      <alignment horizontal="left"/>
    </xf>
    <xf numFmtId="0" fontId="2" fillId="6" borderId="1" xfId="2" applyFont="1" applyFill="1" applyBorder="1" applyAlignment="1">
      <alignment horizontal="center"/>
    </xf>
    <xf numFmtId="164" fontId="2" fillId="6" borderId="1" xfId="2" applyNumberFormat="1" applyFont="1" applyFill="1" applyBorder="1" applyAlignment="1">
      <alignment horizontal="center"/>
    </xf>
    <xf numFmtId="165" fontId="2" fillId="6" borderId="1" xfId="2" applyNumberFormat="1" applyFont="1" applyFill="1" applyBorder="1" applyAlignment="1">
      <alignment horizontal="center"/>
    </xf>
    <xf numFmtId="2" fontId="2" fillId="6" borderId="1" xfId="2" applyNumberFormat="1" applyFont="1" applyFill="1" applyBorder="1" applyAlignment="1">
      <alignment horizontal="center"/>
    </xf>
    <xf numFmtId="2" fontId="2" fillId="6" borderId="2" xfId="2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 vertical="center" textRotation="90"/>
    </xf>
    <xf numFmtId="0" fontId="2" fillId="6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 applyProtection="1">
      <alignment horizontal="left"/>
      <protection locked="0"/>
    </xf>
    <xf numFmtId="0" fontId="2" fillId="6" borderId="19" xfId="0" applyFont="1" applyFill="1" applyBorder="1" applyAlignment="1" applyProtection="1">
      <alignment horizontal="center"/>
      <protection locked="0"/>
    </xf>
    <xf numFmtId="164" fontId="2" fillId="6" borderId="19" xfId="0" applyNumberFormat="1" applyFont="1" applyFill="1" applyBorder="1" applyAlignment="1" applyProtection="1">
      <alignment horizontal="center"/>
      <protection locked="0"/>
    </xf>
    <xf numFmtId="165" fontId="2" fillId="6" borderId="19" xfId="0" applyNumberFormat="1" applyFont="1" applyFill="1" applyBorder="1" applyAlignment="1" applyProtection="1">
      <alignment horizontal="center"/>
    </xf>
    <xf numFmtId="2" fontId="2" fillId="6" borderId="19" xfId="0" applyNumberFormat="1" applyFont="1" applyFill="1" applyBorder="1" applyAlignment="1" applyProtection="1">
      <alignment horizontal="center"/>
      <protection locked="0"/>
    </xf>
    <xf numFmtId="2" fontId="2" fillId="6" borderId="19" xfId="0" applyNumberFormat="1" applyFont="1" applyFill="1" applyBorder="1" applyAlignment="1" applyProtection="1">
      <alignment horizontal="center"/>
    </xf>
    <xf numFmtId="2" fontId="2" fillId="6" borderId="20" xfId="0" applyNumberFormat="1" applyFont="1" applyFill="1" applyBorder="1" applyAlignment="1" applyProtection="1">
      <alignment horizontal="center"/>
    </xf>
  </cellXfs>
  <cellStyles count="16">
    <cellStyle name="Comma" xfId="10" builtinId="3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Įprastas 6" xfId="13"/>
    <cellStyle name="Įprastas 7" xfId="15"/>
    <cellStyle name="Normal" xfId="0" builtinId="0"/>
    <cellStyle name="Paprastas 2" xfId="5"/>
    <cellStyle name="Paprastas 3" xfId="1"/>
    <cellStyle name="Paprastas 4" xfId="4"/>
    <cellStyle name="Paprastas 5" xfId="11"/>
    <cellStyle name="Paprastas 6" xfId="12"/>
    <cellStyle name="Paprastas 7" xfId="14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1"/>
  <sheetViews>
    <sheetView tabSelected="1" zoomScaleNormal="100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W17" sqref="W17"/>
    </sheetView>
  </sheetViews>
  <sheetFormatPr defaultRowHeight="11.25"/>
  <cols>
    <col min="1" max="1" width="8.7109375" style="6" customWidth="1"/>
    <col min="2" max="2" width="12.140625" style="5" bestFit="1" customWidth="1"/>
    <col min="3" max="3" width="30.42578125" style="76" customWidth="1"/>
    <col min="4" max="4" width="6.28515625" style="5" customWidth="1"/>
    <col min="5" max="6" width="7.7109375" style="5" customWidth="1"/>
    <col min="7" max="7" width="8.5703125" style="5" customWidth="1"/>
    <col min="8" max="8" width="9.5703125" style="5" customWidth="1"/>
    <col min="9" max="9" width="7.140625" style="5" customWidth="1"/>
    <col min="10" max="10" width="8.140625" style="5" customWidth="1"/>
    <col min="11" max="11" width="12.28515625" style="5" customWidth="1"/>
    <col min="12" max="12" width="8.140625" style="5" customWidth="1"/>
    <col min="13" max="13" width="11.5703125" style="5" customWidth="1"/>
    <col min="14" max="14" width="10.140625" style="5" customWidth="1"/>
    <col min="15" max="15" width="11.28515625" style="5" customWidth="1"/>
    <col min="16" max="16" width="11.85546875" style="5" customWidth="1"/>
    <col min="17" max="17" width="11.7109375" style="5" customWidth="1"/>
    <col min="18" max="16384" width="9.140625" style="1"/>
  </cols>
  <sheetData>
    <row r="1" spans="1:17" ht="19.5" customHeight="1" thickBot="1">
      <c r="A1" s="46" t="s">
        <v>513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2.75" customHeight="1">
      <c r="A2" s="56" t="s">
        <v>0</v>
      </c>
      <c r="B2" s="54" t="s">
        <v>23</v>
      </c>
      <c r="C2" s="49" t="s">
        <v>1</v>
      </c>
      <c r="D2" s="49" t="s">
        <v>2</v>
      </c>
      <c r="E2" s="49" t="s">
        <v>14</v>
      </c>
      <c r="F2" s="51" t="s">
        <v>10</v>
      </c>
      <c r="G2" s="52"/>
      <c r="H2" s="52"/>
      <c r="I2" s="53"/>
      <c r="J2" s="49" t="s">
        <v>3</v>
      </c>
      <c r="K2" s="49" t="s">
        <v>13</v>
      </c>
      <c r="L2" s="49" t="s">
        <v>4</v>
      </c>
      <c r="M2" s="49" t="s">
        <v>5</v>
      </c>
      <c r="N2" s="49" t="s">
        <v>9</v>
      </c>
      <c r="O2" s="58" t="s">
        <v>17</v>
      </c>
      <c r="P2" s="49" t="s">
        <v>21</v>
      </c>
      <c r="Q2" s="47" t="s">
        <v>19</v>
      </c>
    </row>
    <row r="3" spans="1:17" s="3" customFormat="1" ht="52.5" customHeight="1">
      <c r="A3" s="57"/>
      <c r="B3" s="55"/>
      <c r="C3" s="60"/>
      <c r="D3" s="50"/>
      <c r="E3" s="50"/>
      <c r="F3" s="2" t="s">
        <v>16</v>
      </c>
      <c r="G3" s="2" t="s">
        <v>11</v>
      </c>
      <c r="H3" s="2" t="s">
        <v>15</v>
      </c>
      <c r="I3" s="2" t="s">
        <v>12</v>
      </c>
      <c r="J3" s="50"/>
      <c r="K3" s="50"/>
      <c r="L3" s="50"/>
      <c r="M3" s="50"/>
      <c r="N3" s="50"/>
      <c r="O3" s="59"/>
      <c r="P3" s="50"/>
      <c r="Q3" s="48"/>
    </row>
    <row r="4" spans="1:17" s="7" customFormat="1" ht="21" customHeight="1" thickBot="1">
      <c r="A4" s="57"/>
      <c r="B4" s="55"/>
      <c r="C4" s="60"/>
      <c r="D4" s="36" t="s">
        <v>6</v>
      </c>
      <c r="E4" s="36" t="s">
        <v>7</v>
      </c>
      <c r="F4" s="36" t="s">
        <v>8</v>
      </c>
      <c r="G4" s="36" t="s">
        <v>8</v>
      </c>
      <c r="H4" s="36" t="s">
        <v>8</v>
      </c>
      <c r="I4" s="36" t="s">
        <v>8</v>
      </c>
      <c r="J4" s="36" t="s">
        <v>18</v>
      </c>
      <c r="K4" s="36" t="s">
        <v>8</v>
      </c>
      <c r="L4" s="36" t="s">
        <v>18</v>
      </c>
      <c r="M4" s="36" t="s">
        <v>22</v>
      </c>
      <c r="N4" s="36" t="s">
        <v>28</v>
      </c>
      <c r="O4" s="36" t="s">
        <v>29</v>
      </c>
      <c r="P4" s="37" t="s">
        <v>20</v>
      </c>
      <c r="Q4" s="38" t="s">
        <v>30</v>
      </c>
    </row>
    <row r="5" spans="1:17" s="7" customFormat="1" ht="13.5" customHeight="1" thickBot="1">
      <c r="A5" s="45">
        <v>1</v>
      </c>
      <c r="B5" s="39">
        <v>2</v>
      </c>
      <c r="C5" s="40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1">
        <v>11</v>
      </c>
      <c r="L5" s="40">
        <v>12</v>
      </c>
      <c r="M5" s="41">
        <v>13</v>
      </c>
      <c r="N5" s="41">
        <v>14</v>
      </c>
      <c r="O5" s="42">
        <v>15</v>
      </c>
      <c r="P5" s="40">
        <v>16</v>
      </c>
      <c r="Q5" s="43">
        <v>17</v>
      </c>
    </row>
    <row r="6" spans="1:17" s="4" customFormat="1" ht="11.25" customHeight="1">
      <c r="A6" s="86" t="s">
        <v>27</v>
      </c>
      <c r="B6" s="87" t="s">
        <v>74</v>
      </c>
      <c r="C6" s="88" t="s">
        <v>403</v>
      </c>
      <c r="D6" s="87">
        <v>64</v>
      </c>
      <c r="E6" s="87">
        <v>1987</v>
      </c>
      <c r="F6" s="89">
        <v>8.66</v>
      </c>
      <c r="G6" s="89">
        <v>7.26</v>
      </c>
      <c r="H6" s="89">
        <v>0</v>
      </c>
      <c r="I6" s="89">
        <v>1.4</v>
      </c>
      <c r="J6" s="89">
        <v>2419.35</v>
      </c>
      <c r="K6" s="89">
        <f>I6/J6*L6</f>
        <v>1.4</v>
      </c>
      <c r="L6" s="89">
        <v>2419.35</v>
      </c>
      <c r="M6" s="90">
        <f>K6/L6</f>
        <v>5.7866782400231467E-4</v>
      </c>
      <c r="N6" s="91">
        <f>56.6*1.09</f>
        <v>61.694000000000003</v>
      </c>
      <c r="O6" s="91">
        <f>M6*N6</f>
        <v>3.5700332733998801E-2</v>
      </c>
      <c r="P6" s="91">
        <f>M6*60*1000</f>
        <v>34.720069440138886</v>
      </c>
      <c r="Q6" s="92">
        <f>P6*N6/1000</f>
        <v>2.1420199640399287</v>
      </c>
    </row>
    <row r="7" spans="1:17" s="4" customFormat="1" ht="12.75" customHeight="1">
      <c r="A7" s="93"/>
      <c r="B7" s="94" t="s">
        <v>75</v>
      </c>
      <c r="C7" s="95" t="s">
        <v>587</v>
      </c>
      <c r="D7" s="96">
        <v>60</v>
      </c>
      <c r="E7" s="96">
        <v>1981</v>
      </c>
      <c r="F7" s="97">
        <v>30.123100000000001</v>
      </c>
      <c r="G7" s="97">
        <v>15.6271</v>
      </c>
      <c r="H7" s="97">
        <v>6.96</v>
      </c>
      <c r="I7" s="97">
        <v>7.5360000000000005</v>
      </c>
      <c r="J7" s="97">
        <v>3697.73</v>
      </c>
      <c r="K7" s="97">
        <v>7.5360000000000005</v>
      </c>
      <c r="L7" s="97">
        <v>3697.73</v>
      </c>
      <c r="M7" s="98">
        <v>2.0380071016542585E-3</v>
      </c>
      <c r="N7" s="99">
        <v>60.4</v>
      </c>
      <c r="O7" s="100">
        <v>0.12309562893991721</v>
      </c>
      <c r="P7" s="100">
        <v>122.28042609925551</v>
      </c>
      <c r="Q7" s="101">
        <v>7.3857377363950327</v>
      </c>
    </row>
    <row r="8" spans="1:17" s="4" customFormat="1" ht="12.75" customHeight="1">
      <c r="A8" s="93"/>
      <c r="B8" s="102" t="s">
        <v>174</v>
      </c>
      <c r="C8" s="95" t="s">
        <v>153</v>
      </c>
      <c r="D8" s="96">
        <v>45</v>
      </c>
      <c r="E8" s="96">
        <v>1986</v>
      </c>
      <c r="F8" s="97">
        <f>G8+H8+I8</f>
        <v>17.490000000000002</v>
      </c>
      <c r="G8" s="97">
        <v>3.64</v>
      </c>
      <c r="H8" s="97">
        <v>7.34</v>
      </c>
      <c r="I8" s="97">
        <v>6.51</v>
      </c>
      <c r="J8" s="97">
        <v>2345.1999999999998</v>
      </c>
      <c r="K8" s="97">
        <v>6.51</v>
      </c>
      <c r="L8" s="97">
        <v>2345.1999999999998</v>
      </c>
      <c r="M8" s="98">
        <f>K8/L8</f>
        <v>2.7758826539314345E-3</v>
      </c>
      <c r="N8" s="99">
        <v>49.81</v>
      </c>
      <c r="O8" s="100">
        <f>M8*N8</f>
        <v>0.13826671499232476</v>
      </c>
      <c r="P8" s="100">
        <f>M8*60*1000</f>
        <v>166.55295923588605</v>
      </c>
      <c r="Q8" s="101">
        <f>P8*N8/1000</f>
        <v>8.2960028995394843</v>
      </c>
    </row>
    <row r="9" spans="1:17" s="4" customFormat="1" ht="12.75" customHeight="1">
      <c r="A9" s="93"/>
      <c r="B9" s="102" t="s">
        <v>118</v>
      </c>
      <c r="C9" s="103" t="s">
        <v>80</v>
      </c>
      <c r="D9" s="94">
        <v>50</v>
      </c>
      <c r="E9" s="94">
        <v>1978</v>
      </c>
      <c r="F9" s="104">
        <v>19.78</v>
      </c>
      <c r="G9" s="104">
        <v>4.4337359999999997</v>
      </c>
      <c r="H9" s="104">
        <v>8</v>
      </c>
      <c r="I9" s="104">
        <v>7.3461020000000001</v>
      </c>
      <c r="J9" s="104">
        <v>2590.16</v>
      </c>
      <c r="K9" s="104">
        <v>7.3461020000000001</v>
      </c>
      <c r="L9" s="104">
        <v>2590.16</v>
      </c>
      <c r="M9" s="105">
        <v>2.8361576118849804E-3</v>
      </c>
      <c r="N9" s="106">
        <v>62.238999999999997</v>
      </c>
      <c r="O9" s="106">
        <v>0.17651961360610929</v>
      </c>
      <c r="P9" s="106">
        <v>170.16945671309884</v>
      </c>
      <c r="Q9" s="107">
        <v>10.591176816366557</v>
      </c>
    </row>
    <row r="10" spans="1:17" s="4" customFormat="1" ht="12.75" customHeight="1">
      <c r="A10" s="93"/>
      <c r="B10" s="102" t="s">
        <v>118</v>
      </c>
      <c r="C10" s="103" t="s">
        <v>89</v>
      </c>
      <c r="D10" s="94">
        <v>60</v>
      </c>
      <c r="E10" s="94">
        <v>1980</v>
      </c>
      <c r="F10" s="104">
        <v>25.87</v>
      </c>
      <c r="G10" s="104">
        <v>7.1611560000000001</v>
      </c>
      <c r="H10" s="104">
        <v>9.44</v>
      </c>
      <c r="I10" s="104">
        <v>9.268573</v>
      </c>
      <c r="J10" s="104">
        <v>3117.83</v>
      </c>
      <c r="K10" s="104">
        <v>9.268573</v>
      </c>
      <c r="L10" s="104">
        <v>3117.83</v>
      </c>
      <c r="M10" s="105">
        <v>2.9727640698819372E-3</v>
      </c>
      <c r="N10" s="106">
        <v>62.238999999999997</v>
      </c>
      <c r="O10" s="106">
        <v>0.18502186294538189</v>
      </c>
      <c r="P10" s="106">
        <v>178.36584419291623</v>
      </c>
      <c r="Q10" s="107">
        <v>11.101311776722914</v>
      </c>
    </row>
    <row r="11" spans="1:17" s="4" customFormat="1" ht="12.75" customHeight="1">
      <c r="A11" s="93"/>
      <c r="B11" s="94" t="s">
        <v>152</v>
      </c>
      <c r="C11" s="95" t="s">
        <v>731</v>
      </c>
      <c r="D11" s="96">
        <v>45</v>
      </c>
      <c r="E11" s="96">
        <v>1989</v>
      </c>
      <c r="F11" s="97">
        <v>18.997</v>
      </c>
      <c r="G11" s="97">
        <v>4.3209999999999997</v>
      </c>
      <c r="H11" s="97">
        <v>7.2</v>
      </c>
      <c r="I11" s="97">
        <f>F11-G11-H11</f>
        <v>7.476</v>
      </c>
      <c r="J11" s="97">
        <v>2332.0100000000002</v>
      </c>
      <c r="K11" s="97">
        <v>7.476</v>
      </c>
      <c r="L11" s="97">
        <v>2332.0100000000002</v>
      </c>
      <c r="M11" s="98">
        <f>K11/L11</f>
        <v>3.2058181568689666E-3</v>
      </c>
      <c r="N11" s="99">
        <v>51.448</v>
      </c>
      <c r="O11" s="100">
        <f>M11*N11</f>
        <v>0.1649329325345946</v>
      </c>
      <c r="P11" s="100">
        <f>M11*60*1000</f>
        <v>192.349089412138</v>
      </c>
      <c r="Q11" s="101">
        <f>P11*N11/1000</f>
        <v>9.8959759520756769</v>
      </c>
    </row>
    <row r="12" spans="1:17" s="4" customFormat="1" ht="12.75" customHeight="1">
      <c r="A12" s="93"/>
      <c r="B12" s="94" t="s">
        <v>75</v>
      </c>
      <c r="C12" s="95" t="s">
        <v>434</v>
      </c>
      <c r="D12" s="96">
        <v>18</v>
      </c>
      <c r="E12" s="96">
        <v>2015</v>
      </c>
      <c r="F12" s="97">
        <v>3.7</v>
      </c>
      <c r="G12" s="97">
        <v>0</v>
      </c>
      <c r="H12" s="97">
        <v>0</v>
      </c>
      <c r="I12" s="97">
        <v>3.7</v>
      </c>
      <c r="J12" s="97">
        <v>1146.58</v>
      </c>
      <c r="K12" s="97">
        <v>3.7</v>
      </c>
      <c r="L12" s="97">
        <v>1146.58</v>
      </c>
      <c r="M12" s="98">
        <v>3.2269880863088495E-3</v>
      </c>
      <c r="N12" s="99">
        <v>60.4</v>
      </c>
      <c r="O12" s="100">
        <v>0.19491008041305449</v>
      </c>
      <c r="P12" s="100">
        <v>193.61928517853096</v>
      </c>
      <c r="Q12" s="101">
        <v>11.694604824783269</v>
      </c>
    </row>
    <row r="13" spans="1:17" s="4" customFormat="1" ht="12.75" customHeight="1">
      <c r="A13" s="93"/>
      <c r="B13" s="102" t="s">
        <v>118</v>
      </c>
      <c r="C13" s="103" t="s">
        <v>88</v>
      </c>
      <c r="D13" s="94">
        <v>60</v>
      </c>
      <c r="E13" s="94">
        <v>1968</v>
      </c>
      <c r="F13" s="104">
        <v>24.59</v>
      </c>
      <c r="G13" s="104">
        <v>5.6224369999999997</v>
      </c>
      <c r="H13" s="104">
        <v>9.6</v>
      </c>
      <c r="I13" s="104">
        <v>9.367559</v>
      </c>
      <c r="J13" s="104">
        <v>2726.22</v>
      </c>
      <c r="K13" s="104">
        <v>9.367559</v>
      </c>
      <c r="L13" s="104">
        <v>2726.22</v>
      </c>
      <c r="M13" s="105">
        <v>3.4360979671486528E-3</v>
      </c>
      <c r="N13" s="106">
        <v>62.238999999999997</v>
      </c>
      <c r="O13" s="106">
        <v>0.213859301377365</v>
      </c>
      <c r="P13" s="106">
        <v>206.16587802891917</v>
      </c>
      <c r="Q13" s="107">
        <v>12.8315580826419</v>
      </c>
    </row>
    <row r="14" spans="1:17" s="4" customFormat="1" ht="12.75" customHeight="1">
      <c r="A14" s="93"/>
      <c r="B14" s="94" t="s">
        <v>75</v>
      </c>
      <c r="C14" s="95" t="s">
        <v>588</v>
      </c>
      <c r="D14" s="96">
        <v>60</v>
      </c>
      <c r="E14" s="96">
        <v>1974</v>
      </c>
      <c r="F14" s="97">
        <v>25.769500000000001</v>
      </c>
      <c r="G14" s="97">
        <v>8.1369000000000007</v>
      </c>
      <c r="H14" s="97">
        <v>6</v>
      </c>
      <c r="I14" s="97">
        <v>11.6326</v>
      </c>
      <c r="J14" s="97">
        <v>3209.42</v>
      </c>
      <c r="K14" s="97">
        <v>11.6326</v>
      </c>
      <c r="L14" s="97">
        <v>3209.42</v>
      </c>
      <c r="M14" s="98">
        <v>3.6245178256507408E-3</v>
      </c>
      <c r="N14" s="99">
        <v>60.4</v>
      </c>
      <c r="O14" s="100">
        <v>0.21892087666930474</v>
      </c>
      <c r="P14" s="100">
        <v>217.47106953904444</v>
      </c>
      <c r="Q14" s="101">
        <v>13.135252600158283</v>
      </c>
    </row>
    <row r="15" spans="1:17" s="4" customFormat="1" ht="12.75" customHeight="1">
      <c r="A15" s="93"/>
      <c r="B15" s="102" t="s">
        <v>174</v>
      </c>
      <c r="C15" s="95" t="s">
        <v>155</v>
      </c>
      <c r="D15" s="96">
        <v>45</v>
      </c>
      <c r="E15" s="96">
        <v>1978</v>
      </c>
      <c r="F15" s="97">
        <f>G15+H15+I15</f>
        <v>20.100000000000001</v>
      </c>
      <c r="G15" s="97">
        <v>4.3</v>
      </c>
      <c r="H15" s="97">
        <v>7.34</v>
      </c>
      <c r="I15" s="97">
        <v>8.4600000000000009</v>
      </c>
      <c r="J15" s="97">
        <v>2285.7199999999998</v>
      </c>
      <c r="K15" s="97">
        <v>8.4600000000000009</v>
      </c>
      <c r="L15" s="97">
        <v>2285.6999999999998</v>
      </c>
      <c r="M15" s="98">
        <f>K15/L15</f>
        <v>3.7012731329570817E-3</v>
      </c>
      <c r="N15" s="99">
        <v>49.81</v>
      </c>
      <c r="O15" s="100">
        <f>M15*N15</f>
        <v>0.18436041475259224</v>
      </c>
      <c r="P15" s="100">
        <f>M15*60*1000</f>
        <v>222.0763879774249</v>
      </c>
      <c r="Q15" s="101">
        <f>P15*N15/1000</f>
        <v>11.061624885155535</v>
      </c>
    </row>
    <row r="16" spans="1:17" s="4" customFormat="1" ht="12.75" customHeight="1">
      <c r="A16" s="93"/>
      <c r="B16" s="102" t="s">
        <v>174</v>
      </c>
      <c r="C16" s="95" t="s">
        <v>156</v>
      </c>
      <c r="D16" s="96">
        <v>55</v>
      </c>
      <c r="E16" s="96" t="s">
        <v>35</v>
      </c>
      <c r="F16" s="97">
        <f>G16+H16+I16</f>
        <v>25.240000000000002</v>
      </c>
      <c r="G16" s="97">
        <v>5.07</v>
      </c>
      <c r="H16" s="97">
        <v>8.81</v>
      </c>
      <c r="I16" s="97">
        <v>11.36</v>
      </c>
      <c r="J16" s="97">
        <v>2979.1</v>
      </c>
      <c r="K16" s="97">
        <v>11.36</v>
      </c>
      <c r="L16" s="97">
        <v>2979.1</v>
      </c>
      <c r="M16" s="98">
        <f>K16/L16</f>
        <v>3.8132321842167098E-3</v>
      </c>
      <c r="N16" s="99">
        <v>49.81</v>
      </c>
      <c r="O16" s="100">
        <f>M16*N16</f>
        <v>0.18993709509583431</v>
      </c>
      <c r="P16" s="100">
        <f>M16*60*1000</f>
        <v>228.79393105300258</v>
      </c>
      <c r="Q16" s="101">
        <f>P16*N16/1000</f>
        <v>11.396225705750059</v>
      </c>
    </row>
    <row r="17" spans="1:17" s="4" customFormat="1" ht="12.75" customHeight="1">
      <c r="A17" s="93"/>
      <c r="B17" s="94" t="s">
        <v>75</v>
      </c>
      <c r="C17" s="95" t="s">
        <v>589</v>
      </c>
      <c r="D17" s="96">
        <v>120</v>
      </c>
      <c r="E17" s="96">
        <v>1966</v>
      </c>
      <c r="F17" s="97">
        <v>44.252200000000002</v>
      </c>
      <c r="G17" s="97">
        <v>8.9318000000000008</v>
      </c>
      <c r="H17" s="97">
        <v>12</v>
      </c>
      <c r="I17" s="97">
        <v>23.320399999999999</v>
      </c>
      <c r="J17" s="97">
        <v>5780.94</v>
      </c>
      <c r="K17" s="97">
        <v>23.320399999999999</v>
      </c>
      <c r="L17" s="97">
        <v>5780.94</v>
      </c>
      <c r="M17" s="98">
        <v>4.0340152293571636E-3</v>
      </c>
      <c r="N17" s="99">
        <v>60.4</v>
      </c>
      <c r="O17" s="100">
        <v>0.24365451985317269</v>
      </c>
      <c r="P17" s="100">
        <v>242.04091376142983</v>
      </c>
      <c r="Q17" s="101">
        <v>14.619271191190363</v>
      </c>
    </row>
    <row r="18" spans="1:17" s="4" customFormat="1" ht="12.75" customHeight="1">
      <c r="A18" s="93"/>
      <c r="B18" s="102" t="s">
        <v>174</v>
      </c>
      <c r="C18" s="95" t="s">
        <v>154</v>
      </c>
      <c r="D18" s="96">
        <v>45</v>
      </c>
      <c r="E18" s="96" t="s">
        <v>35</v>
      </c>
      <c r="F18" s="97">
        <f>G18+H18+I18</f>
        <v>21.1</v>
      </c>
      <c r="G18" s="97">
        <v>4.38</v>
      </c>
      <c r="H18" s="97">
        <v>7.34</v>
      </c>
      <c r="I18" s="97">
        <v>9.3800000000000008</v>
      </c>
      <c r="J18" s="97">
        <v>2301.9899999999998</v>
      </c>
      <c r="K18" s="97">
        <v>9.3800000000000008</v>
      </c>
      <c r="L18" s="97">
        <v>2301.9899999999998</v>
      </c>
      <c r="M18" s="98">
        <f>K18/L18</f>
        <v>4.0747353376860895E-3</v>
      </c>
      <c r="N18" s="99">
        <v>49.81</v>
      </c>
      <c r="O18" s="100">
        <f>M18*N18</f>
        <v>0.20296256717014413</v>
      </c>
      <c r="P18" s="100">
        <f>M18*60*1000</f>
        <v>244.48412026116537</v>
      </c>
      <c r="Q18" s="101">
        <f>P18*N18/1000</f>
        <v>12.177754030208646</v>
      </c>
    </row>
    <row r="19" spans="1:17" s="4" customFormat="1" ht="12.75" customHeight="1">
      <c r="A19" s="93"/>
      <c r="B19" s="94" t="s">
        <v>394</v>
      </c>
      <c r="C19" s="108" t="s">
        <v>387</v>
      </c>
      <c r="D19" s="109">
        <v>44</v>
      </c>
      <c r="E19" s="109">
        <v>1985</v>
      </c>
      <c r="F19" s="109">
        <v>20.294</v>
      </c>
      <c r="G19" s="109">
        <v>4.3582559999999999</v>
      </c>
      <c r="H19" s="109">
        <v>6.32</v>
      </c>
      <c r="I19" s="109">
        <v>9.6157439999999994</v>
      </c>
      <c r="J19" s="109">
        <v>2285.27</v>
      </c>
      <c r="K19" s="109">
        <v>9.6157439999999994</v>
      </c>
      <c r="L19" s="109">
        <v>2285.27</v>
      </c>
      <c r="M19" s="110">
        <v>4.2077058728290312E-3</v>
      </c>
      <c r="N19" s="111">
        <v>74.88300000000001</v>
      </c>
      <c r="O19" s="111">
        <v>0.31508563887505636</v>
      </c>
      <c r="P19" s="111">
        <v>252.46235236974184</v>
      </c>
      <c r="Q19" s="112">
        <v>18.90513833250338</v>
      </c>
    </row>
    <row r="20" spans="1:17" s="4" customFormat="1" ht="12.75" customHeight="1">
      <c r="A20" s="93"/>
      <c r="B20" s="94" t="s">
        <v>119</v>
      </c>
      <c r="C20" s="95" t="s">
        <v>194</v>
      </c>
      <c r="D20" s="96">
        <v>39</v>
      </c>
      <c r="E20" s="96">
        <v>1992</v>
      </c>
      <c r="F20" s="97">
        <f>G20+H20+I20</f>
        <v>19.937004000000002</v>
      </c>
      <c r="G20" s="97">
        <v>3.6369899999999999</v>
      </c>
      <c r="H20" s="97">
        <v>6.4</v>
      </c>
      <c r="I20" s="97">
        <v>9.9000140000000005</v>
      </c>
      <c r="J20" s="97">
        <v>2267.6400000000003</v>
      </c>
      <c r="K20" s="97">
        <f>I20</f>
        <v>9.9000140000000005</v>
      </c>
      <c r="L20" s="97">
        <f>J20</f>
        <v>2267.6400000000003</v>
      </c>
      <c r="M20" s="98">
        <f>K20/L20</f>
        <v>4.3657785186361148E-3</v>
      </c>
      <c r="N20" s="99">
        <v>57.116</v>
      </c>
      <c r="O20" s="100">
        <f>M20*N20</f>
        <v>0.24935580587042033</v>
      </c>
      <c r="P20" s="100">
        <f>M20*60*1000</f>
        <v>261.94671111816689</v>
      </c>
      <c r="Q20" s="101">
        <f>P20*N20/1000</f>
        <v>14.961348352225219</v>
      </c>
    </row>
    <row r="21" spans="1:17" s="4" customFormat="1" ht="12.75" customHeight="1">
      <c r="A21" s="93"/>
      <c r="B21" s="102" t="s">
        <v>267</v>
      </c>
      <c r="C21" s="113" t="s">
        <v>215</v>
      </c>
      <c r="D21" s="71">
        <v>40</v>
      </c>
      <c r="E21" s="71">
        <v>2007</v>
      </c>
      <c r="F21" s="72">
        <v>20.286999999999999</v>
      </c>
      <c r="G21" s="72">
        <v>6.7890189999999997</v>
      </c>
      <c r="H21" s="72">
        <v>3.2</v>
      </c>
      <c r="I21" s="72">
        <v>10.297984</v>
      </c>
      <c r="J21" s="72">
        <v>2350.71</v>
      </c>
      <c r="K21" s="72">
        <v>10.297984</v>
      </c>
      <c r="L21" s="72">
        <v>2350.71</v>
      </c>
      <c r="M21" s="114">
        <v>4.3807972910312205E-3</v>
      </c>
      <c r="N21" s="73">
        <v>61.040000000000006</v>
      </c>
      <c r="O21" s="73">
        <v>0.26740386664454574</v>
      </c>
      <c r="P21" s="73">
        <v>262.84783746187321</v>
      </c>
      <c r="Q21" s="115">
        <v>16.044231998672743</v>
      </c>
    </row>
    <row r="22" spans="1:17" s="4" customFormat="1" ht="12.75" customHeight="1">
      <c r="A22" s="93"/>
      <c r="B22" s="102" t="s">
        <v>118</v>
      </c>
      <c r="C22" s="103" t="s">
        <v>85</v>
      </c>
      <c r="D22" s="94">
        <v>55</v>
      </c>
      <c r="E22" s="94">
        <v>1966</v>
      </c>
      <c r="F22" s="104">
        <v>24.99</v>
      </c>
      <c r="G22" s="104">
        <v>4.8683149999999999</v>
      </c>
      <c r="H22" s="104">
        <v>8.8000000000000007</v>
      </c>
      <c r="I22" s="104">
        <v>11.32169</v>
      </c>
      <c r="J22" s="104">
        <v>2564.02</v>
      </c>
      <c r="K22" s="104">
        <v>11.32169</v>
      </c>
      <c r="L22" s="104">
        <v>2564.02</v>
      </c>
      <c r="M22" s="105">
        <v>4.4156012823612922E-3</v>
      </c>
      <c r="N22" s="106">
        <v>62.238999999999997</v>
      </c>
      <c r="O22" s="106">
        <v>0.27482260821288446</v>
      </c>
      <c r="P22" s="106">
        <v>264.93607694167753</v>
      </c>
      <c r="Q22" s="107">
        <v>16.489356492773066</v>
      </c>
    </row>
    <row r="23" spans="1:17" s="4" customFormat="1" ht="12.75" customHeight="1">
      <c r="A23" s="93"/>
      <c r="B23" s="94" t="s">
        <v>152</v>
      </c>
      <c r="C23" s="95" t="s">
        <v>732</v>
      </c>
      <c r="D23" s="96">
        <v>30</v>
      </c>
      <c r="E23" s="96">
        <v>1991</v>
      </c>
      <c r="F23" s="97">
        <v>14.156000000000001</v>
      </c>
      <c r="G23" s="97">
        <v>2.8279999999999998</v>
      </c>
      <c r="H23" s="97">
        <v>4.6399999999999997</v>
      </c>
      <c r="I23" s="97">
        <f>F23-G23-H23</f>
        <v>6.6880000000000015</v>
      </c>
      <c r="J23" s="97">
        <v>1509.41</v>
      </c>
      <c r="K23" s="97">
        <v>6.6680000000000001</v>
      </c>
      <c r="L23" s="97">
        <v>1509.41</v>
      </c>
      <c r="M23" s="98">
        <f>K23/L23</f>
        <v>4.4176201297195595E-3</v>
      </c>
      <c r="N23" s="99">
        <v>51.448</v>
      </c>
      <c r="O23" s="100">
        <f>M23*N23</f>
        <v>0.22727772043381189</v>
      </c>
      <c r="P23" s="100">
        <f>M23*60*1000</f>
        <v>265.05720778317357</v>
      </c>
      <c r="Q23" s="101">
        <f>P23*N23/1000</f>
        <v>13.636663226028713</v>
      </c>
    </row>
    <row r="24" spans="1:17" s="4" customFormat="1" ht="12.75" customHeight="1">
      <c r="A24" s="93"/>
      <c r="B24" s="94" t="s">
        <v>119</v>
      </c>
      <c r="C24" s="95" t="s">
        <v>195</v>
      </c>
      <c r="D24" s="96">
        <v>32</v>
      </c>
      <c r="E24" s="96">
        <v>1965</v>
      </c>
      <c r="F24" s="97">
        <f>G24+H24+I24</f>
        <v>13.370882</v>
      </c>
      <c r="G24" s="97">
        <v>2.8568820000000001</v>
      </c>
      <c r="H24" s="97">
        <v>5.12</v>
      </c>
      <c r="I24" s="97">
        <v>5.3940000000000001</v>
      </c>
      <c r="J24" s="97">
        <v>1220.21</v>
      </c>
      <c r="K24" s="97">
        <f>I24</f>
        <v>5.3940000000000001</v>
      </c>
      <c r="L24" s="97">
        <f>J24</f>
        <v>1220.21</v>
      </c>
      <c r="M24" s="98">
        <f>K24/L24</f>
        <v>4.4205505609690131E-3</v>
      </c>
      <c r="N24" s="99">
        <v>57.116</v>
      </c>
      <c r="O24" s="100">
        <f>M24*N24</f>
        <v>0.25248416584030614</v>
      </c>
      <c r="P24" s="100">
        <f>M24*60*1000</f>
        <v>265.23303365814076</v>
      </c>
      <c r="Q24" s="101">
        <f>P24*N24/1000</f>
        <v>15.149049950418368</v>
      </c>
    </row>
    <row r="25" spans="1:17" s="4" customFormat="1" ht="12.75" customHeight="1">
      <c r="A25" s="93"/>
      <c r="B25" s="102" t="s">
        <v>267</v>
      </c>
      <c r="C25" s="113" t="s">
        <v>213</v>
      </c>
      <c r="D25" s="71">
        <v>47</v>
      </c>
      <c r="E25" s="71">
        <v>2007</v>
      </c>
      <c r="F25" s="72">
        <v>26.312000000000001</v>
      </c>
      <c r="G25" s="72">
        <v>9.6296569999999999</v>
      </c>
      <c r="H25" s="72">
        <v>3.76</v>
      </c>
      <c r="I25" s="72">
        <v>12.922355</v>
      </c>
      <c r="J25" s="72">
        <v>2876.41</v>
      </c>
      <c r="K25" s="72">
        <v>12.922355</v>
      </c>
      <c r="L25" s="72">
        <v>2876.41</v>
      </c>
      <c r="M25" s="114">
        <v>4.4925288814876875E-3</v>
      </c>
      <c r="N25" s="73">
        <v>61.040000000000006</v>
      </c>
      <c r="O25" s="73">
        <v>0.27422396292600848</v>
      </c>
      <c r="P25" s="73">
        <v>269.55173288926125</v>
      </c>
      <c r="Q25" s="115">
        <v>16.453437775560509</v>
      </c>
    </row>
    <row r="26" spans="1:17" s="4" customFormat="1" ht="12.75" customHeight="1">
      <c r="A26" s="93"/>
      <c r="B26" s="102" t="s">
        <v>267</v>
      </c>
      <c r="C26" s="113" t="s">
        <v>216</v>
      </c>
      <c r="D26" s="71">
        <v>40</v>
      </c>
      <c r="E26" s="71">
        <v>2007</v>
      </c>
      <c r="F26" s="72">
        <v>21.154</v>
      </c>
      <c r="G26" s="72">
        <v>6.8730840000000004</v>
      </c>
      <c r="H26" s="72">
        <v>3.2</v>
      </c>
      <c r="I26" s="72">
        <v>11.080918</v>
      </c>
      <c r="J26" s="72">
        <v>2352.7399999999998</v>
      </c>
      <c r="K26" s="72">
        <v>11.080918</v>
      </c>
      <c r="L26" s="72">
        <v>2352.7399999999998</v>
      </c>
      <c r="M26" s="114">
        <v>4.7097928372875891E-3</v>
      </c>
      <c r="N26" s="73">
        <v>61.040000000000006</v>
      </c>
      <c r="O26" s="73">
        <v>0.28748575478803445</v>
      </c>
      <c r="P26" s="73">
        <v>282.58757023725536</v>
      </c>
      <c r="Q26" s="115">
        <v>17.249145287282069</v>
      </c>
    </row>
    <row r="27" spans="1:17" s="4" customFormat="1" ht="12.75" customHeight="1">
      <c r="A27" s="93"/>
      <c r="B27" s="102" t="s">
        <v>400</v>
      </c>
      <c r="C27" s="103" t="s">
        <v>514</v>
      </c>
      <c r="D27" s="94">
        <v>50</v>
      </c>
      <c r="E27" s="94">
        <v>1977</v>
      </c>
      <c r="F27" s="104">
        <v>23.640999999999998</v>
      </c>
      <c r="G27" s="104">
        <v>3.5701930000000002</v>
      </c>
      <c r="H27" s="104">
        <v>8</v>
      </c>
      <c r="I27" s="104">
        <v>12.070817</v>
      </c>
      <c r="J27" s="104">
        <v>2555.87</v>
      </c>
      <c r="K27" s="104">
        <v>12.070817</v>
      </c>
      <c r="L27" s="104">
        <v>2555.87</v>
      </c>
      <c r="M27" s="105">
        <v>4.7227820663805278E-3</v>
      </c>
      <c r="N27" s="106">
        <v>63.765000000000001</v>
      </c>
      <c r="O27" s="106">
        <v>0.30114819846275437</v>
      </c>
      <c r="P27" s="106">
        <v>283.36692398283168</v>
      </c>
      <c r="Q27" s="107">
        <v>18.068891907765259</v>
      </c>
    </row>
    <row r="28" spans="1:17" s="4" customFormat="1" ht="12.75" customHeight="1">
      <c r="A28" s="93"/>
      <c r="B28" s="102" t="s">
        <v>459</v>
      </c>
      <c r="C28" s="95" t="s">
        <v>449</v>
      </c>
      <c r="D28" s="96">
        <v>36</v>
      </c>
      <c r="E28" s="96">
        <v>1970</v>
      </c>
      <c r="F28" s="97">
        <v>16.712</v>
      </c>
      <c r="G28" s="97">
        <v>3.2589999999999999</v>
      </c>
      <c r="H28" s="97">
        <v>5.8659999999999997</v>
      </c>
      <c r="I28" s="97">
        <v>7.5869999999999997</v>
      </c>
      <c r="J28" s="97">
        <v>1538.01</v>
      </c>
      <c r="K28" s="97">
        <v>6.5789999999999997</v>
      </c>
      <c r="L28" s="97">
        <v>1389.47</v>
      </c>
      <c r="M28" s="98">
        <f>K28/L28</f>
        <v>4.7348989182925865E-3</v>
      </c>
      <c r="N28" s="99">
        <v>73.138999999999996</v>
      </c>
      <c r="O28" s="100">
        <f>M28*N28</f>
        <v>0.34630577198500145</v>
      </c>
      <c r="P28" s="100">
        <f>M28*60*1000</f>
        <v>284.09393509755523</v>
      </c>
      <c r="Q28" s="101">
        <f>P28*N28/1000</f>
        <v>20.778346319100091</v>
      </c>
    </row>
    <row r="29" spans="1:17" s="4" customFormat="1" ht="12.75" customHeight="1">
      <c r="A29" s="93"/>
      <c r="B29" s="102" t="s">
        <v>77</v>
      </c>
      <c r="C29" s="116" t="s">
        <v>623</v>
      </c>
      <c r="D29" s="117">
        <v>40</v>
      </c>
      <c r="E29" s="118" t="s">
        <v>35</v>
      </c>
      <c r="F29" s="119">
        <v>24.07</v>
      </c>
      <c r="G29" s="119">
        <v>5.6</v>
      </c>
      <c r="H29" s="120">
        <v>6.4</v>
      </c>
      <c r="I29" s="119">
        <v>12.07</v>
      </c>
      <c r="J29" s="121">
        <v>2495.71</v>
      </c>
      <c r="K29" s="119">
        <v>12.07</v>
      </c>
      <c r="L29" s="121">
        <v>2495.71</v>
      </c>
      <c r="M29" s="98">
        <f>K29/L29</f>
        <v>4.8362990892371312E-3</v>
      </c>
      <c r="N29" s="99">
        <v>60.8</v>
      </c>
      <c r="O29" s="100">
        <f>M29*N29</f>
        <v>0.29404698462561757</v>
      </c>
      <c r="P29" s="100">
        <f>M29*60*1000</f>
        <v>290.17794535422786</v>
      </c>
      <c r="Q29" s="101">
        <f>P29*N29/1000</f>
        <v>17.642819077537052</v>
      </c>
    </row>
    <row r="30" spans="1:17" s="4" customFormat="1" ht="12.75" customHeight="1">
      <c r="A30" s="93"/>
      <c r="B30" s="94" t="s">
        <v>75</v>
      </c>
      <c r="C30" s="95" t="s">
        <v>590</v>
      </c>
      <c r="D30" s="96">
        <v>140</v>
      </c>
      <c r="E30" s="96">
        <v>2009</v>
      </c>
      <c r="F30" s="97">
        <v>50.9</v>
      </c>
      <c r="G30" s="97">
        <v>0</v>
      </c>
      <c r="H30" s="97">
        <v>0</v>
      </c>
      <c r="I30" s="97">
        <v>44.8</v>
      </c>
      <c r="J30" s="97">
        <v>9180.64</v>
      </c>
      <c r="K30" s="97">
        <v>44.8</v>
      </c>
      <c r="L30" s="97">
        <v>9180.64</v>
      </c>
      <c r="M30" s="98">
        <v>4.8798340856410884E-3</v>
      </c>
      <c r="N30" s="99">
        <v>60.4</v>
      </c>
      <c r="O30" s="100">
        <v>0.29474197877272174</v>
      </c>
      <c r="P30" s="100">
        <v>292.7900451384653</v>
      </c>
      <c r="Q30" s="101">
        <v>17.684518726363304</v>
      </c>
    </row>
    <row r="31" spans="1:17" s="4" customFormat="1" ht="12.75" customHeight="1">
      <c r="A31" s="93"/>
      <c r="B31" s="94" t="s">
        <v>74</v>
      </c>
      <c r="C31" s="103" t="s">
        <v>192</v>
      </c>
      <c r="D31" s="94">
        <v>38</v>
      </c>
      <c r="E31" s="94">
        <v>1990</v>
      </c>
      <c r="F31" s="104">
        <v>27.16</v>
      </c>
      <c r="G31" s="104">
        <v>5.64</v>
      </c>
      <c r="H31" s="104">
        <v>11.130840000000001</v>
      </c>
      <c r="I31" s="104">
        <v>10.39</v>
      </c>
      <c r="J31" s="104">
        <v>2118.5700000000002</v>
      </c>
      <c r="K31" s="104">
        <f>I31/J31*L31</f>
        <v>10.39</v>
      </c>
      <c r="L31" s="104">
        <v>2118.5700000000002</v>
      </c>
      <c r="M31" s="105">
        <f>K31/L31</f>
        <v>4.9042514526307836E-3</v>
      </c>
      <c r="N31" s="106">
        <f>56.6*1.09</f>
        <v>61.694000000000003</v>
      </c>
      <c r="O31" s="106">
        <f>M31*N31</f>
        <v>0.30256288911860357</v>
      </c>
      <c r="P31" s="106">
        <f>M31*60*1000</f>
        <v>294.25508715784702</v>
      </c>
      <c r="Q31" s="107">
        <f>P31*N31/1000</f>
        <v>18.153773347116214</v>
      </c>
    </row>
    <row r="32" spans="1:17" s="4" customFormat="1" ht="12.75" customHeight="1">
      <c r="A32" s="93"/>
      <c r="B32" s="94" t="s">
        <v>74</v>
      </c>
      <c r="C32" s="103" t="s">
        <v>402</v>
      </c>
      <c r="D32" s="94">
        <v>86</v>
      </c>
      <c r="E32" s="94">
        <v>2006</v>
      </c>
      <c r="F32" s="104">
        <v>39.71</v>
      </c>
      <c r="G32" s="104">
        <v>12.679874999999999</v>
      </c>
      <c r="H32" s="104">
        <v>2.0865010000000002</v>
      </c>
      <c r="I32" s="104">
        <f>F32-G32-H32</f>
        <v>24.943624</v>
      </c>
      <c r="J32" s="104">
        <v>5049.0600000000004</v>
      </c>
      <c r="K32" s="104">
        <f>I32/J32*L32</f>
        <v>24.943624</v>
      </c>
      <c r="L32" s="104">
        <v>5049.0600000000004</v>
      </c>
      <c r="M32" s="105">
        <f>K32/L32</f>
        <v>4.9402510566323235E-3</v>
      </c>
      <c r="N32" s="106">
        <f>56.6*1.09</f>
        <v>61.694000000000003</v>
      </c>
      <c r="O32" s="106">
        <f>M32*N32</f>
        <v>0.30478384868787456</v>
      </c>
      <c r="P32" s="106">
        <f>M32*60*1000</f>
        <v>296.41506339793943</v>
      </c>
      <c r="Q32" s="107">
        <f>P32*N32/1000</f>
        <v>18.287030921272475</v>
      </c>
    </row>
    <row r="33" spans="1:17" s="4" customFormat="1" ht="12.75" customHeight="1">
      <c r="A33" s="93"/>
      <c r="B33" s="94" t="s">
        <v>152</v>
      </c>
      <c r="C33" s="95" t="s">
        <v>733</v>
      </c>
      <c r="D33" s="96">
        <v>30</v>
      </c>
      <c r="E33" s="96">
        <v>1985</v>
      </c>
      <c r="F33" s="97">
        <v>15.134</v>
      </c>
      <c r="G33" s="97">
        <v>2.915</v>
      </c>
      <c r="H33" s="97">
        <v>4.8</v>
      </c>
      <c r="I33" s="97">
        <f>F33-G33-H33</f>
        <v>7.4190000000000014</v>
      </c>
      <c r="J33" s="97">
        <v>1496.4</v>
      </c>
      <c r="K33" s="97">
        <v>7.4189999999999996</v>
      </c>
      <c r="L33" s="97">
        <v>1496.4</v>
      </c>
      <c r="M33" s="98">
        <f>K33/L33</f>
        <v>4.9578989574979946E-3</v>
      </c>
      <c r="N33" s="99">
        <v>51.448</v>
      </c>
      <c r="O33" s="100">
        <f>M33*N33</f>
        <v>0.25507398556535682</v>
      </c>
      <c r="P33" s="100">
        <f>M33*60*1000</f>
        <v>297.47393744987966</v>
      </c>
      <c r="Q33" s="101">
        <f>P33*N33/1000</f>
        <v>15.304439133921409</v>
      </c>
    </row>
    <row r="34" spans="1:17" s="4" customFormat="1" ht="12.75" customHeight="1">
      <c r="A34" s="93"/>
      <c r="B34" s="94" t="s">
        <v>152</v>
      </c>
      <c r="C34" s="95" t="s">
        <v>734</v>
      </c>
      <c r="D34" s="96">
        <v>60</v>
      </c>
      <c r="E34" s="96">
        <v>1971</v>
      </c>
      <c r="F34" s="97">
        <v>28.965</v>
      </c>
      <c r="G34" s="97">
        <v>5.4809999999999999</v>
      </c>
      <c r="H34" s="97">
        <v>9.6</v>
      </c>
      <c r="I34" s="97">
        <f>F34-G34-H34</f>
        <v>13.884000000000002</v>
      </c>
      <c r="J34" s="97">
        <v>2799.22</v>
      </c>
      <c r="K34" s="97">
        <v>13.884</v>
      </c>
      <c r="L34" s="97">
        <v>2799.22</v>
      </c>
      <c r="M34" s="98">
        <f>K34/L34</f>
        <v>4.9599531298004451E-3</v>
      </c>
      <c r="N34" s="99">
        <v>51.448</v>
      </c>
      <c r="O34" s="100">
        <f>M34*N34</f>
        <v>0.25517966862197328</v>
      </c>
      <c r="P34" s="100">
        <f>M34*60*1000</f>
        <v>297.5971877880267</v>
      </c>
      <c r="Q34" s="101">
        <f>P34*N34/1000</f>
        <v>15.310780117318398</v>
      </c>
    </row>
    <row r="35" spans="1:17" s="4" customFormat="1" ht="12.75" customHeight="1">
      <c r="A35" s="93"/>
      <c r="B35" s="102" t="s">
        <v>118</v>
      </c>
      <c r="C35" s="103" t="s">
        <v>84</v>
      </c>
      <c r="D35" s="94">
        <v>12</v>
      </c>
      <c r="E35" s="94">
        <v>1963</v>
      </c>
      <c r="F35" s="104">
        <v>5.54</v>
      </c>
      <c r="G35" s="104">
        <v>0.97575299999999998</v>
      </c>
      <c r="H35" s="104">
        <v>1.92</v>
      </c>
      <c r="I35" s="104">
        <v>2.64425</v>
      </c>
      <c r="J35" s="104">
        <v>532.45000000000005</v>
      </c>
      <c r="K35" s="104">
        <v>2.64425</v>
      </c>
      <c r="L35" s="104">
        <v>532.45000000000005</v>
      </c>
      <c r="M35" s="105">
        <v>4.9661940088271198E-3</v>
      </c>
      <c r="N35" s="106">
        <v>62.238999999999997</v>
      </c>
      <c r="O35" s="106">
        <v>0.30909094891539107</v>
      </c>
      <c r="P35" s="106">
        <v>297.97164052962722</v>
      </c>
      <c r="Q35" s="107">
        <v>18.545456934923465</v>
      </c>
    </row>
    <row r="36" spans="1:17" s="4" customFormat="1" ht="12.75" customHeight="1">
      <c r="A36" s="93"/>
      <c r="B36" s="94" t="s">
        <v>152</v>
      </c>
      <c r="C36" s="95" t="s">
        <v>735</v>
      </c>
      <c r="D36" s="96">
        <v>29</v>
      </c>
      <c r="E36" s="96">
        <v>1984</v>
      </c>
      <c r="F36" s="97">
        <v>11.866</v>
      </c>
      <c r="G36" s="97">
        <v>2.2770000000000001</v>
      </c>
      <c r="H36" s="97">
        <v>2.1459999999999999</v>
      </c>
      <c r="I36" s="97">
        <f>F36-G36-H36</f>
        <v>7.4429999999999987</v>
      </c>
      <c r="J36" s="97">
        <v>1486.56</v>
      </c>
      <c r="K36" s="97">
        <v>7.4429999999999996</v>
      </c>
      <c r="L36" s="97">
        <v>1486.56</v>
      </c>
      <c r="M36" s="98">
        <f>K36/L36</f>
        <v>5.0068614788505005E-3</v>
      </c>
      <c r="N36" s="99">
        <v>51.448</v>
      </c>
      <c r="O36" s="100">
        <f>M36*N36</f>
        <v>0.25759300936390056</v>
      </c>
      <c r="P36" s="100">
        <f>M36*60*1000</f>
        <v>300.41168873103004</v>
      </c>
      <c r="Q36" s="101">
        <f>P36*N36/1000</f>
        <v>15.455580561834033</v>
      </c>
    </row>
    <row r="37" spans="1:17" s="4" customFormat="1" ht="12.75" customHeight="1">
      <c r="A37" s="93"/>
      <c r="B37" s="102" t="s">
        <v>118</v>
      </c>
      <c r="C37" s="103" t="s">
        <v>82</v>
      </c>
      <c r="D37" s="94">
        <v>12</v>
      </c>
      <c r="E37" s="94">
        <v>1962</v>
      </c>
      <c r="F37" s="104">
        <v>5.79</v>
      </c>
      <c r="G37" s="104">
        <v>1.210459</v>
      </c>
      <c r="H37" s="104">
        <v>1.92</v>
      </c>
      <c r="I37" s="104">
        <v>2.6595279999999999</v>
      </c>
      <c r="J37" s="104">
        <v>528.27</v>
      </c>
      <c r="K37" s="104">
        <v>2.6595279999999999</v>
      </c>
      <c r="L37" s="104">
        <v>528.27</v>
      </c>
      <c r="M37" s="105">
        <v>5.0344104340583409E-3</v>
      </c>
      <c r="N37" s="106">
        <v>62.238999999999997</v>
      </c>
      <c r="O37" s="106">
        <v>0.31333667100535706</v>
      </c>
      <c r="P37" s="106">
        <v>302.06462604350043</v>
      </c>
      <c r="Q37" s="107">
        <v>18.800200260321425</v>
      </c>
    </row>
    <row r="38" spans="1:17" s="4" customFormat="1" ht="12.75" customHeight="1">
      <c r="A38" s="93"/>
      <c r="B38" s="94" t="s">
        <v>292</v>
      </c>
      <c r="C38" s="113" t="s">
        <v>269</v>
      </c>
      <c r="D38" s="71">
        <v>55</v>
      </c>
      <c r="E38" s="71">
        <v>1967</v>
      </c>
      <c r="F38" s="72">
        <v>26.641999999999999</v>
      </c>
      <c r="G38" s="72">
        <v>4.7866109999999997</v>
      </c>
      <c r="H38" s="72">
        <v>8.8000000000000007</v>
      </c>
      <c r="I38" s="72">
        <v>13.055391999999999</v>
      </c>
      <c r="J38" s="72">
        <v>2582.1799999999998</v>
      </c>
      <c r="K38" s="72">
        <v>13.055391999999999</v>
      </c>
      <c r="L38" s="72">
        <v>2582.1799999999998</v>
      </c>
      <c r="M38" s="114">
        <v>5.0559573693545763E-3</v>
      </c>
      <c r="N38" s="73">
        <v>81.313999999999993</v>
      </c>
      <c r="O38" s="73">
        <v>0.41112011753169797</v>
      </c>
      <c r="P38" s="73">
        <v>303.35744216127461</v>
      </c>
      <c r="Q38" s="115">
        <v>24.667207051901883</v>
      </c>
    </row>
    <row r="39" spans="1:17" s="4" customFormat="1" ht="12.75" customHeight="1">
      <c r="A39" s="93"/>
      <c r="B39" s="102" t="s">
        <v>118</v>
      </c>
      <c r="C39" s="103" t="s">
        <v>90</v>
      </c>
      <c r="D39" s="94">
        <v>85</v>
      </c>
      <c r="E39" s="94">
        <v>1970</v>
      </c>
      <c r="F39" s="104">
        <v>39.71</v>
      </c>
      <c r="G39" s="104">
        <v>6.9312110000000002</v>
      </c>
      <c r="H39" s="104">
        <v>13.6</v>
      </c>
      <c r="I39" s="104">
        <v>19.178799999999999</v>
      </c>
      <c r="J39" s="104">
        <v>3789.83</v>
      </c>
      <c r="K39" s="104">
        <v>19.178799999999999</v>
      </c>
      <c r="L39" s="104">
        <v>3789.83</v>
      </c>
      <c r="M39" s="105">
        <v>5.0605963855898549E-3</v>
      </c>
      <c r="N39" s="106">
        <v>62.238999999999997</v>
      </c>
      <c r="O39" s="106">
        <v>0.31496645844272697</v>
      </c>
      <c r="P39" s="106">
        <v>303.63578313539125</v>
      </c>
      <c r="Q39" s="107">
        <v>18.897987506563616</v>
      </c>
    </row>
    <row r="40" spans="1:17" s="4" customFormat="1" ht="12" customHeight="1">
      <c r="A40" s="93"/>
      <c r="B40" s="102" t="s">
        <v>77</v>
      </c>
      <c r="C40" s="122" t="s">
        <v>624</v>
      </c>
      <c r="D40" s="117">
        <v>20</v>
      </c>
      <c r="E40" s="118" t="s">
        <v>76</v>
      </c>
      <c r="F40" s="120">
        <v>9.64</v>
      </c>
      <c r="G40" s="120">
        <v>1.58</v>
      </c>
      <c r="H40" s="120">
        <v>3.2</v>
      </c>
      <c r="I40" s="120">
        <v>4.8600000000000003</v>
      </c>
      <c r="J40" s="121">
        <v>960.25</v>
      </c>
      <c r="K40" s="120">
        <v>4.8600000000000003</v>
      </c>
      <c r="L40" s="120">
        <v>960.25</v>
      </c>
      <c r="M40" s="98">
        <f>K40/L40</f>
        <v>5.0611819838583703E-3</v>
      </c>
      <c r="N40" s="99">
        <v>60.8</v>
      </c>
      <c r="O40" s="100">
        <f>M40*N40</f>
        <v>0.30771986461858891</v>
      </c>
      <c r="P40" s="100">
        <f>M40*60*1000</f>
        <v>303.67091903150225</v>
      </c>
      <c r="Q40" s="101">
        <f>P40*N40/1000</f>
        <v>18.463191877115335</v>
      </c>
    </row>
    <row r="41" spans="1:17" s="4" customFormat="1" ht="12.75" customHeight="1">
      <c r="A41" s="93"/>
      <c r="B41" s="94" t="s">
        <v>345</v>
      </c>
      <c r="C41" s="123" t="s">
        <v>830</v>
      </c>
      <c r="D41" s="124">
        <v>45</v>
      </c>
      <c r="E41" s="124">
        <v>1983</v>
      </c>
      <c r="F41" s="125">
        <v>20.109000000000002</v>
      </c>
      <c r="G41" s="125">
        <v>1.9525349999999999</v>
      </c>
      <c r="H41" s="125">
        <v>6.88</v>
      </c>
      <c r="I41" s="125">
        <v>11.276449</v>
      </c>
      <c r="J41" s="125">
        <v>2205.25</v>
      </c>
      <c r="K41" s="125">
        <v>11.276449</v>
      </c>
      <c r="L41" s="125">
        <v>2205.25</v>
      </c>
      <c r="M41" s="126">
        <v>5.1134560707402788E-3</v>
      </c>
      <c r="N41" s="127">
        <v>97.337000000000003</v>
      </c>
      <c r="O41" s="127">
        <v>0.49772847355764654</v>
      </c>
      <c r="P41" s="127">
        <v>306.80736424441676</v>
      </c>
      <c r="Q41" s="128">
        <v>29.863708413458795</v>
      </c>
    </row>
    <row r="42" spans="1:17" s="4" customFormat="1" ht="12.75" customHeight="1">
      <c r="A42" s="93"/>
      <c r="B42" s="102" t="s">
        <v>118</v>
      </c>
      <c r="C42" s="103" t="s">
        <v>87</v>
      </c>
      <c r="D42" s="94">
        <v>60</v>
      </c>
      <c r="E42" s="94">
        <v>1986</v>
      </c>
      <c r="F42" s="104">
        <v>34.68</v>
      </c>
      <c r="G42" s="104">
        <v>6.0840259999999997</v>
      </c>
      <c r="H42" s="104">
        <v>9.2799999999999994</v>
      </c>
      <c r="I42" s="104">
        <v>19.535360000000001</v>
      </c>
      <c r="J42" s="104">
        <v>3808.22</v>
      </c>
      <c r="K42" s="104">
        <v>19.535360000000001</v>
      </c>
      <c r="L42" s="104">
        <v>3808.22</v>
      </c>
      <c r="M42" s="105">
        <v>5.1297876698299999E-3</v>
      </c>
      <c r="N42" s="106">
        <v>62.238999999999997</v>
      </c>
      <c r="O42" s="106">
        <v>0.31927285478254935</v>
      </c>
      <c r="P42" s="106">
        <v>307.78726018980001</v>
      </c>
      <c r="Q42" s="107">
        <v>19.156371286952961</v>
      </c>
    </row>
    <row r="43" spans="1:17" s="4" customFormat="1" ht="12.75" customHeight="1">
      <c r="A43" s="93"/>
      <c r="B43" s="94" t="s">
        <v>394</v>
      </c>
      <c r="C43" s="108" t="s">
        <v>388</v>
      </c>
      <c r="D43" s="109">
        <v>45</v>
      </c>
      <c r="E43" s="109">
        <v>1975</v>
      </c>
      <c r="F43" s="109">
        <v>22.616</v>
      </c>
      <c r="G43" s="109">
        <v>3.3908879999999999</v>
      </c>
      <c r="H43" s="109">
        <v>7.2</v>
      </c>
      <c r="I43" s="109">
        <v>12.025110000000002</v>
      </c>
      <c r="J43" s="109">
        <v>2325.2199999999998</v>
      </c>
      <c r="K43" s="109">
        <v>12.025110000000002</v>
      </c>
      <c r="L43" s="109">
        <v>2325.2199999999998</v>
      </c>
      <c r="M43" s="110">
        <v>5.17160096679024E-3</v>
      </c>
      <c r="N43" s="111">
        <v>74.88300000000001</v>
      </c>
      <c r="O43" s="111">
        <v>0.38726499519615359</v>
      </c>
      <c r="P43" s="111">
        <v>310.29605800741439</v>
      </c>
      <c r="Q43" s="112">
        <v>23.235899711769218</v>
      </c>
    </row>
    <row r="44" spans="1:17" s="4" customFormat="1" ht="12.75" customHeight="1">
      <c r="A44" s="93"/>
      <c r="B44" s="102" t="s">
        <v>474</v>
      </c>
      <c r="C44" s="113" t="s">
        <v>310</v>
      </c>
      <c r="D44" s="71">
        <v>55</v>
      </c>
      <c r="E44" s="71">
        <v>1993</v>
      </c>
      <c r="F44" s="72">
        <v>34.069000000000003</v>
      </c>
      <c r="G44" s="72">
        <v>7.1909999999999998</v>
      </c>
      <c r="H44" s="72">
        <v>8.64</v>
      </c>
      <c r="I44" s="72">
        <v>18.237995999999999</v>
      </c>
      <c r="J44" s="72">
        <v>3524.86</v>
      </c>
      <c r="K44" s="72">
        <v>18.237995999999999</v>
      </c>
      <c r="L44" s="72">
        <v>3524.86</v>
      </c>
      <c r="M44" s="114">
        <v>5.1741050708396926E-3</v>
      </c>
      <c r="N44" s="73">
        <v>80.115000000000009</v>
      </c>
      <c r="O44" s="73">
        <v>0.41452342775032203</v>
      </c>
      <c r="P44" s="73">
        <v>310.44630425038156</v>
      </c>
      <c r="Q44" s="115">
        <v>24.871405665019321</v>
      </c>
    </row>
    <row r="45" spans="1:17" s="4" customFormat="1" ht="12.75" customHeight="1">
      <c r="A45" s="93"/>
      <c r="B45" s="102" t="s">
        <v>174</v>
      </c>
      <c r="C45" s="95" t="s">
        <v>157</v>
      </c>
      <c r="D45" s="96">
        <v>50</v>
      </c>
      <c r="E45" s="96" t="s">
        <v>35</v>
      </c>
      <c r="F45" s="97">
        <f>G45+H45+I45</f>
        <v>26.060000000000002</v>
      </c>
      <c r="G45" s="97">
        <v>4.3600000000000003</v>
      </c>
      <c r="H45" s="97">
        <v>8.15</v>
      </c>
      <c r="I45" s="97">
        <v>13.55</v>
      </c>
      <c r="J45" s="97">
        <v>2578.96</v>
      </c>
      <c r="K45" s="97">
        <v>13.55</v>
      </c>
      <c r="L45" s="97">
        <v>2578.96</v>
      </c>
      <c r="M45" s="98">
        <f>K45/L45</f>
        <v>5.2540558985017215E-3</v>
      </c>
      <c r="N45" s="99">
        <v>49.81</v>
      </c>
      <c r="O45" s="100">
        <f>M45*N45</f>
        <v>0.26170452430437074</v>
      </c>
      <c r="P45" s="100">
        <f>M45*60*1000</f>
        <v>315.24335391010328</v>
      </c>
      <c r="Q45" s="101">
        <f>P45*N45/1000</f>
        <v>15.702271458262246</v>
      </c>
    </row>
    <row r="46" spans="1:17" s="4" customFormat="1" ht="12.75" customHeight="1">
      <c r="A46" s="93"/>
      <c r="B46" s="102" t="s">
        <v>267</v>
      </c>
      <c r="C46" s="113" t="s">
        <v>219</v>
      </c>
      <c r="D46" s="71">
        <v>52</v>
      </c>
      <c r="E46" s="71">
        <v>2009</v>
      </c>
      <c r="F46" s="72">
        <v>27.713000000000001</v>
      </c>
      <c r="G46" s="72">
        <v>9.2613599999999998</v>
      </c>
      <c r="H46" s="72">
        <v>4.16</v>
      </c>
      <c r="I46" s="72">
        <v>14.291643000000001</v>
      </c>
      <c r="J46" s="72">
        <v>2686.29</v>
      </c>
      <c r="K46" s="72">
        <v>14.291643000000001</v>
      </c>
      <c r="L46" s="72">
        <v>2686.29</v>
      </c>
      <c r="M46" s="114">
        <v>5.3202159856158499E-3</v>
      </c>
      <c r="N46" s="73">
        <v>61.040000000000006</v>
      </c>
      <c r="O46" s="73">
        <v>0.32474598376199149</v>
      </c>
      <c r="P46" s="73">
        <v>319.21295913695099</v>
      </c>
      <c r="Q46" s="115">
        <v>19.484759025719491</v>
      </c>
    </row>
    <row r="47" spans="1:17" s="4" customFormat="1" ht="12.75" customHeight="1">
      <c r="A47" s="93"/>
      <c r="B47" s="94" t="s">
        <v>75</v>
      </c>
      <c r="C47" s="95" t="s">
        <v>591</v>
      </c>
      <c r="D47" s="96">
        <v>114</v>
      </c>
      <c r="E47" s="96">
        <v>2010</v>
      </c>
      <c r="F47" s="97">
        <v>57.791200000000003</v>
      </c>
      <c r="G47" s="97">
        <v>16.4985</v>
      </c>
      <c r="H47" s="97">
        <v>0</v>
      </c>
      <c r="I47" s="97">
        <v>41.292700000000004</v>
      </c>
      <c r="J47" s="97">
        <v>7728.52</v>
      </c>
      <c r="K47" s="97">
        <v>41.292700000000004</v>
      </c>
      <c r="L47" s="97">
        <v>7728.52</v>
      </c>
      <c r="M47" s="98">
        <v>5.3428987697515182E-3</v>
      </c>
      <c r="N47" s="99">
        <v>60.4</v>
      </c>
      <c r="O47" s="100">
        <v>0.32271108569299167</v>
      </c>
      <c r="P47" s="100">
        <v>320.57392618509107</v>
      </c>
      <c r="Q47" s="101">
        <v>19.362665141579498</v>
      </c>
    </row>
    <row r="48" spans="1:17" s="4" customFormat="1" ht="12.75" customHeight="1">
      <c r="A48" s="93"/>
      <c r="B48" s="102" t="s">
        <v>459</v>
      </c>
      <c r="C48" s="95" t="s">
        <v>448</v>
      </c>
      <c r="D48" s="96">
        <v>40</v>
      </c>
      <c r="E48" s="96">
        <v>1975</v>
      </c>
      <c r="F48" s="97">
        <v>19.417999999999999</v>
      </c>
      <c r="G48" s="97">
        <v>2.7040000000000002</v>
      </c>
      <c r="H48" s="97">
        <v>6.4</v>
      </c>
      <c r="I48" s="97">
        <v>10.314</v>
      </c>
      <c r="J48" s="97">
        <v>1929.52</v>
      </c>
      <c r="K48" s="97">
        <v>10.314</v>
      </c>
      <c r="L48" s="97">
        <v>1929.52</v>
      </c>
      <c r="M48" s="98">
        <f>K48/L48</f>
        <v>5.3453708694390315E-3</v>
      </c>
      <c r="N48" s="99">
        <v>73.14</v>
      </c>
      <c r="O48" s="100">
        <f>M48*N48</f>
        <v>0.39096042539077075</v>
      </c>
      <c r="P48" s="100">
        <f>M48*60*1000</f>
        <v>320.72225216634189</v>
      </c>
      <c r="Q48" s="101">
        <f>P48*N48/1000</f>
        <v>23.457625523446243</v>
      </c>
    </row>
    <row r="49" spans="1:17" s="4" customFormat="1" ht="12.75" customHeight="1">
      <c r="A49" s="93"/>
      <c r="B49" s="102" t="s">
        <v>174</v>
      </c>
      <c r="C49" s="95" t="s">
        <v>158</v>
      </c>
      <c r="D49" s="96">
        <v>40</v>
      </c>
      <c r="E49" s="96" t="s">
        <v>35</v>
      </c>
      <c r="F49" s="97">
        <f>G49+H49+I49</f>
        <v>23.450000000000003</v>
      </c>
      <c r="G49" s="97">
        <v>4.79</v>
      </c>
      <c r="H49" s="97">
        <v>6.44</v>
      </c>
      <c r="I49" s="97">
        <v>12.22</v>
      </c>
      <c r="J49" s="97">
        <v>2281.6999999999998</v>
      </c>
      <c r="K49" s="97">
        <v>12.22</v>
      </c>
      <c r="L49" s="97">
        <v>2281.6999999999998</v>
      </c>
      <c r="M49" s="98">
        <f>K49/L49</f>
        <v>5.3556558706227822E-3</v>
      </c>
      <c r="N49" s="99">
        <v>49.81</v>
      </c>
      <c r="O49" s="100">
        <f>M49*N49</f>
        <v>0.2667652189157208</v>
      </c>
      <c r="P49" s="100">
        <f>M49*60*1000</f>
        <v>321.33935223736694</v>
      </c>
      <c r="Q49" s="101">
        <f>P49*N49/1000</f>
        <v>16.005913134943249</v>
      </c>
    </row>
    <row r="50" spans="1:17" s="4" customFormat="1" ht="12.75" customHeight="1">
      <c r="A50" s="93"/>
      <c r="B50" s="94" t="s">
        <v>152</v>
      </c>
      <c r="C50" s="95" t="s">
        <v>737</v>
      </c>
      <c r="D50" s="96">
        <v>24</v>
      </c>
      <c r="E50" s="96">
        <v>1969</v>
      </c>
      <c r="F50" s="97">
        <v>13.275</v>
      </c>
      <c r="G50" s="97">
        <v>1.627</v>
      </c>
      <c r="H50" s="97">
        <v>3.84</v>
      </c>
      <c r="I50" s="97">
        <f>F50-G50-H50</f>
        <v>7.8079999999999998</v>
      </c>
      <c r="J50" s="97">
        <v>1330.98</v>
      </c>
      <c r="K50" s="97">
        <v>4.8810000000000002</v>
      </c>
      <c r="L50" s="97">
        <v>906.69</v>
      </c>
      <c r="M50" s="98">
        <f>K50/L50</f>
        <v>5.3833173410978395E-3</v>
      </c>
      <c r="N50" s="99">
        <v>51.448</v>
      </c>
      <c r="O50" s="100">
        <f>M50*N50</f>
        <v>0.27696091056480165</v>
      </c>
      <c r="P50" s="100">
        <f>M50*60*1000</f>
        <v>322.99904046587034</v>
      </c>
      <c r="Q50" s="101">
        <f>P50*N50/1000</f>
        <v>16.617654633888097</v>
      </c>
    </row>
    <row r="51" spans="1:17" s="4" customFormat="1" ht="12.75" customHeight="1">
      <c r="A51" s="93"/>
      <c r="B51" s="102" t="s">
        <v>474</v>
      </c>
      <c r="C51" s="113" t="s">
        <v>311</v>
      </c>
      <c r="D51" s="71">
        <v>55</v>
      </c>
      <c r="E51" s="71">
        <v>1990</v>
      </c>
      <c r="F51" s="72">
        <v>38.872</v>
      </c>
      <c r="G51" s="72">
        <v>7.0918559999999999</v>
      </c>
      <c r="H51" s="72">
        <v>12.56</v>
      </c>
      <c r="I51" s="72">
        <v>19.22015</v>
      </c>
      <c r="J51" s="72">
        <v>3527.73</v>
      </c>
      <c r="K51" s="72">
        <v>19.22015</v>
      </c>
      <c r="L51" s="72">
        <v>3527.73</v>
      </c>
      <c r="M51" s="114">
        <v>5.4483052841345567E-3</v>
      </c>
      <c r="N51" s="73">
        <v>80.115000000000009</v>
      </c>
      <c r="O51" s="73">
        <v>0.43649097783844004</v>
      </c>
      <c r="P51" s="73">
        <v>326.89831704807335</v>
      </c>
      <c r="Q51" s="115">
        <v>26.189458670306397</v>
      </c>
    </row>
    <row r="52" spans="1:17" s="4" customFormat="1" ht="12.75" customHeight="1">
      <c r="A52" s="93"/>
      <c r="B52" s="94" t="s">
        <v>152</v>
      </c>
      <c r="C52" s="95" t="s">
        <v>736</v>
      </c>
      <c r="D52" s="96">
        <v>31</v>
      </c>
      <c r="E52" s="96">
        <v>1987</v>
      </c>
      <c r="F52" s="97">
        <v>16.7</v>
      </c>
      <c r="G52" s="97">
        <v>3.1560000000000001</v>
      </c>
      <c r="H52" s="97">
        <v>4.8</v>
      </c>
      <c r="I52" s="97">
        <f>F52-G52-H52</f>
        <v>8.7439999999999998</v>
      </c>
      <c r="J52" s="97">
        <v>1593.91</v>
      </c>
      <c r="K52" s="97">
        <v>8.7439999999999998</v>
      </c>
      <c r="L52" s="97">
        <v>1593.91</v>
      </c>
      <c r="M52" s="98">
        <f>K52/L52</f>
        <v>5.4858806331599648E-3</v>
      </c>
      <c r="N52" s="99">
        <v>51.448</v>
      </c>
      <c r="O52" s="100">
        <f>M52*N52</f>
        <v>0.28223758681481387</v>
      </c>
      <c r="P52" s="100">
        <f>M52*60*1000</f>
        <v>329.15283798959786</v>
      </c>
      <c r="Q52" s="101">
        <f>P52*N52/1000</f>
        <v>16.934255208888828</v>
      </c>
    </row>
    <row r="53" spans="1:17" s="4" customFormat="1" ht="12.75" customHeight="1">
      <c r="A53" s="93"/>
      <c r="B53" s="102" t="s">
        <v>267</v>
      </c>
      <c r="C53" s="113" t="s">
        <v>220</v>
      </c>
      <c r="D53" s="71">
        <v>61</v>
      </c>
      <c r="E53" s="71">
        <v>1965</v>
      </c>
      <c r="F53" s="72">
        <v>32.307000000000002</v>
      </c>
      <c r="G53" s="72">
        <v>7.6270179999999996</v>
      </c>
      <c r="H53" s="72">
        <v>9.6</v>
      </c>
      <c r="I53" s="72">
        <v>15.079981999999999</v>
      </c>
      <c r="J53" s="72">
        <v>2700.04</v>
      </c>
      <c r="K53" s="72">
        <v>15.079981999999999</v>
      </c>
      <c r="L53" s="72">
        <v>2700.04</v>
      </c>
      <c r="M53" s="114">
        <v>5.5850957763588687E-3</v>
      </c>
      <c r="N53" s="73">
        <v>61.040000000000006</v>
      </c>
      <c r="O53" s="73">
        <v>0.34091424618894539</v>
      </c>
      <c r="P53" s="73">
        <v>335.10574658153212</v>
      </c>
      <c r="Q53" s="115">
        <v>20.454854771336723</v>
      </c>
    </row>
    <row r="54" spans="1:17" s="4" customFormat="1" ht="12.75" customHeight="1">
      <c r="A54" s="93"/>
      <c r="B54" s="102" t="s">
        <v>400</v>
      </c>
      <c r="C54" s="129" t="s">
        <v>515</v>
      </c>
      <c r="D54" s="130">
        <v>20</v>
      </c>
      <c r="E54" s="130">
        <v>1983</v>
      </c>
      <c r="F54" s="131">
        <v>11.022</v>
      </c>
      <c r="G54" s="131">
        <v>1.4163859999999999</v>
      </c>
      <c r="H54" s="131">
        <v>3.2</v>
      </c>
      <c r="I54" s="131">
        <v>6.4056119999999996</v>
      </c>
      <c r="J54" s="131">
        <v>1143.9000000000001</v>
      </c>
      <c r="K54" s="131">
        <v>6.4056119999999996</v>
      </c>
      <c r="L54" s="131">
        <v>1143.9000000000001</v>
      </c>
      <c r="M54" s="132">
        <v>5.5998006818777854E-3</v>
      </c>
      <c r="N54" s="133">
        <v>63.765000000000001</v>
      </c>
      <c r="O54" s="133">
        <v>0.35707129047993696</v>
      </c>
      <c r="P54" s="133">
        <v>335.98804091266709</v>
      </c>
      <c r="Q54" s="134">
        <v>21.424277428796216</v>
      </c>
    </row>
    <row r="55" spans="1:17" s="4" customFormat="1" ht="12.75" customHeight="1">
      <c r="A55" s="93"/>
      <c r="B55" s="94" t="s">
        <v>152</v>
      </c>
      <c r="C55" s="95" t="s">
        <v>738</v>
      </c>
      <c r="D55" s="96">
        <v>55</v>
      </c>
      <c r="E55" s="96">
        <v>1985</v>
      </c>
      <c r="F55" s="97">
        <v>29.837</v>
      </c>
      <c r="G55" s="97">
        <v>4.968</v>
      </c>
      <c r="H55" s="97">
        <v>8.56</v>
      </c>
      <c r="I55" s="97">
        <f>F55-G55-H55</f>
        <v>16.308999999999997</v>
      </c>
      <c r="J55" s="97">
        <v>2901.42</v>
      </c>
      <c r="K55" s="97">
        <v>15.675000000000001</v>
      </c>
      <c r="L55" s="97">
        <v>2788.63</v>
      </c>
      <c r="M55" s="98">
        <f>K55/L55</f>
        <v>5.6210397220140358E-3</v>
      </c>
      <c r="N55" s="99">
        <v>51.448</v>
      </c>
      <c r="O55" s="100">
        <f>M55*N55</f>
        <v>0.2891912516181781</v>
      </c>
      <c r="P55" s="100">
        <f>M55*60*1000</f>
        <v>337.2623833208421</v>
      </c>
      <c r="Q55" s="101">
        <f>P55*N55/1000</f>
        <v>17.351475097090685</v>
      </c>
    </row>
    <row r="56" spans="1:17" s="4" customFormat="1" ht="12.75" customHeight="1">
      <c r="A56" s="93"/>
      <c r="B56" s="94" t="s">
        <v>119</v>
      </c>
      <c r="C56" s="95" t="s">
        <v>196</v>
      </c>
      <c r="D56" s="96">
        <v>45</v>
      </c>
      <c r="E56" s="96">
        <v>1990</v>
      </c>
      <c r="F56" s="97">
        <f>G56+H56+I56</f>
        <v>25.149374000000002</v>
      </c>
      <c r="G56" s="97">
        <v>4.7433740000000002</v>
      </c>
      <c r="H56" s="97">
        <v>7.2</v>
      </c>
      <c r="I56" s="97">
        <v>13.206</v>
      </c>
      <c r="J56" s="97">
        <v>2333.65</v>
      </c>
      <c r="K56" s="97">
        <f>I56</f>
        <v>13.206</v>
      </c>
      <c r="L56" s="97">
        <f>J56</f>
        <v>2333.65</v>
      </c>
      <c r="M56" s="98">
        <f>K56/L56</f>
        <v>5.6589462858612043E-3</v>
      </c>
      <c r="N56" s="99">
        <v>57.116</v>
      </c>
      <c r="O56" s="100">
        <f>M56*N56</f>
        <v>0.32321637606324854</v>
      </c>
      <c r="P56" s="100">
        <f>M56*60*1000</f>
        <v>339.53677715167225</v>
      </c>
      <c r="Q56" s="101">
        <f>P56*N56/1000</f>
        <v>19.392982563794909</v>
      </c>
    </row>
    <row r="57" spans="1:17" s="4" customFormat="1" ht="12.75" customHeight="1">
      <c r="A57" s="93"/>
      <c r="B57" s="102" t="s">
        <v>400</v>
      </c>
      <c r="C57" s="95" t="s">
        <v>519</v>
      </c>
      <c r="D57" s="96">
        <v>22</v>
      </c>
      <c r="E57" s="96">
        <v>1982</v>
      </c>
      <c r="F57" s="97">
        <v>12.012</v>
      </c>
      <c r="G57" s="97">
        <v>1.581529</v>
      </c>
      <c r="H57" s="97">
        <v>3.74</v>
      </c>
      <c r="I57" s="97">
        <v>6.6904649999999997</v>
      </c>
      <c r="J57" s="97">
        <v>1180.06</v>
      </c>
      <c r="K57" s="97">
        <v>6.6904649999999997</v>
      </c>
      <c r="L57" s="97">
        <v>1180.06</v>
      </c>
      <c r="M57" s="98">
        <v>5.6695973086114265E-3</v>
      </c>
      <c r="N57" s="99">
        <v>63.765000000000001</v>
      </c>
      <c r="O57" s="100">
        <v>0.36152187238360761</v>
      </c>
      <c r="P57" s="100">
        <v>340.17583851668559</v>
      </c>
      <c r="Q57" s="101">
        <v>21.691312343016456</v>
      </c>
    </row>
    <row r="58" spans="1:17" s="4" customFormat="1" ht="12.75" customHeight="1">
      <c r="A58" s="93"/>
      <c r="B58" s="94" t="s">
        <v>75</v>
      </c>
      <c r="C58" s="95" t="s">
        <v>592</v>
      </c>
      <c r="D58" s="96">
        <v>36</v>
      </c>
      <c r="E58" s="96">
        <v>1986</v>
      </c>
      <c r="F58" s="97">
        <v>22.296500000000002</v>
      </c>
      <c r="G58" s="97">
        <v>4.149</v>
      </c>
      <c r="H58" s="97">
        <v>5.76</v>
      </c>
      <c r="I58" s="97">
        <v>12.387500000000001</v>
      </c>
      <c r="J58" s="97">
        <v>2141.7199999999998</v>
      </c>
      <c r="K58" s="97">
        <v>12.387500000000001</v>
      </c>
      <c r="L58" s="97">
        <v>2141.7199999999998</v>
      </c>
      <c r="M58" s="98">
        <v>5.783902657677008E-3</v>
      </c>
      <c r="N58" s="99">
        <v>60.4</v>
      </c>
      <c r="O58" s="100">
        <v>0.34934772052369129</v>
      </c>
      <c r="P58" s="100">
        <v>347.03415946062051</v>
      </c>
      <c r="Q58" s="101">
        <v>20.960863231421477</v>
      </c>
    </row>
    <row r="59" spans="1:17" s="4" customFormat="1" ht="12.75" customHeight="1">
      <c r="A59" s="93"/>
      <c r="B59" s="102" t="s">
        <v>400</v>
      </c>
      <c r="C59" s="95" t="s">
        <v>518</v>
      </c>
      <c r="D59" s="96">
        <v>21</v>
      </c>
      <c r="E59" s="96">
        <v>1982</v>
      </c>
      <c r="F59" s="97">
        <v>12.177994999999999</v>
      </c>
      <c r="G59" s="97">
        <v>2.0107430000000002</v>
      </c>
      <c r="H59" s="97">
        <v>3.57</v>
      </c>
      <c r="I59" s="97">
        <v>6.6562253</v>
      </c>
      <c r="J59" s="97">
        <v>1139.95</v>
      </c>
      <c r="K59" s="97">
        <v>6.6562253</v>
      </c>
      <c r="L59" s="97">
        <v>1139.95</v>
      </c>
      <c r="M59" s="98">
        <v>5.8390502215009427E-3</v>
      </c>
      <c r="N59" s="99">
        <v>63.765000000000001</v>
      </c>
      <c r="O59" s="100">
        <v>0.37232703737400763</v>
      </c>
      <c r="P59" s="100">
        <v>350.34301329005655</v>
      </c>
      <c r="Q59" s="101">
        <v>22.339622242440456</v>
      </c>
    </row>
    <row r="60" spans="1:17" s="4" customFormat="1" ht="12.75" customHeight="1">
      <c r="A60" s="93"/>
      <c r="B60" s="94" t="s">
        <v>74</v>
      </c>
      <c r="C60" s="103" t="s">
        <v>404</v>
      </c>
      <c r="D60" s="94">
        <v>72</v>
      </c>
      <c r="E60" s="94">
        <v>1975</v>
      </c>
      <c r="F60" s="104">
        <v>34.369999999999997</v>
      </c>
      <c r="G60" s="104">
        <v>6.4030499999999995</v>
      </c>
      <c r="H60" s="104">
        <v>5.76</v>
      </c>
      <c r="I60" s="104">
        <f>F60-G60-H60</f>
        <v>22.206949999999999</v>
      </c>
      <c r="J60" s="104">
        <v>3784.51</v>
      </c>
      <c r="K60" s="104">
        <f>I60/J60*L60</f>
        <v>22.206949999999999</v>
      </c>
      <c r="L60" s="104">
        <v>3784.51</v>
      </c>
      <c r="M60" s="105">
        <f>K60/L60</f>
        <v>5.8678534341301773E-3</v>
      </c>
      <c r="N60" s="106">
        <f>56.6*1.09</f>
        <v>61.694000000000003</v>
      </c>
      <c r="O60" s="106">
        <f>M60*N60</f>
        <v>0.3620113497652272</v>
      </c>
      <c r="P60" s="106">
        <f>M60*60*1000</f>
        <v>352.07120604781062</v>
      </c>
      <c r="Q60" s="107">
        <f>P60*N60/1000</f>
        <v>21.720680985913631</v>
      </c>
    </row>
    <row r="61" spans="1:17" s="4" customFormat="1" ht="12.75" customHeight="1">
      <c r="A61" s="93"/>
      <c r="B61" s="102" t="s">
        <v>118</v>
      </c>
      <c r="C61" s="103" t="s">
        <v>91</v>
      </c>
      <c r="D61" s="94">
        <v>24</v>
      </c>
      <c r="E61" s="94">
        <v>1991</v>
      </c>
      <c r="F61" s="104">
        <v>12.66</v>
      </c>
      <c r="G61" s="104">
        <v>1.9716089999999999</v>
      </c>
      <c r="H61" s="104">
        <v>3.84</v>
      </c>
      <c r="I61" s="104">
        <v>6.8483999999999998</v>
      </c>
      <c r="J61" s="104">
        <v>1163.97</v>
      </c>
      <c r="K61" s="104">
        <v>6.8483999999999998</v>
      </c>
      <c r="L61" s="104">
        <v>1163.97</v>
      </c>
      <c r="M61" s="105">
        <v>5.8836567952782288E-3</v>
      </c>
      <c r="N61" s="106">
        <v>62.238999999999997</v>
      </c>
      <c r="O61" s="106">
        <v>0.36619291528132164</v>
      </c>
      <c r="P61" s="106">
        <v>353.01940771669371</v>
      </c>
      <c r="Q61" s="107">
        <v>21.971574916879298</v>
      </c>
    </row>
    <row r="62" spans="1:17" s="4" customFormat="1" ht="12.75" customHeight="1">
      <c r="A62" s="93"/>
      <c r="B62" s="94" t="s">
        <v>150</v>
      </c>
      <c r="C62" s="95" t="s">
        <v>121</v>
      </c>
      <c r="D62" s="96">
        <v>50</v>
      </c>
      <c r="E62" s="96">
        <v>1975</v>
      </c>
      <c r="F62" s="97">
        <v>27.3</v>
      </c>
      <c r="G62" s="97">
        <v>4</v>
      </c>
      <c r="H62" s="97">
        <v>8</v>
      </c>
      <c r="I62" s="97">
        <v>15.3</v>
      </c>
      <c r="J62" s="97">
        <v>2599.5700000000002</v>
      </c>
      <c r="K62" s="97">
        <v>15.3</v>
      </c>
      <c r="L62" s="97">
        <v>2599.5700000000002</v>
      </c>
      <c r="M62" s="98">
        <v>5.8855887704504974E-3</v>
      </c>
      <c r="N62" s="99">
        <v>55.4</v>
      </c>
      <c r="O62" s="100">
        <v>0.32606161788295757</v>
      </c>
      <c r="P62" s="100">
        <v>353.13532622702985</v>
      </c>
      <c r="Q62" s="101">
        <v>19.563697072977455</v>
      </c>
    </row>
    <row r="63" spans="1:17" s="4" customFormat="1" ht="12.75" customHeight="1">
      <c r="A63" s="93"/>
      <c r="B63" s="102" t="s">
        <v>267</v>
      </c>
      <c r="C63" s="113" t="s">
        <v>218</v>
      </c>
      <c r="D63" s="71">
        <v>116</v>
      </c>
      <c r="E63" s="71">
        <v>2007</v>
      </c>
      <c r="F63" s="72">
        <v>64.790000000000006</v>
      </c>
      <c r="G63" s="72">
        <v>23.237750999999999</v>
      </c>
      <c r="H63" s="72">
        <v>0</v>
      </c>
      <c r="I63" s="72">
        <v>41.552251999999996</v>
      </c>
      <c r="J63" s="72">
        <v>7056.51</v>
      </c>
      <c r="K63" s="72">
        <v>41.552251999999996</v>
      </c>
      <c r="L63" s="72">
        <v>7056.51</v>
      </c>
      <c r="M63" s="114">
        <v>5.8884989888769368E-3</v>
      </c>
      <c r="N63" s="73">
        <v>61.040000000000006</v>
      </c>
      <c r="O63" s="73">
        <v>0.35943397828104828</v>
      </c>
      <c r="P63" s="73">
        <v>353.30993933261624</v>
      </c>
      <c r="Q63" s="115">
        <v>21.566038696862901</v>
      </c>
    </row>
    <row r="64" spans="1:17" s="4" customFormat="1" ht="12.75" customHeight="1">
      <c r="A64" s="93"/>
      <c r="B64" s="94" t="s">
        <v>395</v>
      </c>
      <c r="C64" s="135" t="s">
        <v>496</v>
      </c>
      <c r="D64" s="136">
        <v>50</v>
      </c>
      <c r="E64" s="136">
        <v>1973</v>
      </c>
      <c r="F64" s="137">
        <v>27.172999999999998</v>
      </c>
      <c r="G64" s="137">
        <v>3.6428280000000002</v>
      </c>
      <c r="H64" s="137">
        <v>8.01</v>
      </c>
      <c r="I64" s="137">
        <v>15.520174999999998</v>
      </c>
      <c r="J64" s="137">
        <v>2622.52</v>
      </c>
      <c r="K64" s="137">
        <v>15.520174999999998</v>
      </c>
      <c r="L64" s="137">
        <v>2622.52</v>
      </c>
      <c r="M64" s="138">
        <v>5.9180387566157731E-3</v>
      </c>
      <c r="N64" s="139">
        <v>66.272000000000006</v>
      </c>
      <c r="O64" s="139">
        <v>0.39220026447844053</v>
      </c>
      <c r="P64" s="139">
        <v>355.08232539694637</v>
      </c>
      <c r="Q64" s="140">
        <v>23.532015868706431</v>
      </c>
    </row>
    <row r="65" spans="1:17" s="4" customFormat="1" ht="12.75" customHeight="1">
      <c r="A65" s="93"/>
      <c r="B65" s="94" t="s">
        <v>395</v>
      </c>
      <c r="C65" s="95" t="s">
        <v>497</v>
      </c>
      <c r="D65" s="96">
        <v>32</v>
      </c>
      <c r="E65" s="96">
        <v>1973</v>
      </c>
      <c r="F65" s="97">
        <v>18.024999999999999</v>
      </c>
      <c r="G65" s="97">
        <v>2.4765090000000001</v>
      </c>
      <c r="H65" s="97">
        <v>5.13</v>
      </c>
      <c r="I65" s="97">
        <v>10.418491</v>
      </c>
      <c r="J65" s="97">
        <v>1758.16</v>
      </c>
      <c r="K65" s="97">
        <v>10.418491</v>
      </c>
      <c r="L65" s="97">
        <v>1758.16</v>
      </c>
      <c r="M65" s="98">
        <v>5.9257923055922096E-3</v>
      </c>
      <c r="N65" s="99">
        <v>66.272000000000006</v>
      </c>
      <c r="O65" s="100">
        <v>0.39271410767620696</v>
      </c>
      <c r="P65" s="100">
        <v>355.54753833553258</v>
      </c>
      <c r="Q65" s="101">
        <v>23.56284646057242</v>
      </c>
    </row>
    <row r="66" spans="1:17" s="4" customFormat="1" ht="12.75" customHeight="1">
      <c r="A66" s="93"/>
      <c r="B66" s="94" t="s">
        <v>395</v>
      </c>
      <c r="C66" s="123" t="s">
        <v>495</v>
      </c>
      <c r="D66" s="124">
        <v>40</v>
      </c>
      <c r="E66" s="124">
        <v>1984</v>
      </c>
      <c r="F66" s="125">
        <v>23.244</v>
      </c>
      <c r="G66" s="125">
        <v>3.3126540000000002</v>
      </c>
      <c r="H66" s="125">
        <v>6.4</v>
      </c>
      <c r="I66" s="125">
        <v>13.531343999999999</v>
      </c>
      <c r="J66" s="125">
        <v>2262.7800000000002</v>
      </c>
      <c r="K66" s="125">
        <v>13.531343999999999</v>
      </c>
      <c r="L66" s="125">
        <v>2262.7800000000002</v>
      </c>
      <c r="M66" s="126">
        <v>5.9799644684856669E-3</v>
      </c>
      <c r="N66" s="127">
        <v>66.272000000000006</v>
      </c>
      <c r="O66" s="127">
        <v>0.39630420525548216</v>
      </c>
      <c r="P66" s="127">
        <v>358.79786810913998</v>
      </c>
      <c r="Q66" s="128">
        <v>23.778252315328924</v>
      </c>
    </row>
    <row r="67" spans="1:17" s="4" customFormat="1" ht="12.75" customHeight="1">
      <c r="A67" s="93"/>
      <c r="B67" s="102" t="s">
        <v>386</v>
      </c>
      <c r="C67" s="129" t="s">
        <v>819</v>
      </c>
      <c r="D67" s="130">
        <v>20</v>
      </c>
      <c r="E67" s="130">
        <v>1990</v>
      </c>
      <c r="F67" s="131">
        <v>11.599</v>
      </c>
      <c r="G67" s="131">
        <v>1.969212</v>
      </c>
      <c r="H67" s="131">
        <v>3.2</v>
      </c>
      <c r="I67" s="131">
        <v>6.4297930000000001</v>
      </c>
      <c r="J67" s="131">
        <v>1074.54</v>
      </c>
      <c r="K67" s="131">
        <v>6.4297930000000001</v>
      </c>
      <c r="L67" s="131">
        <v>1074.54</v>
      </c>
      <c r="M67" s="132">
        <v>5.9837632847544071E-3</v>
      </c>
      <c r="N67" s="133">
        <v>82.295000000000002</v>
      </c>
      <c r="O67" s="133">
        <v>0.49243379951886396</v>
      </c>
      <c r="P67" s="133">
        <v>359.02579708526446</v>
      </c>
      <c r="Q67" s="134">
        <v>29.546027971131839</v>
      </c>
    </row>
    <row r="68" spans="1:17" s="4" customFormat="1" ht="12.75" customHeight="1">
      <c r="A68" s="93"/>
      <c r="B68" s="102" t="s">
        <v>174</v>
      </c>
      <c r="C68" s="95" t="s">
        <v>159</v>
      </c>
      <c r="D68" s="96">
        <v>20</v>
      </c>
      <c r="E68" s="96" t="s">
        <v>35</v>
      </c>
      <c r="F68" s="97">
        <f>G68+H68+I68</f>
        <v>11.67</v>
      </c>
      <c r="G68" s="97">
        <v>2.08</v>
      </c>
      <c r="H68" s="97">
        <v>3.26</v>
      </c>
      <c r="I68" s="97">
        <v>6.33</v>
      </c>
      <c r="J68" s="97">
        <v>1055.4000000000001</v>
      </c>
      <c r="K68" s="97">
        <v>6.33</v>
      </c>
      <c r="L68" s="97">
        <v>1055.4000000000001</v>
      </c>
      <c r="M68" s="98">
        <f>K68/L68</f>
        <v>5.9977259806708351E-3</v>
      </c>
      <c r="N68" s="99">
        <v>49.81</v>
      </c>
      <c r="O68" s="100">
        <f>M68*N68</f>
        <v>0.29874673109721434</v>
      </c>
      <c r="P68" s="100">
        <f>M68*60*1000</f>
        <v>359.86355884025011</v>
      </c>
      <c r="Q68" s="101">
        <f>P68*N68/1000</f>
        <v>17.92480386583286</v>
      </c>
    </row>
    <row r="69" spans="1:17" s="4" customFormat="1" ht="12.75" customHeight="1">
      <c r="A69" s="93"/>
      <c r="B69" s="102" t="s">
        <v>459</v>
      </c>
      <c r="C69" s="95" t="s">
        <v>450</v>
      </c>
      <c r="D69" s="96">
        <v>28</v>
      </c>
      <c r="E69" s="96">
        <v>1981</v>
      </c>
      <c r="F69" s="97">
        <v>14.871</v>
      </c>
      <c r="G69" s="97">
        <v>1.8420000000000001</v>
      </c>
      <c r="H69" s="97">
        <v>4.4800000000000004</v>
      </c>
      <c r="I69" s="97">
        <v>8.5489999999999995</v>
      </c>
      <c r="J69" s="97">
        <v>1420.11</v>
      </c>
      <c r="K69" s="97">
        <v>8.5489999999999995</v>
      </c>
      <c r="L69" s="97">
        <v>1420.11</v>
      </c>
      <c r="M69" s="98">
        <f>K69/L69</f>
        <v>6.0199562005760114E-3</v>
      </c>
      <c r="N69" s="99">
        <v>73.14</v>
      </c>
      <c r="O69" s="100">
        <f>M69*N69</f>
        <v>0.44029959651012945</v>
      </c>
      <c r="P69" s="100">
        <f>M69*60*1000</f>
        <v>361.19737203456071</v>
      </c>
      <c r="Q69" s="101">
        <f>P69*N69/1000</f>
        <v>26.417975790607773</v>
      </c>
    </row>
    <row r="70" spans="1:17" s="4" customFormat="1" ht="12.75" customHeight="1">
      <c r="A70" s="93"/>
      <c r="B70" s="94" t="s">
        <v>152</v>
      </c>
      <c r="C70" s="95" t="s">
        <v>739</v>
      </c>
      <c r="D70" s="96">
        <v>75</v>
      </c>
      <c r="E70" s="96">
        <v>1976</v>
      </c>
      <c r="F70" s="97">
        <v>43.08</v>
      </c>
      <c r="G70" s="97">
        <v>7.1479999999999997</v>
      </c>
      <c r="H70" s="97">
        <v>12</v>
      </c>
      <c r="I70" s="97">
        <f>F70-G70-H70</f>
        <v>23.932000000000002</v>
      </c>
      <c r="J70" s="97">
        <v>3969.84</v>
      </c>
      <c r="K70" s="97">
        <v>23.931999999999999</v>
      </c>
      <c r="L70" s="97">
        <v>3969.84</v>
      </c>
      <c r="M70" s="98">
        <f>K70/L70</f>
        <v>6.0284545472865398E-3</v>
      </c>
      <c r="N70" s="99">
        <v>51.448</v>
      </c>
      <c r="O70" s="100">
        <f>M70*N70</f>
        <v>0.31015192954879789</v>
      </c>
      <c r="P70" s="100">
        <f>M70*60*1000</f>
        <v>361.70727283719242</v>
      </c>
      <c r="Q70" s="101">
        <f>P70*N70/1000</f>
        <v>18.609115772927876</v>
      </c>
    </row>
    <row r="71" spans="1:17" s="4" customFormat="1" ht="12.75" customHeight="1">
      <c r="A71" s="93"/>
      <c r="B71" s="94" t="s">
        <v>395</v>
      </c>
      <c r="C71" s="95" t="s">
        <v>836</v>
      </c>
      <c r="D71" s="96">
        <v>31</v>
      </c>
      <c r="E71" s="96">
        <v>1991</v>
      </c>
      <c r="F71" s="97">
        <v>16.442</v>
      </c>
      <c r="G71" s="97">
        <v>2.5295999999999998</v>
      </c>
      <c r="H71" s="97">
        <v>4.8</v>
      </c>
      <c r="I71" s="97">
        <v>9.1124030000000005</v>
      </c>
      <c r="J71" s="97">
        <v>1504.89</v>
      </c>
      <c r="K71" s="97">
        <v>9.1124030000000005</v>
      </c>
      <c r="L71" s="97">
        <v>1504.89</v>
      </c>
      <c r="M71" s="98">
        <v>6.0551953963412604E-3</v>
      </c>
      <c r="N71" s="99">
        <v>66.272000000000006</v>
      </c>
      <c r="O71" s="100">
        <v>0.40128990930632802</v>
      </c>
      <c r="P71" s="100">
        <v>363.31172378047563</v>
      </c>
      <c r="Q71" s="101">
        <v>24.07739455837968</v>
      </c>
    </row>
    <row r="72" spans="1:17" s="4" customFormat="1" ht="12.75" customHeight="1">
      <c r="A72" s="93"/>
      <c r="B72" s="102" t="s">
        <v>400</v>
      </c>
      <c r="C72" s="95" t="s">
        <v>516</v>
      </c>
      <c r="D72" s="96">
        <v>10</v>
      </c>
      <c r="E72" s="96">
        <v>1963</v>
      </c>
      <c r="F72" s="97">
        <v>4.8860000000000001</v>
      </c>
      <c r="G72" s="97">
        <v>5.4058799999999998</v>
      </c>
      <c r="H72" s="97">
        <v>1.6</v>
      </c>
      <c r="I72" s="97">
        <v>2.7454139999999998</v>
      </c>
      <c r="J72" s="97">
        <v>453.09</v>
      </c>
      <c r="K72" s="97">
        <v>2.7454139999999998</v>
      </c>
      <c r="L72" s="97">
        <v>453.09</v>
      </c>
      <c r="M72" s="98">
        <v>6.059312719327286E-3</v>
      </c>
      <c r="N72" s="99">
        <v>63.765000000000001</v>
      </c>
      <c r="O72" s="100">
        <v>0.38637207554790437</v>
      </c>
      <c r="P72" s="100">
        <v>363.55876315963712</v>
      </c>
      <c r="Q72" s="101">
        <v>23.182324532874258</v>
      </c>
    </row>
    <row r="73" spans="1:17" s="4" customFormat="1" ht="12.75" customHeight="1">
      <c r="A73" s="93"/>
      <c r="B73" s="102" t="s">
        <v>400</v>
      </c>
      <c r="C73" s="95" t="s">
        <v>399</v>
      </c>
      <c r="D73" s="96">
        <v>22</v>
      </c>
      <c r="E73" s="96">
        <v>1982</v>
      </c>
      <c r="F73" s="97">
        <v>13.192</v>
      </c>
      <c r="G73" s="97">
        <v>2.4792610000000002</v>
      </c>
      <c r="H73" s="97">
        <v>3.74</v>
      </c>
      <c r="I73" s="97">
        <v>6.9727379999999997</v>
      </c>
      <c r="J73" s="97">
        <v>1146.26</v>
      </c>
      <c r="K73" s="97">
        <v>6.9727379999999997</v>
      </c>
      <c r="L73" s="97">
        <v>1146.26</v>
      </c>
      <c r="M73" s="98">
        <v>6.0830335177010451E-3</v>
      </c>
      <c r="N73" s="99">
        <v>63.765000000000001</v>
      </c>
      <c r="O73" s="100">
        <v>0.38788463225620712</v>
      </c>
      <c r="P73" s="100">
        <v>364.98201106206267</v>
      </c>
      <c r="Q73" s="101">
        <v>23.273077935372424</v>
      </c>
    </row>
    <row r="74" spans="1:17" s="4" customFormat="1" ht="12.75" customHeight="1">
      <c r="A74" s="93"/>
      <c r="B74" s="102" t="s">
        <v>77</v>
      </c>
      <c r="C74" s="141" t="s">
        <v>625</v>
      </c>
      <c r="D74" s="117">
        <v>78</v>
      </c>
      <c r="E74" s="118">
        <v>2009</v>
      </c>
      <c r="F74" s="119">
        <v>51.57</v>
      </c>
      <c r="G74" s="119">
        <v>0</v>
      </c>
      <c r="H74" s="120">
        <v>19.649999999999999</v>
      </c>
      <c r="I74" s="119">
        <v>31.921099999999999</v>
      </c>
      <c r="J74" s="121">
        <v>5193.04</v>
      </c>
      <c r="K74" s="119">
        <v>31.921099999999999</v>
      </c>
      <c r="L74" s="121">
        <v>5193.04</v>
      </c>
      <c r="M74" s="98">
        <f>K74/L74</f>
        <v>6.1469004667786108E-3</v>
      </c>
      <c r="N74" s="99">
        <v>60.8</v>
      </c>
      <c r="O74" s="100">
        <f>M74*N74</f>
        <v>0.3737315483801395</v>
      </c>
      <c r="P74" s="100">
        <f>M74*60*1000</f>
        <v>368.81402800671663</v>
      </c>
      <c r="Q74" s="101">
        <f>P74*N74/1000</f>
        <v>22.423892902808369</v>
      </c>
    </row>
    <row r="75" spans="1:17" s="4" customFormat="1" ht="12.75" customHeight="1">
      <c r="A75" s="93"/>
      <c r="B75" s="94" t="s">
        <v>395</v>
      </c>
      <c r="C75" s="135" t="s">
        <v>498</v>
      </c>
      <c r="D75" s="136">
        <v>19</v>
      </c>
      <c r="E75" s="136">
        <v>1978</v>
      </c>
      <c r="F75" s="137">
        <v>11.148</v>
      </c>
      <c r="G75" s="137">
        <v>1.4284079999999999</v>
      </c>
      <c r="H75" s="137">
        <v>3.2</v>
      </c>
      <c r="I75" s="137">
        <v>6.51959</v>
      </c>
      <c r="J75" s="137">
        <v>1059.1500000000001</v>
      </c>
      <c r="K75" s="137">
        <v>6.51959</v>
      </c>
      <c r="L75" s="137">
        <v>1059.1500000000001</v>
      </c>
      <c r="M75" s="138">
        <v>6.1554926120001886E-3</v>
      </c>
      <c r="N75" s="139">
        <v>66.272000000000006</v>
      </c>
      <c r="O75" s="139">
        <v>0.40793680638247654</v>
      </c>
      <c r="P75" s="139">
        <v>369.32955672001134</v>
      </c>
      <c r="Q75" s="140">
        <v>24.476208382948592</v>
      </c>
    </row>
    <row r="76" spans="1:17" s="4" customFormat="1" ht="12.75" customHeight="1">
      <c r="A76" s="93"/>
      <c r="B76" s="102" t="s">
        <v>267</v>
      </c>
      <c r="C76" s="113" t="s">
        <v>233</v>
      </c>
      <c r="D76" s="71">
        <v>36</v>
      </c>
      <c r="E76" s="71">
        <v>1987</v>
      </c>
      <c r="F76" s="72">
        <v>26.971</v>
      </c>
      <c r="G76" s="72">
        <v>4.9134909999999996</v>
      </c>
      <c r="H76" s="72">
        <v>8.64</v>
      </c>
      <c r="I76" s="72">
        <v>13.417515</v>
      </c>
      <c r="J76" s="72">
        <v>2176.88</v>
      </c>
      <c r="K76" s="72">
        <v>13.417515</v>
      </c>
      <c r="L76" s="72">
        <v>2176.88</v>
      </c>
      <c r="M76" s="114">
        <v>6.1636447576347798E-3</v>
      </c>
      <c r="N76" s="73">
        <v>61.040000000000006</v>
      </c>
      <c r="O76" s="73">
        <v>0.376228876006027</v>
      </c>
      <c r="P76" s="73">
        <v>369.81868545808675</v>
      </c>
      <c r="Q76" s="115">
        <v>22.57373256036162</v>
      </c>
    </row>
    <row r="77" spans="1:17" s="4" customFormat="1" ht="12.75" customHeight="1">
      <c r="A77" s="93"/>
      <c r="B77" s="94" t="s">
        <v>74</v>
      </c>
      <c r="C77" s="103" t="s">
        <v>39</v>
      </c>
      <c r="D77" s="94">
        <v>60</v>
      </c>
      <c r="E77" s="94">
        <v>2005</v>
      </c>
      <c r="F77" s="104">
        <v>43.13</v>
      </c>
      <c r="G77" s="104">
        <v>9.02149</v>
      </c>
      <c r="H77" s="104">
        <v>3.6785100000000002</v>
      </c>
      <c r="I77" s="104">
        <v>30.43</v>
      </c>
      <c r="J77" s="104">
        <v>4933.47</v>
      </c>
      <c r="K77" s="104">
        <f>I77/J77*L77</f>
        <v>29.528412861535593</v>
      </c>
      <c r="L77" s="104">
        <v>4787.3</v>
      </c>
      <c r="M77" s="105">
        <f>K77/L77</f>
        <v>6.168072370968101E-3</v>
      </c>
      <c r="N77" s="106">
        <f>56.6*1.09</f>
        <v>61.694000000000003</v>
      </c>
      <c r="O77" s="106">
        <f>M77*N77</f>
        <v>0.38053305685450606</v>
      </c>
      <c r="P77" s="106">
        <f>M77*60*1000</f>
        <v>370.08434225808605</v>
      </c>
      <c r="Q77" s="107">
        <f>P77*N77/1000</f>
        <v>22.831983411270361</v>
      </c>
    </row>
    <row r="78" spans="1:17" s="4" customFormat="1" ht="12.75" customHeight="1">
      <c r="A78" s="93"/>
      <c r="B78" s="102" t="s">
        <v>400</v>
      </c>
      <c r="C78" s="95" t="s">
        <v>522</v>
      </c>
      <c r="D78" s="96">
        <v>22</v>
      </c>
      <c r="E78" s="96">
        <v>1986</v>
      </c>
      <c r="F78" s="97">
        <v>12.63</v>
      </c>
      <c r="G78" s="97">
        <v>1.826106</v>
      </c>
      <c r="H78" s="97">
        <v>3.74</v>
      </c>
      <c r="I78" s="97">
        <v>7.0638949999999996</v>
      </c>
      <c r="J78" s="97">
        <v>1144.1600000000001</v>
      </c>
      <c r="K78" s="97">
        <v>7.0638949999999996</v>
      </c>
      <c r="L78" s="97">
        <v>1144.1600000000001</v>
      </c>
      <c r="M78" s="98">
        <v>6.1738699132988387E-3</v>
      </c>
      <c r="N78" s="99">
        <v>63.765000000000001</v>
      </c>
      <c r="O78" s="100">
        <v>0.39367681502150043</v>
      </c>
      <c r="P78" s="100">
        <v>370.43219479793032</v>
      </c>
      <c r="Q78" s="101">
        <v>23.620608901290026</v>
      </c>
    </row>
    <row r="79" spans="1:17" s="4" customFormat="1" ht="12.75" customHeight="1">
      <c r="A79" s="93"/>
      <c r="B79" s="102" t="s">
        <v>77</v>
      </c>
      <c r="C79" s="116" t="s">
        <v>626</v>
      </c>
      <c r="D79" s="117">
        <v>20</v>
      </c>
      <c r="E79" s="118" t="s">
        <v>35</v>
      </c>
      <c r="F79" s="119">
        <v>10.494999999999999</v>
      </c>
      <c r="G79" s="119">
        <v>1.70122</v>
      </c>
      <c r="H79" s="120">
        <v>3.2</v>
      </c>
      <c r="I79" s="119">
        <v>5.5937799999999998</v>
      </c>
      <c r="J79" s="121">
        <v>899.93</v>
      </c>
      <c r="K79" s="119">
        <v>5.5937799999999998</v>
      </c>
      <c r="L79" s="121">
        <v>899.93</v>
      </c>
      <c r="M79" s="98">
        <f>K79/L79</f>
        <v>6.2157945617992514E-3</v>
      </c>
      <c r="N79" s="99">
        <v>60.8</v>
      </c>
      <c r="O79" s="100">
        <f>M79*N79</f>
        <v>0.37792030935739446</v>
      </c>
      <c r="P79" s="100">
        <f>M79*60*1000</f>
        <v>372.94767370795506</v>
      </c>
      <c r="Q79" s="101">
        <f>P79*N79/1000</f>
        <v>22.675218561443668</v>
      </c>
    </row>
    <row r="80" spans="1:17" s="4" customFormat="1" ht="12.75" customHeight="1">
      <c r="A80" s="93"/>
      <c r="B80" s="102" t="s">
        <v>77</v>
      </c>
      <c r="C80" s="116" t="s">
        <v>627</v>
      </c>
      <c r="D80" s="117">
        <v>45</v>
      </c>
      <c r="E80" s="118" t="s">
        <v>76</v>
      </c>
      <c r="F80" s="119">
        <v>26.41</v>
      </c>
      <c r="G80" s="119">
        <v>4.79</v>
      </c>
      <c r="H80" s="120">
        <v>7.2</v>
      </c>
      <c r="I80" s="119">
        <v>14.42</v>
      </c>
      <c r="J80" s="121">
        <v>2319.88</v>
      </c>
      <c r="K80" s="119">
        <v>14.42</v>
      </c>
      <c r="L80" s="121">
        <v>2319.88</v>
      </c>
      <c r="M80" s="98">
        <f>K80/L80</f>
        <v>6.2158387502801865E-3</v>
      </c>
      <c r="N80" s="99">
        <v>60.8</v>
      </c>
      <c r="O80" s="100">
        <f>M80*N80</f>
        <v>0.37792299601703533</v>
      </c>
      <c r="P80" s="100">
        <f>M80*60*1000</f>
        <v>372.95032501681118</v>
      </c>
      <c r="Q80" s="101">
        <f>P80*N80/1000</f>
        <v>22.675379761022118</v>
      </c>
    </row>
    <row r="81" spans="1:17" s="4" customFormat="1" ht="12.75" customHeight="1">
      <c r="A81" s="93"/>
      <c r="B81" s="94" t="s">
        <v>345</v>
      </c>
      <c r="C81" s="123" t="s">
        <v>831</v>
      </c>
      <c r="D81" s="124">
        <v>12</v>
      </c>
      <c r="E81" s="124">
        <v>1980</v>
      </c>
      <c r="F81" s="125">
        <v>6.32</v>
      </c>
      <c r="G81" s="125">
        <v>0.92299799999999999</v>
      </c>
      <c r="H81" s="125">
        <v>1.76</v>
      </c>
      <c r="I81" s="125">
        <v>3.6370019999999998</v>
      </c>
      <c r="J81" s="125">
        <v>584.73</v>
      </c>
      <c r="K81" s="125">
        <v>3.6370019999999998</v>
      </c>
      <c r="L81" s="125">
        <v>584.73</v>
      </c>
      <c r="M81" s="126">
        <v>6.2199681904468729E-3</v>
      </c>
      <c r="N81" s="127">
        <v>97.337000000000003</v>
      </c>
      <c r="O81" s="127">
        <v>0.60543304375352724</v>
      </c>
      <c r="P81" s="127">
        <v>373.19809142681237</v>
      </c>
      <c r="Q81" s="128">
        <v>36.325982625211637</v>
      </c>
    </row>
    <row r="82" spans="1:17" s="4" customFormat="1" ht="12.75" customHeight="1">
      <c r="A82" s="93"/>
      <c r="B82" s="94" t="s">
        <v>292</v>
      </c>
      <c r="C82" s="113" t="s">
        <v>275</v>
      </c>
      <c r="D82" s="71">
        <v>34</v>
      </c>
      <c r="E82" s="71">
        <v>2001</v>
      </c>
      <c r="F82" s="72">
        <v>22.088999999999999</v>
      </c>
      <c r="G82" s="72">
        <v>5.7746250000000003</v>
      </c>
      <c r="H82" s="72">
        <v>5.44</v>
      </c>
      <c r="I82" s="72">
        <v>10.874381</v>
      </c>
      <c r="J82" s="72">
        <v>1747.92</v>
      </c>
      <c r="K82" s="72">
        <v>10.874381</v>
      </c>
      <c r="L82" s="72">
        <v>1747.92</v>
      </c>
      <c r="M82" s="114">
        <v>6.2213264909149156E-3</v>
      </c>
      <c r="N82" s="73">
        <v>81.313999999999993</v>
      </c>
      <c r="O82" s="73">
        <v>0.50588094228225544</v>
      </c>
      <c r="P82" s="73">
        <v>373.2795894548949</v>
      </c>
      <c r="Q82" s="115">
        <v>30.35285653693532</v>
      </c>
    </row>
    <row r="83" spans="1:17" s="4" customFormat="1" ht="12.75" customHeight="1">
      <c r="A83" s="93"/>
      <c r="B83" s="102" t="s">
        <v>267</v>
      </c>
      <c r="C83" s="113" t="s">
        <v>217</v>
      </c>
      <c r="D83" s="71">
        <v>70</v>
      </c>
      <c r="E83" s="71">
        <v>2008</v>
      </c>
      <c r="F83" s="72">
        <v>42.591999999999999</v>
      </c>
      <c r="G83" s="72">
        <v>12.744916</v>
      </c>
      <c r="H83" s="72">
        <v>0</v>
      </c>
      <c r="I83" s="72">
        <v>29.847082</v>
      </c>
      <c r="J83" s="72">
        <v>4787.37</v>
      </c>
      <c r="K83" s="72">
        <v>29.847082</v>
      </c>
      <c r="L83" s="72">
        <v>4787.37</v>
      </c>
      <c r="M83" s="114">
        <v>6.2345467344282982E-3</v>
      </c>
      <c r="N83" s="73">
        <v>61.040000000000006</v>
      </c>
      <c r="O83" s="73">
        <v>0.38055673266950335</v>
      </c>
      <c r="P83" s="73">
        <v>374.07280406569788</v>
      </c>
      <c r="Q83" s="115">
        <v>22.833403960170202</v>
      </c>
    </row>
    <row r="84" spans="1:17" s="4" customFormat="1" ht="12.75" customHeight="1">
      <c r="A84" s="93"/>
      <c r="B84" s="94" t="s">
        <v>119</v>
      </c>
      <c r="C84" s="95" t="s">
        <v>200</v>
      </c>
      <c r="D84" s="96">
        <v>32</v>
      </c>
      <c r="E84" s="96">
        <v>1962</v>
      </c>
      <c r="F84" s="97">
        <f>G84+H84+I84</f>
        <v>14.837045</v>
      </c>
      <c r="G84" s="97">
        <v>2.0820449999999999</v>
      </c>
      <c r="H84" s="97">
        <v>5.12</v>
      </c>
      <c r="I84" s="97">
        <v>7.6349999999999998</v>
      </c>
      <c r="J84" s="97">
        <v>1208.05</v>
      </c>
      <c r="K84" s="97">
        <f>I84</f>
        <v>7.6349999999999998</v>
      </c>
      <c r="L84" s="97">
        <f>J84</f>
        <v>1208.05</v>
      </c>
      <c r="M84" s="98">
        <f>K84/L84</f>
        <v>6.3201026447580813E-3</v>
      </c>
      <c r="N84" s="99">
        <v>57.116</v>
      </c>
      <c r="O84" s="100">
        <f>M84*N84</f>
        <v>0.36097898265800255</v>
      </c>
      <c r="P84" s="100">
        <f>M84*60*1000</f>
        <v>379.20615868548492</v>
      </c>
      <c r="Q84" s="101">
        <f>P84*N84/1000</f>
        <v>21.658738959480157</v>
      </c>
    </row>
    <row r="85" spans="1:17" s="4" customFormat="1" ht="12.75" customHeight="1">
      <c r="A85" s="93"/>
      <c r="B85" s="94" t="s">
        <v>152</v>
      </c>
      <c r="C85" s="95" t="s">
        <v>460</v>
      </c>
      <c r="D85" s="96">
        <v>32</v>
      </c>
      <c r="E85" s="96">
        <v>1980</v>
      </c>
      <c r="F85" s="97">
        <v>19.66</v>
      </c>
      <c r="G85" s="97">
        <v>3.2040000000000002</v>
      </c>
      <c r="H85" s="97">
        <v>5.12</v>
      </c>
      <c r="I85" s="97">
        <f>F85-G85-H85</f>
        <v>11.335999999999999</v>
      </c>
      <c r="J85" s="97">
        <v>1792.6</v>
      </c>
      <c r="K85" s="97">
        <v>11.336</v>
      </c>
      <c r="L85" s="97">
        <v>1792.6</v>
      </c>
      <c r="M85" s="98">
        <f>K85/L85</f>
        <v>6.3237755215887542E-3</v>
      </c>
      <c r="N85" s="99">
        <v>51.448</v>
      </c>
      <c r="O85" s="100">
        <f>M85*N85</f>
        <v>0.32534560303469823</v>
      </c>
      <c r="P85" s="100">
        <f>M85*60*1000</f>
        <v>379.42653129532528</v>
      </c>
      <c r="Q85" s="101">
        <f>P85*N85/1000</f>
        <v>19.520736182081894</v>
      </c>
    </row>
    <row r="86" spans="1:17" s="4" customFormat="1" ht="12.75" customHeight="1">
      <c r="A86" s="93"/>
      <c r="B86" s="94" t="s">
        <v>292</v>
      </c>
      <c r="C86" s="113" t="s">
        <v>270</v>
      </c>
      <c r="D86" s="71">
        <v>30</v>
      </c>
      <c r="E86" s="71">
        <v>1971</v>
      </c>
      <c r="F86" s="72">
        <v>18.321000000000002</v>
      </c>
      <c r="G86" s="72">
        <v>3.5192380000000001</v>
      </c>
      <c r="H86" s="72">
        <v>4.8</v>
      </c>
      <c r="I86" s="72">
        <v>10.001765000000001</v>
      </c>
      <c r="J86" s="72">
        <v>1569.65</v>
      </c>
      <c r="K86" s="72">
        <v>10.001765000000001</v>
      </c>
      <c r="L86" s="72">
        <v>1569.65</v>
      </c>
      <c r="M86" s="114">
        <v>6.3719714586054216E-3</v>
      </c>
      <c r="N86" s="73">
        <v>81.313999999999993</v>
      </c>
      <c r="O86" s="73">
        <v>0.51813048718504118</v>
      </c>
      <c r="P86" s="73">
        <v>382.31828751632531</v>
      </c>
      <c r="Q86" s="115">
        <v>31.087829231102475</v>
      </c>
    </row>
    <row r="87" spans="1:17" s="4" customFormat="1" ht="12.75" customHeight="1">
      <c r="A87" s="93"/>
      <c r="B87" s="102" t="s">
        <v>400</v>
      </c>
      <c r="C87" s="95" t="s">
        <v>517</v>
      </c>
      <c r="D87" s="96">
        <v>16</v>
      </c>
      <c r="E87" s="96">
        <v>1968</v>
      </c>
      <c r="F87" s="97">
        <v>6.984</v>
      </c>
      <c r="G87" s="97">
        <v>1.0166759999999999</v>
      </c>
      <c r="H87" s="97">
        <v>1.95</v>
      </c>
      <c r="I87" s="97">
        <v>4.0173259999999997</v>
      </c>
      <c r="J87" s="97">
        <v>626.73</v>
      </c>
      <c r="K87" s="97">
        <v>4.0173259999999997</v>
      </c>
      <c r="L87" s="97">
        <v>626.73</v>
      </c>
      <c r="M87" s="98">
        <v>6.4099787787404456E-3</v>
      </c>
      <c r="N87" s="99">
        <v>63.765000000000001</v>
      </c>
      <c r="O87" s="100">
        <v>0.40873229682638451</v>
      </c>
      <c r="P87" s="100">
        <v>384.59872672442674</v>
      </c>
      <c r="Q87" s="101">
        <v>24.523937809583071</v>
      </c>
    </row>
    <row r="88" spans="1:17" s="4" customFormat="1" ht="12.75" customHeight="1">
      <c r="A88" s="93"/>
      <c r="B88" s="102" t="s">
        <v>398</v>
      </c>
      <c r="C88" s="142" t="s">
        <v>827</v>
      </c>
      <c r="D88" s="143">
        <v>21</v>
      </c>
      <c r="E88" s="144">
        <v>2010</v>
      </c>
      <c r="F88" s="145">
        <v>9.4700000000000006</v>
      </c>
      <c r="G88" s="145">
        <v>0.96899999999999997</v>
      </c>
      <c r="H88" s="145">
        <v>2</v>
      </c>
      <c r="I88" s="145">
        <v>6.5009999999999994</v>
      </c>
      <c r="J88" s="145">
        <v>1013.26</v>
      </c>
      <c r="K88" s="145">
        <v>6.5009999999999994</v>
      </c>
      <c r="L88" s="145">
        <v>1013.26</v>
      </c>
      <c r="M88" s="146">
        <v>6.4159248366658112E-3</v>
      </c>
      <c r="N88" s="147">
        <v>64.528000000000006</v>
      </c>
      <c r="O88" s="147">
        <v>0.41400679786037148</v>
      </c>
      <c r="P88" s="147">
        <v>384.95549019994866</v>
      </c>
      <c r="Q88" s="148">
        <v>24.84040787162229</v>
      </c>
    </row>
    <row r="89" spans="1:17" s="4" customFormat="1" ht="12.75" customHeight="1">
      <c r="A89" s="93"/>
      <c r="B89" s="94" t="s">
        <v>75</v>
      </c>
      <c r="C89" s="95" t="s">
        <v>593</v>
      </c>
      <c r="D89" s="96">
        <v>24</v>
      </c>
      <c r="E89" s="96">
        <v>2012</v>
      </c>
      <c r="F89" s="97">
        <v>12.6</v>
      </c>
      <c r="G89" s="97">
        <v>3.2639999999999998</v>
      </c>
      <c r="H89" s="97">
        <v>0</v>
      </c>
      <c r="I89" s="97">
        <v>9.3360000000000003</v>
      </c>
      <c r="J89" s="97">
        <v>1449.76</v>
      </c>
      <c r="K89" s="97">
        <v>9.3360000000000003</v>
      </c>
      <c r="L89" s="97">
        <v>1449.76</v>
      </c>
      <c r="M89" s="98">
        <v>6.4396865688113895E-3</v>
      </c>
      <c r="N89" s="99">
        <v>60.4</v>
      </c>
      <c r="O89" s="100">
        <v>0.38895706875620789</v>
      </c>
      <c r="P89" s="100">
        <v>386.38119412868338</v>
      </c>
      <c r="Q89" s="101">
        <v>23.337424125372475</v>
      </c>
    </row>
    <row r="90" spans="1:17" s="4" customFormat="1" ht="12.75" customHeight="1">
      <c r="A90" s="93"/>
      <c r="B90" s="102" t="s">
        <v>267</v>
      </c>
      <c r="C90" s="113" t="s">
        <v>214</v>
      </c>
      <c r="D90" s="71">
        <v>62</v>
      </c>
      <c r="E90" s="71">
        <v>2007</v>
      </c>
      <c r="F90" s="72">
        <v>37.113999999999997</v>
      </c>
      <c r="G90" s="72">
        <v>11.741752</v>
      </c>
      <c r="H90" s="72">
        <v>0</v>
      </c>
      <c r="I90" s="72">
        <v>25.372250000000001</v>
      </c>
      <c r="J90" s="72">
        <v>3936.72</v>
      </c>
      <c r="K90" s="72">
        <v>25.372250000000001</v>
      </c>
      <c r="L90" s="72">
        <v>3936.72</v>
      </c>
      <c r="M90" s="114">
        <v>6.4450227600642163E-3</v>
      </c>
      <c r="N90" s="73">
        <v>61.040000000000006</v>
      </c>
      <c r="O90" s="73">
        <v>0.3934041892743198</v>
      </c>
      <c r="P90" s="73">
        <v>386.70136560385299</v>
      </c>
      <c r="Q90" s="115">
        <v>23.604251356459191</v>
      </c>
    </row>
    <row r="91" spans="1:17" s="4" customFormat="1" ht="12.75" customHeight="1">
      <c r="A91" s="93"/>
      <c r="B91" s="102" t="s">
        <v>77</v>
      </c>
      <c r="C91" s="116" t="s">
        <v>628</v>
      </c>
      <c r="D91" s="117">
        <v>40</v>
      </c>
      <c r="E91" s="118" t="s">
        <v>35</v>
      </c>
      <c r="F91" s="119">
        <v>27.12</v>
      </c>
      <c r="G91" s="119">
        <v>3.87</v>
      </c>
      <c r="H91" s="120">
        <v>6.4</v>
      </c>
      <c r="I91" s="119">
        <v>16.850000000000001</v>
      </c>
      <c r="J91" s="121">
        <v>2612.13</v>
      </c>
      <c r="K91" s="119">
        <v>16.850000000000001</v>
      </c>
      <c r="L91" s="121">
        <v>2612.13</v>
      </c>
      <c r="M91" s="98">
        <f>K91/L91</f>
        <v>6.450674353879784E-3</v>
      </c>
      <c r="N91" s="99">
        <v>60.8</v>
      </c>
      <c r="O91" s="100">
        <f>M91*N91</f>
        <v>0.39220100071589087</v>
      </c>
      <c r="P91" s="100">
        <f>M91*60*1000</f>
        <v>387.04046123278704</v>
      </c>
      <c r="Q91" s="101">
        <f>P91*N91/1000</f>
        <v>23.53206004295345</v>
      </c>
    </row>
    <row r="92" spans="1:17" s="4" customFormat="1" ht="12.75" customHeight="1">
      <c r="A92" s="93"/>
      <c r="B92" s="94" t="s">
        <v>34</v>
      </c>
      <c r="C92" s="95" t="s">
        <v>568</v>
      </c>
      <c r="D92" s="96">
        <v>50</v>
      </c>
      <c r="E92" s="96">
        <v>1980</v>
      </c>
      <c r="F92" s="97">
        <v>29.332999999999998</v>
      </c>
      <c r="G92" s="97">
        <v>5.0279999999999996</v>
      </c>
      <c r="H92" s="97">
        <v>7.92</v>
      </c>
      <c r="I92" s="97">
        <v>16.484999999999999</v>
      </c>
      <c r="J92" s="97">
        <v>2544.91</v>
      </c>
      <c r="K92" s="97">
        <v>16.484999999999999</v>
      </c>
      <c r="L92" s="97">
        <v>2544.91</v>
      </c>
      <c r="M92" s="98">
        <f>K92/L92</f>
        <v>6.4776357513625241E-3</v>
      </c>
      <c r="N92" s="99">
        <v>67.599999999999994</v>
      </c>
      <c r="O92" s="100">
        <f>M92*N92</f>
        <v>0.43788817679210656</v>
      </c>
      <c r="P92" s="100">
        <f>M92*60*1000</f>
        <v>388.65814508175146</v>
      </c>
      <c r="Q92" s="101">
        <f>P92*N92/1000</f>
        <v>26.273290607526395</v>
      </c>
    </row>
    <row r="93" spans="1:17" s="4" customFormat="1" ht="12.75" customHeight="1">
      <c r="A93" s="93"/>
      <c r="B93" s="102" t="s">
        <v>386</v>
      </c>
      <c r="C93" s="129" t="s">
        <v>820</v>
      </c>
      <c r="D93" s="130">
        <v>40</v>
      </c>
      <c r="E93" s="130">
        <v>1982</v>
      </c>
      <c r="F93" s="131">
        <v>23.311</v>
      </c>
      <c r="G93" s="131">
        <v>4.3835519999999999</v>
      </c>
      <c r="H93" s="131">
        <v>6.24</v>
      </c>
      <c r="I93" s="131">
        <v>12.687455999999999</v>
      </c>
      <c r="J93" s="131">
        <v>1944.42</v>
      </c>
      <c r="K93" s="131">
        <v>12.687455999999999</v>
      </c>
      <c r="L93" s="131">
        <v>1944.42</v>
      </c>
      <c r="M93" s="132">
        <v>6.5250594007467515E-3</v>
      </c>
      <c r="N93" s="133">
        <v>82.295000000000002</v>
      </c>
      <c r="O93" s="133">
        <v>0.53697976338445397</v>
      </c>
      <c r="P93" s="133">
        <v>391.5035640448051</v>
      </c>
      <c r="Q93" s="134">
        <v>32.218785803067234</v>
      </c>
    </row>
    <row r="94" spans="1:17" s="4" customFormat="1" ht="12.75" customHeight="1">
      <c r="A94" s="93"/>
      <c r="B94" s="94" t="s">
        <v>292</v>
      </c>
      <c r="C94" s="113" t="s">
        <v>272</v>
      </c>
      <c r="D94" s="71">
        <v>20</v>
      </c>
      <c r="E94" s="71">
        <v>1976</v>
      </c>
      <c r="F94" s="72">
        <v>19.140999999999998</v>
      </c>
      <c r="G94" s="72">
        <v>4.7430000000000003</v>
      </c>
      <c r="H94" s="72">
        <v>3.04</v>
      </c>
      <c r="I94" s="72">
        <v>11.358000000000001</v>
      </c>
      <c r="J94" s="72">
        <v>1720.29</v>
      </c>
      <c r="K94" s="72">
        <v>11.358000000000001</v>
      </c>
      <c r="L94" s="72">
        <v>1720.29</v>
      </c>
      <c r="M94" s="114">
        <v>6.6023751809287977E-3</v>
      </c>
      <c r="N94" s="73">
        <v>81.313999999999993</v>
      </c>
      <c r="O94" s="73">
        <v>0.53686553546204419</v>
      </c>
      <c r="P94" s="73">
        <v>396.14251085572789</v>
      </c>
      <c r="Q94" s="115">
        <v>32.211932127722655</v>
      </c>
    </row>
    <row r="95" spans="1:17" s="4" customFormat="1" ht="12.75" customHeight="1">
      <c r="A95" s="93"/>
      <c r="B95" s="94" t="s">
        <v>34</v>
      </c>
      <c r="C95" s="95" t="s">
        <v>569</v>
      </c>
      <c r="D95" s="96">
        <v>12</v>
      </c>
      <c r="E95" s="96">
        <v>1970</v>
      </c>
      <c r="F95" s="97">
        <v>4.4880000000000004</v>
      </c>
      <c r="G95" s="97">
        <v>0.88100000000000001</v>
      </c>
      <c r="H95" s="97">
        <v>0.11</v>
      </c>
      <c r="I95" s="97">
        <v>3.4969999999999999</v>
      </c>
      <c r="J95" s="97">
        <v>527.29999999999995</v>
      </c>
      <c r="K95" s="97">
        <v>3.4969999999999999</v>
      </c>
      <c r="L95" s="97">
        <v>527.29999999999995</v>
      </c>
      <c r="M95" s="98">
        <f>K95/L95</f>
        <v>6.6318983500853407E-3</v>
      </c>
      <c r="N95" s="99">
        <v>67.599999999999994</v>
      </c>
      <c r="O95" s="100">
        <f>M95*N95</f>
        <v>0.44831632846576902</v>
      </c>
      <c r="P95" s="100">
        <f>M95*60*1000</f>
        <v>397.91390100512041</v>
      </c>
      <c r="Q95" s="101">
        <f>P95*N95/1000</f>
        <v>26.89897970794614</v>
      </c>
    </row>
    <row r="96" spans="1:17" s="4" customFormat="1" ht="12.75" customHeight="1">
      <c r="A96" s="93"/>
      <c r="B96" s="94" t="s">
        <v>152</v>
      </c>
      <c r="C96" s="95" t="s">
        <v>741</v>
      </c>
      <c r="D96" s="96">
        <v>35</v>
      </c>
      <c r="E96" s="96">
        <v>1991</v>
      </c>
      <c r="F96" s="97">
        <v>24.367000000000001</v>
      </c>
      <c r="G96" s="97">
        <v>3.1749999999999998</v>
      </c>
      <c r="H96" s="97">
        <v>5.44</v>
      </c>
      <c r="I96" s="97">
        <f>F96-G96-H96</f>
        <v>15.751999999999999</v>
      </c>
      <c r="J96" s="97">
        <v>2370.19</v>
      </c>
      <c r="K96" s="97">
        <v>15.254</v>
      </c>
      <c r="L96" s="97">
        <v>2295.2600000000002</v>
      </c>
      <c r="M96" s="98">
        <f>K96/L96</f>
        <v>6.6458701846413906E-3</v>
      </c>
      <c r="N96" s="99">
        <v>51.448</v>
      </c>
      <c r="O96" s="100">
        <f>M96*N96</f>
        <v>0.34191672925943029</v>
      </c>
      <c r="P96" s="100">
        <f>M96*60*1000</f>
        <v>398.75221107848347</v>
      </c>
      <c r="Q96" s="101">
        <f>P96*N96/1000</f>
        <v>20.515003755565818</v>
      </c>
    </row>
    <row r="97" spans="1:17" s="4" customFormat="1" ht="12.75" customHeight="1">
      <c r="A97" s="93"/>
      <c r="B97" s="102" t="s">
        <v>174</v>
      </c>
      <c r="C97" s="95" t="s">
        <v>160</v>
      </c>
      <c r="D97" s="96">
        <v>35</v>
      </c>
      <c r="E97" s="96" t="s">
        <v>35</v>
      </c>
      <c r="F97" s="97">
        <f>G97+H97+I97</f>
        <v>26.64</v>
      </c>
      <c r="G97" s="97">
        <v>4.0599999999999996</v>
      </c>
      <c r="H97" s="97">
        <v>5.71</v>
      </c>
      <c r="I97" s="97">
        <v>16.87</v>
      </c>
      <c r="J97" s="97">
        <v>2527.9899999999998</v>
      </c>
      <c r="K97" s="97">
        <v>16.87</v>
      </c>
      <c r="L97" s="97">
        <v>2527.9899999999998</v>
      </c>
      <c r="M97" s="98">
        <f>K97/L97</f>
        <v>6.673285891162545E-3</v>
      </c>
      <c r="N97" s="99">
        <v>49.81</v>
      </c>
      <c r="O97" s="100">
        <f>M97*N97</f>
        <v>0.33239637023880636</v>
      </c>
      <c r="P97" s="100">
        <f>M97*60*1000</f>
        <v>400.39715346975271</v>
      </c>
      <c r="Q97" s="101">
        <f>P97*N97/1000</f>
        <v>19.943782214328383</v>
      </c>
    </row>
    <row r="98" spans="1:17" s="4" customFormat="1" ht="12.75" customHeight="1">
      <c r="A98" s="93"/>
      <c r="B98" s="102" t="s">
        <v>400</v>
      </c>
      <c r="C98" s="95" t="s">
        <v>520</v>
      </c>
      <c r="D98" s="96">
        <v>12</v>
      </c>
      <c r="E98" s="96">
        <v>1990</v>
      </c>
      <c r="F98" s="97">
        <v>7.8659999999999997</v>
      </c>
      <c r="G98" s="97">
        <v>1.2028719999999999</v>
      </c>
      <c r="H98" s="97">
        <v>1.92</v>
      </c>
      <c r="I98" s="97">
        <v>4.7431279999999996</v>
      </c>
      <c r="J98" s="97">
        <v>707.4</v>
      </c>
      <c r="K98" s="97">
        <v>4.7431279999999996</v>
      </c>
      <c r="L98" s="97">
        <v>707.4</v>
      </c>
      <c r="M98" s="98">
        <v>6.7050155499010456E-3</v>
      </c>
      <c r="N98" s="99">
        <v>63.765000000000001</v>
      </c>
      <c r="O98" s="100">
        <v>0.42754531653944017</v>
      </c>
      <c r="P98" s="100">
        <v>402.30093299406275</v>
      </c>
      <c r="Q98" s="101">
        <v>25.652718992366413</v>
      </c>
    </row>
    <row r="99" spans="1:17" s="4" customFormat="1" ht="12.75" customHeight="1">
      <c r="A99" s="93"/>
      <c r="B99" s="102" t="s">
        <v>459</v>
      </c>
      <c r="C99" s="95" t="s">
        <v>451</v>
      </c>
      <c r="D99" s="96">
        <v>20</v>
      </c>
      <c r="E99" s="96">
        <v>1979</v>
      </c>
      <c r="F99" s="97">
        <v>10.956</v>
      </c>
      <c r="G99" s="97">
        <v>1.298</v>
      </c>
      <c r="H99" s="97">
        <v>3.1680000000000001</v>
      </c>
      <c r="I99" s="97">
        <v>6.49</v>
      </c>
      <c r="J99" s="97">
        <v>960.93</v>
      </c>
      <c r="K99" s="97">
        <v>6.49</v>
      </c>
      <c r="L99" s="97">
        <v>960.93</v>
      </c>
      <c r="M99" s="98">
        <f>K99/L99</f>
        <v>6.7538738513731496E-3</v>
      </c>
      <c r="N99" s="99">
        <v>73.14</v>
      </c>
      <c r="O99" s="100">
        <f>M99*N99</f>
        <v>0.49397833348943215</v>
      </c>
      <c r="P99" s="100">
        <f>M99*60*1000</f>
        <v>405.23243108238898</v>
      </c>
      <c r="Q99" s="101">
        <f>P99*N99/1000</f>
        <v>29.63870000936593</v>
      </c>
    </row>
    <row r="100" spans="1:17" s="4" customFormat="1" ht="12.75" customHeight="1">
      <c r="A100" s="93"/>
      <c r="B100" s="102" t="s">
        <v>77</v>
      </c>
      <c r="C100" s="116" t="s">
        <v>629</v>
      </c>
      <c r="D100" s="117">
        <v>52</v>
      </c>
      <c r="E100" s="118">
        <v>2007</v>
      </c>
      <c r="F100" s="119">
        <v>31.63</v>
      </c>
      <c r="G100" s="119">
        <v>0</v>
      </c>
      <c r="H100" s="120">
        <v>6.14</v>
      </c>
      <c r="I100" s="119">
        <v>25.492599999999999</v>
      </c>
      <c r="J100" s="121">
        <v>3767.48</v>
      </c>
      <c r="K100" s="119">
        <v>25.492599999999999</v>
      </c>
      <c r="L100" s="121">
        <v>3767.48</v>
      </c>
      <c r="M100" s="98">
        <f>K100/L100</f>
        <v>6.7664858207608265E-3</v>
      </c>
      <c r="N100" s="99">
        <v>60.8</v>
      </c>
      <c r="O100" s="100">
        <f>M100*N100</f>
        <v>0.41140233790225822</v>
      </c>
      <c r="P100" s="100">
        <f>M100*60*1000</f>
        <v>405.98914924564963</v>
      </c>
      <c r="Q100" s="101">
        <f>P100*N100/1000</f>
        <v>24.684140274135498</v>
      </c>
    </row>
    <row r="101" spans="1:17" s="4" customFormat="1" ht="12.75" customHeight="1">
      <c r="A101" s="93"/>
      <c r="B101" s="94" t="s">
        <v>74</v>
      </c>
      <c r="C101" s="103" t="s">
        <v>41</v>
      </c>
      <c r="D101" s="94">
        <v>118</v>
      </c>
      <c r="E101" s="94">
        <v>2007</v>
      </c>
      <c r="F101" s="104">
        <v>88.4</v>
      </c>
      <c r="G101" s="104">
        <v>15.606</v>
      </c>
      <c r="H101" s="104">
        <v>20.48</v>
      </c>
      <c r="I101" s="104">
        <f>F101-G101-H101</f>
        <v>52.314000000000007</v>
      </c>
      <c r="J101" s="104">
        <v>7728.3600000000006</v>
      </c>
      <c r="K101" s="104">
        <f>I101/J101*L101</f>
        <v>47.205635063583998</v>
      </c>
      <c r="L101" s="104">
        <v>6973.7</v>
      </c>
      <c r="M101" s="105">
        <f>K101/L101</f>
        <v>6.7690946073940663E-3</v>
      </c>
      <c r="N101" s="106">
        <f>56.6*1.09</f>
        <v>61.694000000000003</v>
      </c>
      <c r="O101" s="106">
        <f>M101*N101</f>
        <v>0.41761252270856952</v>
      </c>
      <c r="P101" s="106">
        <f>M101*60*1000</f>
        <v>406.14567644364399</v>
      </c>
      <c r="Q101" s="107">
        <f>P101*N101/1000</f>
        <v>25.056751362514174</v>
      </c>
    </row>
    <row r="102" spans="1:17" s="4" customFormat="1" ht="12.75" customHeight="1">
      <c r="A102" s="93"/>
      <c r="B102" s="94" t="s">
        <v>395</v>
      </c>
      <c r="C102" s="123" t="s">
        <v>499</v>
      </c>
      <c r="D102" s="124">
        <v>21</v>
      </c>
      <c r="E102" s="124">
        <v>1988</v>
      </c>
      <c r="F102" s="125">
        <v>11.779</v>
      </c>
      <c r="G102" s="125">
        <v>1.29234</v>
      </c>
      <c r="H102" s="125">
        <v>3.2</v>
      </c>
      <c r="I102" s="125">
        <v>7.2866599999999995</v>
      </c>
      <c r="J102" s="125">
        <v>1072.1099999999999</v>
      </c>
      <c r="K102" s="125">
        <v>7.2866599999999995</v>
      </c>
      <c r="L102" s="125">
        <v>1072.1099999999999</v>
      </c>
      <c r="M102" s="126">
        <v>6.7965600544720225E-3</v>
      </c>
      <c r="N102" s="127">
        <v>66.272000000000006</v>
      </c>
      <c r="O102" s="127">
        <v>0.45042162792996993</v>
      </c>
      <c r="P102" s="127">
        <v>407.79360326832136</v>
      </c>
      <c r="Q102" s="128">
        <v>27.025297675798196</v>
      </c>
    </row>
    <row r="103" spans="1:17" s="4" customFormat="1" ht="12.75" customHeight="1">
      <c r="A103" s="93"/>
      <c r="B103" s="94" t="s">
        <v>292</v>
      </c>
      <c r="C103" s="113" t="s">
        <v>273</v>
      </c>
      <c r="D103" s="71">
        <v>10</v>
      </c>
      <c r="E103" s="71">
        <v>1999</v>
      </c>
      <c r="F103" s="72">
        <v>8.5776000000000003</v>
      </c>
      <c r="G103" s="72">
        <v>0</v>
      </c>
      <c r="H103" s="72">
        <v>0</v>
      </c>
      <c r="I103" s="72">
        <v>8.5776000000000003</v>
      </c>
      <c r="J103" s="72">
        <v>1261.9000000000001</v>
      </c>
      <c r="K103" s="72">
        <v>8.5776000000000003</v>
      </c>
      <c r="L103" s="72">
        <v>1261.9000000000001</v>
      </c>
      <c r="M103" s="114">
        <v>6.7973690466756479E-3</v>
      </c>
      <c r="N103" s="73">
        <v>81.313999999999993</v>
      </c>
      <c r="O103" s="73">
        <v>0.55272126666138355</v>
      </c>
      <c r="P103" s="73">
        <v>407.84214280053885</v>
      </c>
      <c r="Q103" s="115">
        <v>33.163275999683016</v>
      </c>
    </row>
    <row r="104" spans="1:17" s="4" customFormat="1" ht="12.75" customHeight="1">
      <c r="A104" s="93"/>
      <c r="B104" s="94" t="s">
        <v>292</v>
      </c>
      <c r="C104" s="113" t="s">
        <v>271</v>
      </c>
      <c r="D104" s="71">
        <v>30</v>
      </c>
      <c r="E104" s="71">
        <v>1973</v>
      </c>
      <c r="F104" s="72">
        <v>18.637</v>
      </c>
      <c r="G104" s="72">
        <v>3.1642800000000002</v>
      </c>
      <c r="H104" s="72">
        <v>4.8</v>
      </c>
      <c r="I104" s="72">
        <v>10.672725</v>
      </c>
      <c r="J104" s="72">
        <v>1569.45</v>
      </c>
      <c r="K104" s="72">
        <v>10.672725</v>
      </c>
      <c r="L104" s="72">
        <v>1569.45</v>
      </c>
      <c r="M104" s="114">
        <v>6.8002962821370541E-3</v>
      </c>
      <c r="N104" s="73">
        <v>81.313999999999993</v>
      </c>
      <c r="O104" s="73">
        <v>0.55295929188569237</v>
      </c>
      <c r="P104" s="73">
        <v>408.01777692822327</v>
      </c>
      <c r="Q104" s="115">
        <v>33.177557513141544</v>
      </c>
    </row>
    <row r="105" spans="1:17" s="4" customFormat="1" ht="12.75" customHeight="1">
      <c r="A105" s="93"/>
      <c r="B105" s="94" t="s">
        <v>34</v>
      </c>
      <c r="C105" s="95" t="s">
        <v>567</v>
      </c>
      <c r="D105" s="96">
        <v>40</v>
      </c>
      <c r="E105" s="96">
        <v>1985</v>
      </c>
      <c r="F105" s="97">
        <v>26.323</v>
      </c>
      <c r="G105" s="97">
        <v>4.5019999999999998</v>
      </c>
      <c r="H105" s="97">
        <v>6.4</v>
      </c>
      <c r="I105" s="97">
        <v>15.420999999999999</v>
      </c>
      <c r="J105" s="97">
        <v>2266.1799999999998</v>
      </c>
      <c r="K105" s="97">
        <v>15.420999999999999</v>
      </c>
      <c r="L105" s="97">
        <v>2266.1799999999998</v>
      </c>
      <c r="M105" s="98">
        <f>K105/L105</f>
        <v>6.8048433928461112E-3</v>
      </c>
      <c r="N105" s="99">
        <v>67.599999999999994</v>
      </c>
      <c r="O105" s="100">
        <f>M105*N105</f>
        <v>0.46000741335639705</v>
      </c>
      <c r="P105" s="100">
        <f>M105*60*1000</f>
        <v>408.29060357076668</v>
      </c>
      <c r="Q105" s="101">
        <f>P105*N105/1000</f>
        <v>27.600444801383826</v>
      </c>
    </row>
    <row r="106" spans="1:17" s="4" customFormat="1" ht="12.75" customHeight="1">
      <c r="A106" s="93"/>
      <c r="B106" s="102" t="s">
        <v>400</v>
      </c>
      <c r="C106" s="95" t="s">
        <v>521</v>
      </c>
      <c r="D106" s="96">
        <v>22</v>
      </c>
      <c r="E106" s="96">
        <v>1993</v>
      </c>
      <c r="F106" s="97">
        <v>14.295</v>
      </c>
      <c r="G106" s="97">
        <v>2.3642569999999998</v>
      </c>
      <c r="H106" s="97">
        <v>3.74</v>
      </c>
      <c r="I106" s="97">
        <v>8.1907440000000005</v>
      </c>
      <c r="J106" s="97">
        <v>1194.1400000000001</v>
      </c>
      <c r="K106" s="97">
        <v>8.1907440000000005</v>
      </c>
      <c r="L106" s="97">
        <v>1194.1400000000001</v>
      </c>
      <c r="M106" s="98">
        <v>6.859115346609275E-3</v>
      </c>
      <c r="N106" s="99">
        <v>63.765000000000001</v>
      </c>
      <c r="O106" s="100">
        <v>0.43737149007654041</v>
      </c>
      <c r="P106" s="100">
        <v>411.54692079655655</v>
      </c>
      <c r="Q106" s="101">
        <v>26.24228940459243</v>
      </c>
    </row>
    <row r="107" spans="1:17" s="4" customFormat="1" ht="12.75" customHeight="1">
      <c r="A107" s="93"/>
      <c r="B107" s="94" t="s">
        <v>75</v>
      </c>
      <c r="C107" s="95" t="s">
        <v>594</v>
      </c>
      <c r="D107" s="96">
        <v>24</v>
      </c>
      <c r="E107" s="96">
        <v>2008</v>
      </c>
      <c r="F107" s="97">
        <v>16</v>
      </c>
      <c r="G107" s="97">
        <v>0</v>
      </c>
      <c r="H107" s="97">
        <v>0</v>
      </c>
      <c r="I107" s="97">
        <v>14.215</v>
      </c>
      <c r="J107" s="97">
        <v>2068.77</v>
      </c>
      <c r="K107" s="97">
        <v>14.215</v>
      </c>
      <c r="L107" s="97">
        <v>2068.77</v>
      </c>
      <c r="M107" s="98">
        <v>6.8712326648201587E-3</v>
      </c>
      <c r="N107" s="99">
        <v>60.4</v>
      </c>
      <c r="O107" s="100">
        <v>0.41502245295513757</v>
      </c>
      <c r="P107" s="100">
        <v>412.27395988920949</v>
      </c>
      <c r="Q107" s="101">
        <v>24.901347177308253</v>
      </c>
    </row>
    <row r="108" spans="1:17" s="4" customFormat="1" ht="12.75" customHeight="1">
      <c r="A108" s="93"/>
      <c r="B108" s="94" t="s">
        <v>395</v>
      </c>
      <c r="C108" s="149" t="s">
        <v>500</v>
      </c>
      <c r="D108" s="150">
        <v>29</v>
      </c>
      <c r="E108" s="150">
        <v>1987</v>
      </c>
      <c r="F108" s="151">
        <v>17.306999999999999</v>
      </c>
      <c r="G108" s="151">
        <v>2.3665530000000001</v>
      </c>
      <c r="H108" s="151">
        <v>4.8</v>
      </c>
      <c r="I108" s="151">
        <v>10.140447</v>
      </c>
      <c r="J108" s="151">
        <v>1510.61</v>
      </c>
      <c r="K108" s="151">
        <v>10.140447</v>
      </c>
      <c r="L108" s="151">
        <v>1454.7299999999998</v>
      </c>
      <c r="M108" s="152">
        <v>6.9706729083747511E-3</v>
      </c>
      <c r="N108" s="153">
        <v>66.272000000000006</v>
      </c>
      <c r="O108" s="153">
        <v>0.46196043498381156</v>
      </c>
      <c r="P108" s="153">
        <v>418.24037450248505</v>
      </c>
      <c r="Q108" s="154">
        <v>27.717626099028688</v>
      </c>
    </row>
    <row r="109" spans="1:17" s="4" customFormat="1" ht="12.75" customHeight="1">
      <c r="A109" s="93"/>
      <c r="B109" s="102" t="s">
        <v>118</v>
      </c>
      <c r="C109" s="103" t="s">
        <v>83</v>
      </c>
      <c r="D109" s="94">
        <v>12</v>
      </c>
      <c r="E109" s="94">
        <v>1962</v>
      </c>
      <c r="F109" s="104">
        <v>6.54</v>
      </c>
      <c r="G109" s="104">
        <v>0.88963999999999999</v>
      </c>
      <c r="H109" s="104">
        <v>1.92</v>
      </c>
      <c r="I109" s="104">
        <v>3.7303600000000001</v>
      </c>
      <c r="J109" s="104">
        <v>533.70000000000005</v>
      </c>
      <c r="K109" s="104">
        <v>3.7303600000000001</v>
      </c>
      <c r="L109" s="104">
        <v>533.70000000000005</v>
      </c>
      <c r="M109" s="105">
        <v>6.9896196364999056E-3</v>
      </c>
      <c r="N109" s="106">
        <v>62.238999999999997</v>
      </c>
      <c r="O109" s="106">
        <v>0.43502693655611763</v>
      </c>
      <c r="P109" s="106">
        <v>419.37717818999431</v>
      </c>
      <c r="Q109" s="107">
        <v>26.101616193367057</v>
      </c>
    </row>
    <row r="110" spans="1:17" s="4" customFormat="1" ht="12.75" customHeight="1">
      <c r="A110" s="93"/>
      <c r="B110" s="94" t="s">
        <v>119</v>
      </c>
      <c r="C110" s="95" t="s">
        <v>199</v>
      </c>
      <c r="D110" s="96">
        <v>45</v>
      </c>
      <c r="E110" s="96">
        <v>1974</v>
      </c>
      <c r="F110" s="97">
        <f>G110+H110+I110</f>
        <v>28.399998</v>
      </c>
      <c r="G110" s="97">
        <v>4.9020299999999999</v>
      </c>
      <c r="H110" s="97">
        <v>7.2</v>
      </c>
      <c r="I110" s="97">
        <v>16.297968000000001</v>
      </c>
      <c r="J110" s="97">
        <v>2309.59</v>
      </c>
      <c r="K110" s="97">
        <f>I110</f>
        <v>16.297968000000001</v>
      </c>
      <c r="L110" s="97">
        <f>J110</f>
        <v>2309.59</v>
      </c>
      <c r="M110" s="98">
        <f>K110/L110</f>
        <v>7.0566498815807137E-3</v>
      </c>
      <c r="N110" s="99">
        <v>57.116</v>
      </c>
      <c r="O110" s="100">
        <f>M110*N110</f>
        <v>0.40304761463636402</v>
      </c>
      <c r="P110" s="100">
        <f>M110*60*1000</f>
        <v>423.39899289484282</v>
      </c>
      <c r="Q110" s="101">
        <f>P110*N110/1000</f>
        <v>24.182856878181845</v>
      </c>
    </row>
    <row r="111" spans="1:17" s="4" customFormat="1" ht="12.75" customHeight="1">
      <c r="A111" s="93"/>
      <c r="B111" s="94" t="s">
        <v>292</v>
      </c>
      <c r="C111" s="113" t="s">
        <v>276</v>
      </c>
      <c r="D111" s="71">
        <v>36</v>
      </c>
      <c r="E111" s="71">
        <v>1984</v>
      </c>
      <c r="F111" s="72">
        <v>28.728999999999999</v>
      </c>
      <c r="G111" s="72">
        <v>4.2126000000000001</v>
      </c>
      <c r="H111" s="72">
        <v>8.64</v>
      </c>
      <c r="I111" s="72">
        <v>15.876393</v>
      </c>
      <c r="J111" s="72">
        <v>2249.59</v>
      </c>
      <c r="K111" s="72">
        <v>15.876393</v>
      </c>
      <c r="L111" s="72">
        <v>2249.59</v>
      </c>
      <c r="M111" s="114">
        <v>7.057460692837361E-3</v>
      </c>
      <c r="N111" s="73">
        <v>81.313999999999993</v>
      </c>
      <c r="O111" s="73">
        <v>0.57387035877737713</v>
      </c>
      <c r="P111" s="73">
        <v>423.44764157024167</v>
      </c>
      <c r="Q111" s="115">
        <v>34.432221526642628</v>
      </c>
    </row>
    <row r="112" spans="1:17" s="4" customFormat="1" ht="12.75" customHeight="1">
      <c r="A112" s="93"/>
      <c r="B112" s="94" t="s">
        <v>119</v>
      </c>
      <c r="C112" s="95" t="s">
        <v>201</v>
      </c>
      <c r="D112" s="96">
        <v>40</v>
      </c>
      <c r="E112" s="96">
        <v>1982</v>
      </c>
      <c r="F112" s="97">
        <f>G112+H112+I112</f>
        <v>30.492999000000001</v>
      </c>
      <c r="G112" s="97">
        <v>8.0646299999999993</v>
      </c>
      <c r="H112" s="97">
        <v>6.4</v>
      </c>
      <c r="I112" s="97">
        <v>16.028369000000001</v>
      </c>
      <c r="J112" s="97">
        <v>2259.52</v>
      </c>
      <c r="K112" s="97">
        <f>I112</f>
        <v>16.028369000000001</v>
      </c>
      <c r="L112" s="97">
        <f>J112</f>
        <v>2259.52</v>
      </c>
      <c r="M112" s="98">
        <f>K112/L112</f>
        <v>7.0937053002407598E-3</v>
      </c>
      <c r="N112" s="99">
        <v>57.116</v>
      </c>
      <c r="O112" s="100">
        <f>M112*N112</f>
        <v>0.40516407192855125</v>
      </c>
      <c r="P112" s="100">
        <f>M112*60*1000</f>
        <v>425.62231801444563</v>
      </c>
      <c r="Q112" s="101">
        <f>P112*N112/1000</f>
        <v>24.309844315713075</v>
      </c>
    </row>
    <row r="113" spans="1:17" s="4" customFormat="1" ht="12.75" customHeight="1">
      <c r="A113" s="93"/>
      <c r="B113" s="102" t="s">
        <v>77</v>
      </c>
      <c r="C113" s="141" t="s">
        <v>630</v>
      </c>
      <c r="D113" s="117">
        <v>92</v>
      </c>
      <c r="E113" s="118">
        <v>2007</v>
      </c>
      <c r="F113" s="119">
        <v>56.6</v>
      </c>
      <c r="G113" s="119">
        <v>0</v>
      </c>
      <c r="H113" s="120">
        <v>11.75</v>
      </c>
      <c r="I113" s="119">
        <v>44.845579999999998</v>
      </c>
      <c r="J113" s="121">
        <v>6320.16</v>
      </c>
      <c r="K113" s="119">
        <v>44.845579999999998</v>
      </c>
      <c r="L113" s="121">
        <v>6320.16</v>
      </c>
      <c r="M113" s="98">
        <f>K113/L113</f>
        <v>7.0956399837978782E-3</v>
      </c>
      <c r="N113" s="99">
        <v>60.8</v>
      </c>
      <c r="O113" s="100">
        <f>M113*N113</f>
        <v>0.43141491101491097</v>
      </c>
      <c r="P113" s="100">
        <f>M113*60*1000</f>
        <v>425.73839902787267</v>
      </c>
      <c r="Q113" s="101">
        <f>P113*N113/1000</f>
        <v>25.884894660894656</v>
      </c>
    </row>
    <row r="114" spans="1:17" s="4" customFormat="1" ht="12.75" customHeight="1">
      <c r="A114" s="93"/>
      <c r="B114" s="94" t="s">
        <v>395</v>
      </c>
      <c r="C114" s="95" t="s">
        <v>501</v>
      </c>
      <c r="D114" s="96">
        <v>20</v>
      </c>
      <c r="E114" s="96">
        <v>1978</v>
      </c>
      <c r="F114" s="97">
        <v>12.053000000000001</v>
      </c>
      <c r="G114" s="97">
        <v>1.3718999999999999</v>
      </c>
      <c r="H114" s="97">
        <v>3.2</v>
      </c>
      <c r="I114" s="97">
        <v>7.4810979999999994</v>
      </c>
      <c r="J114" s="97">
        <v>1050.01</v>
      </c>
      <c r="K114" s="97">
        <v>7.4810979999999994</v>
      </c>
      <c r="L114" s="97">
        <v>1050.01</v>
      </c>
      <c r="M114" s="98">
        <v>7.124787382977304E-3</v>
      </c>
      <c r="N114" s="99">
        <v>66.272000000000006</v>
      </c>
      <c r="O114" s="100">
        <v>0.47217390944467191</v>
      </c>
      <c r="P114" s="100">
        <v>427.48724297863822</v>
      </c>
      <c r="Q114" s="101">
        <v>28.330434566680314</v>
      </c>
    </row>
    <row r="115" spans="1:17" s="4" customFormat="1" ht="12.75" customHeight="1">
      <c r="A115" s="93"/>
      <c r="B115" s="94" t="s">
        <v>74</v>
      </c>
      <c r="C115" s="103" t="s">
        <v>40</v>
      </c>
      <c r="D115" s="94">
        <v>18</v>
      </c>
      <c r="E115" s="94">
        <v>2006</v>
      </c>
      <c r="F115" s="104">
        <v>17.09</v>
      </c>
      <c r="G115" s="104">
        <v>2.4914519999999998</v>
      </c>
      <c r="H115" s="104">
        <v>0.39954800000000001</v>
      </c>
      <c r="I115" s="104">
        <f>F115-G115-H115</f>
        <v>14.199000000000002</v>
      </c>
      <c r="J115" s="104">
        <v>1988.27</v>
      </c>
      <c r="K115" s="104">
        <f>I115/J115*L115</f>
        <v>11.336947446775339</v>
      </c>
      <c r="L115" s="104">
        <v>1587.5</v>
      </c>
      <c r="M115" s="105">
        <f>K115/L115</f>
        <v>7.1413842184411581E-3</v>
      </c>
      <c r="N115" s="106">
        <f>56.6*1.09</f>
        <v>61.694000000000003</v>
      </c>
      <c r="O115" s="106">
        <f>M115*N115</f>
        <v>0.44058055797250884</v>
      </c>
      <c r="P115" s="106">
        <f>M115*60*1000</f>
        <v>428.48305310646953</v>
      </c>
      <c r="Q115" s="107">
        <f>P115*N115/1000</f>
        <v>26.43483347835053</v>
      </c>
    </row>
    <row r="116" spans="1:17" s="4" customFormat="1" ht="12.75" customHeight="1">
      <c r="A116" s="93"/>
      <c r="B116" s="102" t="s">
        <v>118</v>
      </c>
      <c r="C116" s="103" t="s">
        <v>81</v>
      </c>
      <c r="D116" s="94">
        <v>12</v>
      </c>
      <c r="E116" s="94">
        <v>1962</v>
      </c>
      <c r="F116" s="104">
        <v>7.15</v>
      </c>
      <c r="G116" s="104">
        <v>1.3954329999999999</v>
      </c>
      <c r="H116" s="104">
        <v>1.92</v>
      </c>
      <c r="I116" s="104">
        <v>3.834549</v>
      </c>
      <c r="J116" s="104">
        <v>533.5</v>
      </c>
      <c r="K116" s="104">
        <v>3.834549</v>
      </c>
      <c r="L116" s="104">
        <v>533.5</v>
      </c>
      <c r="M116" s="105">
        <v>7.1875332708528587E-3</v>
      </c>
      <c r="N116" s="106">
        <v>62.238999999999997</v>
      </c>
      <c r="O116" s="106">
        <v>0.44734488324461102</v>
      </c>
      <c r="P116" s="106">
        <v>431.25199625117153</v>
      </c>
      <c r="Q116" s="107">
        <v>26.840692994676662</v>
      </c>
    </row>
    <row r="117" spans="1:17" s="4" customFormat="1" ht="12.75" customHeight="1">
      <c r="A117" s="93"/>
      <c r="B117" s="94" t="s">
        <v>150</v>
      </c>
      <c r="C117" s="95" t="s">
        <v>125</v>
      </c>
      <c r="D117" s="96">
        <v>12</v>
      </c>
      <c r="E117" s="96">
        <v>1963</v>
      </c>
      <c r="F117" s="97">
        <v>6.6899999999999995</v>
      </c>
      <c r="G117" s="97">
        <v>1.2</v>
      </c>
      <c r="H117" s="97">
        <v>1.69</v>
      </c>
      <c r="I117" s="97">
        <v>3.8</v>
      </c>
      <c r="J117" s="97">
        <v>533.91999999999996</v>
      </c>
      <c r="K117" s="97">
        <v>3.8479999999999999</v>
      </c>
      <c r="L117" s="97">
        <v>533.91999999999996</v>
      </c>
      <c r="M117" s="98">
        <v>7.2070722205573876E-3</v>
      </c>
      <c r="N117" s="99">
        <v>55.4</v>
      </c>
      <c r="O117" s="100">
        <v>0.39927180101887927</v>
      </c>
      <c r="P117" s="100">
        <v>432.42433323344324</v>
      </c>
      <c r="Q117" s="101">
        <v>23.956308061132752</v>
      </c>
    </row>
    <row r="118" spans="1:17" s="4" customFormat="1" ht="12.75" customHeight="1">
      <c r="A118" s="93"/>
      <c r="B118" s="94" t="s">
        <v>366</v>
      </c>
      <c r="C118" s="155" t="s">
        <v>346</v>
      </c>
      <c r="D118" s="156">
        <v>50</v>
      </c>
      <c r="E118" s="156">
        <v>1993</v>
      </c>
      <c r="F118" s="157">
        <v>31.468</v>
      </c>
      <c r="G118" s="157">
        <v>5.7963829999999996</v>
      </c>
      <c r="H118" s="157">
        <v>7.84</v>
      </c>
      <c r="I118" s="157">
        <v>17.831614999999999</v>
      </c>
      <c r="J118" s="157">
        <v>2469.6799999999998</v>
      </c>
      <c r="K118" s="157">
        <v>17.831614999999999</v>
      </c>
      <c r="L118" s="157">
        <v>2469.6799999999998</v>
      </c>
      <c r="M118" s="158">
        <v>7.2202127401120794E-3</v>
      </c>
      <c r="N118" s="159">
        <v>81.313999999999993</v>
      </c>
      <c r="O118" s="159">
        <v>0.58710437874947352</v>
      </c>
      <c r="P118" s="159">
        <v>433.21276440672472</v>
      </c>
      <c r="Q118" s="160">
        <v>35.226262724968407</v>
      </c>
    </row>
    <row r="119" spans="1:17" s="4" customFormat="1" ht="12.75" customHeight="1">
      <c r="A119" s="93"/>
      <c r="B119" s="94" t="s">
        <v>119</v>
      </c>
      <c r="C119" s="95" t="s">
        <v>198</v>
      </c>
      <c r="D119" s="96">
        <v>32</v>
      </c>
      <c r="E119" s="96">
        <v>1964</v>
      </c>
      <c r="F119" s="97">
        <f>G119+H119+I119</f>
        <v>15.304105</v>
      </c>
      <c r="G119" s="97">
        <v>1.3441050000000001</v>
      </c>
      <c r="H119" s="97">
        <v>5.12</v>
      </c>
      <c r="I119" s="97">
        <v>8.84</v>
      </c>
      <c r="J119" s="97">
        <v>1222.47</v>
      </c>
      <c r="K119" s="97">
        <f>I119</f>
        <v>8.84</v>
      </c>
      <c r="L119" s="97">
        <f>J119</f>
        <v>1222.47</v>
      </c>
      <c r="M119" s="98">
        <f>K119/L119</f>
        <v>7.231261298845779E-3</v>
      </c>
      <c r="N119" s="99">
        <v>57.116</v>
      </c>
      <c r="O119" s="100">
        <f>M119*N119</f>
        <v>0.41302072034487552</v>
      </c>
      <c r="P119" s="100">
        <f>M119*60*1000</f>
        <v>433.87567793074669</v>
      </c>
      <c r="Q119" s="101">
        <f>P119*N119/1000</f>
        <v>24.781243220692531</v>
      </c>
    </row>
    <row r="120" spans="1:17" s="4" customFormat="1" ht="12.75" customHeight="1">
      <c r="A120" s="93"/>
      <c r="B120" s="102" t="s">
        <v>386</v>
      </c>
      <c r="C120" s="129" t="s">
        <v>821</v>
      </c>
      <c r="D120" s="130">
        <v>24</v>
      </c>
      <c r="E120" s="130">
        <v>1969</v>
      </c>
      <c r="F120" s="131">
        <v>12.654999999999999</v>
      </c>
      <c r="G120" s="131">
        <v>1.380978</v>
      </c>
      <c r="H120" s="131">
        <v>3.84</v>
      </c>
      <c r="I120" s="131">
        <v>7.4340250000000001</v>
      </c>
      <c r="J120" s="131">
        <v>1020.69</v>
      </c>
      <c r="K120" s="131">
        <v>7.4340250000000001</v>
      </c>
      <c r="L120" s="131">
        <v>1020.69</v>
      </c>
      <c r="M120" s="132">
        <v>7.2833328434686335E-3</v>
      </c>
      <c r="N120" s="133">
        <v>82.295000000000002</v>
      </c>
      <c r="O120" s="133">
        <v>0.59938187635325124</v>
      </c>
      <c r="P120" s="133">
        <v>436.99997060811802</v>
      </c>
      <c r="Q120" s="134">
        <v>35.96291258119507</v>
      </c>
    </row>
    <row r="121" spans="1:17" s="4" customFormat="1" ht="12.75" customHeight="1">
      <c r="A121" s="93"/>
      <c r="B121" s="102" t="s">
        <v>118</v>
      </c>
      <c r="C121" s="103" t="s">
        <v>78</v>
      </c>
      <c r="D121" s="94">
        <v>30</v>
      </c>
      <c r="E121" s="94">
        <v>2000</v>
      </c>
      <c r="F121" s="104">
        <v>16.850000000000001</v>
      </c>
      <c r="G121" s="161">
        <v>1.8109010000000001</v>
      </c>
      <c r="H121" s="104">
        <v>4.72</v>
      </c>
      <c r="I121" s="104">
        <v>10.319099</v>
      </c>
      <c r="J121" s="104">
        <v>1411.56</v>
      </c>
      <c r="K121" s="104">
        <v>10.319099</v>
      </c>
      <c r="L121" s="104">
        <v>1411.56</v>
      </c>
      <c r="M121" s="105">
        <v>7.3104218028280767E-3</v>
      </c>
      <c r="N121" s="106">
        <v>62.238999999999997</v>
      </c>
      <c r="O121" s="106">
        <v>0.45499334258621665</v>
      </c>
      <c r="P121" s="106">
        <v>438.62530816968462</v>
      </c>
      <c r="Q121" s="107">
        <v>27.299600555173001</v>
      </c>
    </row>
    <row r="122" spans="1:17" s="4" customFormat="1" ht="12.75" customHeight="1">
      <c r="A122" s="93"/>
      <c r="B122" s="94" t="s">
        <v>150</v>
      </c>
      <c r="C122" s="95" t="s">
        <v>124</v>
      </c>
      <c r="D122" s="96">
        <v>12</v>
      </c>
      <c r="E122" s="96">
        <v>1960</v>
      </c>
      <c r="F122" s="97">
        <v>6.4</v>
      </c>
      <c r="G122" s="97">
        <v>0.7</v>
      </c>
      <c r="H122" s="97">
        <v>1.7</v>
      </c>
      <c r="I122" s="97">
        <v>4</v>
      </c>
      <c r="J122" s="97">
        <v>530.4</v>
      </c>
      <c r="K122" s="97">
        <v>3.6360000000000001</v>
      </c>
      <c r="L122" s="97">
        <v>487.41</v>
      </c>
      <c r="M122" s="98">
        <v>7.4598387394595924E-3</v>
      </c>
      <c r="N122" s="99">
        <v>55.4</v>
      </c>
      <c r="O122" s="100">
        <v>0.41327506616606141</v>
      </c>
      <c r="P122" s="100">
        <v>447.59032436757559</v>
      </c>
      <c r="Q122" s="101">
        <v>24.796503969963688</v>
      </c>
    </row>
    <row r="123" spans="1:17" s="4" customFormat="1" ht="12.75" customHeight="1">
      <c r="A123" s="93"/>
      <c r="B123" s="94" t="s">
        <v>75</v>
      </c>
      <c r="C123" s="95" t="s">
        <v>595</v>
      </c>
      <c r="D123" s="96">
        <v>48</v>
      </c>
      <c r="E123" s="96">
        <v>1964</v>
      </c>
      <c r="F123" s="97">
        <v>26.5593</v>
      </c>
      <c r="G123" s="97">
        <v>7.1959</v>
      </c>
      <c r="H123" s="97">
        <v>4.8</v>
      </c>
      <c r="I123" s="97">
        <v>14.563399999999998</v>
      </c>
      <c r="J123" s="97">
        <v>1945.78</v>
      </c>
      <c r="K123" s="97">
        <v>14.563399999999998</v>
      </c>
      <c r="L123" s="97">
        <v>1945.78</v>
      </c>
      <c r="M123" s="98">
        <v>7.4846077151579302E-3</v>
      </c>
      <c r="N123" s="99">
        <v>60.4</v>
      </c>
      <c r="O123" s="100">
        <v>0.45207030599553899</v>
      </c>
      <c r="P123" s="100">
        <v>449.07646290947577</v>
      </c>
      <c r="Q123" s="101">
        <v>27.124218359732335</v>
      </c>
    </row>
    <row r="124" spans="1:17" s="4" customFormat="1" ht="12.75" customHeight="1">
      <c r="A124" s="93"/>
      <c r="B124" s="94" t="s">
        <v>292</v>
      </c>
      <c r="C124" s="113" t="s">
        <v>274</v>
      </c>
      <c r="D124" s="71">
        <v>93</v>
      </c>
      <c r="E124" s="71">
        <v>1973</v>
      </c>
      <c r="F124" s="72">
        <v>59.347000000000001</v>
      </c>
      <c r="G124" s="72">
        <v>11.067594</v>
      </c>
      <c r="H124" s="72">
        <v>14.4</v>
      </c>
      <c r="I124" s="72">
        <v>33.879421000000001</v>
      </c>
      <c r="J124" s="72">
        <v>4520.3</v>
      </c>
      <c r="K124" s="72">
        <v>33.879421000000001</v>
      </c>
      <c r="L124" s="72">
        <v>4520.3</v>
      </c>
      <c r="M124" s="114">
        <v>7.494949671481981E-3</v>
      </c>
      <c r="N124" s="73">
        <v>81.313999999999993</v>
      </c>
      <c r="O124" s="73">
        <v>0.60944433758688576</v>
      </c>
      <c r="P124" s="73">
        <v>449.69698028891884</v>
      </c>
      <c r="Q124" s="115">
        <v>36.566660255213144</v>
      </c>
    </row>
    <row r="125" spans="1:17" s="4" customFormat="1" ht="12.75" customHeight="1">
      <c r="A125" s="93"/>
      <c r="B125" s="102" t="s">
        <v>386</v>
      </c>
      <c r="C125" s="129" t="s">
        <v>822</v>
      </c>
      <c r="D125" s="130">
        <v>36</v>
      </c>
      <c r="E125" s="130">
        <v>1972</v>
      </c>
      <c r="F125" s="131">
        <v>11.365</v>
      </c>
      <c r="G125" s="131">
        <v>0</v>
      </c>
      <c r="H125" s="131">
        <v>0</v>
      </c>
      <c r="I125" s="131">
        <v>11.365000999999999</v>
      </c>
      <c r="J125" s="131">
        <v>1508.84</v>
      </c>
      <c r="K125" s="131">
        <v>11.365000999999999</v>
      </c>
      <c r="L125" s="131">
        <v>1508.84</v>
      </c>
      <c r="M125" s="132">
        <v>7.5322771135441797E-3</v>
      </c>
      <c r="N125" s="133">
        <v>82.295000000000002</v>
      </c>
      <c r="O125" s="133">
        <v>0.61986874505911826</v>
      </c>
      <c r="P125" s="133">
        <v>451.93662681265079</v>
      </c>
      <c r="Q125" s="134">
        <v>37.192124703547094</v>
      </c>
    </row>
    <row r="126" spans="1:17" s="4" customFormat="1" ht="12.75" customHeight="1">
      <c r="A126" s="93"/>
      <c r="B126" s="102" t="s">
        <v>77</v>
      </c>
      <c r="C126" s="116" t="s">
        <v>631</v>
      </c>
      <c r="D126" s="117">
        <v>17</v>
      </c>
      <c r="E126" s="118">
        <v>2009</v>
      </c>
      <c r="F126" s="119">
        <v>16.28</v>
      </c>
      <c r="G126" s="119">
        <v>0</v>
      </c>
      <c r="H126" s="120">
        <v>5.25</v>
      </c>
      <c r="I126" s="119">
        <v>11.026</v>
      </c>
      <c r="J126" s="121">
        <v>1463.65</v>
      </c>
      <c r="K126" s="119">
        <v>11.026</v>
      </c>
      <c r="L126" s="121">
        <v>1463.65</v>
      </c>
      <c r="M126" s="98">
        <f>K126/L126</f>
        <v>7.5332217401701219E-3</v>
      </c>
      <c r="N126" s="99">
        <v>60.8</v>
      </c>
      <c r="O126" s="100">
        <f>M126*N126</f>
        <v>0.45801988180234338</v>
      </c>
      <c r="P126" s="100">
        <f>M126*60*1000</f>
        <v>451.99330441020732</v>
      </c>
      <c r="Q126" s="101">
        <f>P126*N126/1000</f>
        <v>27.481192908140606</v>
      </c>
    </row>
    <row r="127" spans="1:17" s="4" customFormat="1" ht="12.75" customHeight="1">
      <c r="A127" s="93"/>
      <c r="B127" s="94" t="s">
        <v>188</v>
      </c>
      <c r="C127" s="95" t="s">
        <v>805</v>
      </c>
      <c r="D127" s="96">
        <v>50</v>
      </c>
      <c r="E127" s="96" t="s">
        <v>177</v>
      </c>
      <c r="F127" s="97">
        <f>SUM(G127+H127+I127)</f>
        <v>30</v>
      </c>
      <c r="G127" s="97">
        <v>2.6520000000000001</v>
      </c>
      <c r="H127" s="97">
        <v>7.84</v>
      </c>
      <c r="I127" s="97">
        <v>19.507999999999999</v>
      </c>
      <c r="J127" s="97">
        <v>2586.98</v>
      </c>
      <c r="K127" s="97">
        <v>19.507999999999999</v>
      </c>
      <c r="L127" s="97">
        <v>2586.98</v>
      </c>
      <c r="M127" s="98">
        <f>K127/L127</f>
        <v>7.5408391251575195E-3</v>
      </c>
      <c r="N127" s="99">
        <v>52.65</v>
      </c>
      <c r="O127" s="100">
        <f>M127*N127</f>
        <v>0.39702517993954339</v>
      </c>
      <c r="P127" s="100">
        <f>M127*60*1000</f>
        <v>452.45034750945121</v>
      </c>
      <c r="Q127" s="101">
        <f>P127*N127/1000</f>
        <v>23.821510796372603</v>
      </c>
    </row>
    <row r="128" spans="1:17" s="4" customFormat="1" ht="12.75" customHeight="1">
      <c r="A128" s="93"/>
      <c r="B128" s="94" t="s">
        <v>74</v>
      </c>
      <c r="C128" s="103" t="s">
        <v>45</v>
      </c>
      <c r="D128" s="94">
        <v>72</v>
      </c>
      <c r="E128" s="94">
        <v>2005</v>
      </c>
      <c r="F128" s="104">
        <v>56.76</v>
      </c>
      <c r="G128" s="104">
        <v>14.376240000000001</v>
      </c>
      <c r="H128" s="104">
        <v>2.0637600000000003</v>
      </c>
      <c r="I128" s="104">
        <v>40.32</v>
      </c>
      <c r="J128" s="104">
        <v>5346.4800000000005</v>
      </c>
      <c r="K128" s="104">
        <f>I128/J128*L128</f>
        <v>40.319999999999993</v>
      </c>
      <c r="L128" s="104">
        <v>5346.48</v>
      </c>
      <c r="M128" s="105">
        <f>K128/L128</f>
        <v>7.5414104233065488E-3</v>
      </c>
      <c r="N128" s="106">
        <f>56.6*1.09</f>
        <v>61.694000000000003</v>
      </c>
      <c r="O128" s="106">
        <f>M128*N128</f>
        <v>0.46525977465547425</v>
      </c>
      <c r="P128" s="106">
        <f>M128*60*1000</f>
        <v>452.48462539839289</v>
      </c>
      <c r="Q128" s="107">
        <f>P128*N128/1000</f>
        <v>27.915586479328454</v>
      </c>
    </row>
    <row r="129" spans="1:17" s="4" customFormat="1" ht="12.75" customHeight="1">
      <c r="A129" s="93"/>
      <c r="B129" s="94" t="s">
        <v>74</v>
      </c>
      <c r="C129" s="103" t="s">
        <v>44</v>
      </c>
      <c r="D129" s="94">
        <v>51</v>
      </c>
      <c r="E129" s="94">
        <v>2005</v>
      </c>
      <c r="F129" s="104">
        <v>29.91</v>
      </c>
      <c r="G129" s="104">
        <v>6.4543560000000006</v>
      </c>
      <c r="H129" s="104">
        <v>0.23064399999999999</v>
      </c>
      <c r="I129" s="104">
        <f>F129-G129-H129</f>
        <v>23.224999999999998</v>
      </c>
      <c r="J129" s="104">
        <v>3073.94</v>
      </c>
      <c r="K129" s="104">
        <f>I129/J129*L129</f>
        <v>22.678892073365123</v>
      </c>
      <c r="L129" s="104">
        <v>3001.66</v>
      </c>
      <c r="M129" s="105">
        <f>K129/L129</f>
        <v>7.5554500087835147E-3</v>
      </c>
      <c r="N129" s="106">
        <f>56.6*1.09</f>
        <v>61.694000000000003</v>
      </c>
      <c r="O129" s="106">
        <f>M129*N129</f>
        <v>0.46612593284189019</v>
      </c>
      <c r="P129" s="106">
        <f>M129*60*1000</f>
        <v>453.32700052701085</v>
      </c>
      <c r="Q129" s="107">
        <f>P129*N129/1000</f>
        <v>27.967555970513409</v>
      </c>
    </row>
    <row r="130" spans="1:17" s="4" customFormat="1" ht="12.75" customHeight="1">
      <c r="A130" s="93"/>
      <c r="B130" s="94" t="s">
        <v>345</v>
      </c>
      <c r="C130" s="123" t="s">
        <v>833</v>
      </c>
      <c r="D130" s="124">
        <v>12</v>
      </c>
      <c r="E130" s="124">
        <v>1980</v>
      </c>
      <c r="F130" s="125">
        <v>5.48</v>
      </c>
      <c r="G130" s="125">
        <v>0.47399400000000003</v>
      </c>
      <c r="H130" s="125">
        <v>1.4510099999999999</v>
      </c>
      <c r="I130" s="125">
        <v>3.5550000000000002</v>
      </c>
      <c r="J130" s="125">
        <v>468.68</v>
      </c>
      <c r="K130" s="125">
        <v>3.5550000000000002</v>
      </c>
      <c r="L130" s="125">
        <v>468.68</v>
      </c>
      <c r="M130" s="126">
        <v>7.5851327131518306E-3</v>
      </c>
      <c r="N130" s="127">
        <v>97.337000000000003</v>
      </c>
      <c r="O130" s="127">
        <v>0.73831406290005974</v>
      </c>
      <c r="P130" s="127">
        <v>455.10796278910982</v>
      </c>
      <c r="Q130" s="128">
        <v>44.298843774003579</v>
      </c>
    </row>
    <row r="131" spans="1:17" s="4" customFormat="1" ht="12.75" customHeight="1">
      <c r="A131" s="93"/>
      <c r="B131" s="94" t="s">
        <v>74</v>
      </c>
      <c r="C131" s="103" t="s">
        <v>42</v>
      </c>
      <c r="D131" s="94">
        <v>38</v>
      </c>
      <c r="E131" s="94">
        <v>2004</v>
      </c>
      <c r="F131" s="104">
        <v>24.16</v>
      </c>
      <c r="G131" s="104">
        <v>4.4973599999999996</v>
      </c>
      <c r="H131" s="104">
        <v>1.4526399999999999</v>
      </c>
      <c r="I131" s="104">
        <v>18.21</v>
      </c>
      <c r="J131" s="104">
        <v>2371.7000000000003</v>
      </c>
      <c r="K131" s="104">
        <f>I131/J131*L131</f>
        <v>18.209999999999997</v>
      </c>
      <c r="L131" s="104">
        <v>2371.6999999999998</v>
      </c>
      <c r="M131" s="105">
        <f>K131/L131</f>
        <v>7.6780368512037777E-3</v>
      </c>
      <c r="N131" s="106">
        <f>56.6*1.09</f>
        <v>61.694000000000003</v>
      </c>
      <c r="O131" s="106">
        <f>M131*N131</f>
        <v>0.47368880549816589</v>
      </c>
      <c r="P131" s="106">
        <f>M131*60*1000</f>
        <v>460.68221107222666</v>
      </c>
      <c r="Q131" s="107">
        <f>P131*N131/1000</f>
        <v>28.421328329889953</v>
      </c>
    </row>
    <row r="132" spans="1:17" s="4" customFormat="1" ht="12.75" customHeight="1">
      <c r="A132" s="93"/>
      <c r="B132" s="94" t="s">
        <v>345</v>
      </c>
      <c r="C132" s="123" t="s">
        <v>832</v>
      </c>
      <c r="D132" s="124">
        <v>12</v>
      </c>
      <c r="E132" s="124">
        <v>1988</v>
      </c>
      <c r="F132" s="125">
        <v>7.7</v>
      </c>
      <c r="G132" s="125">
        <v>1.077426</v>
      </c>
      <c r="H132" s="125">
        <v>1.92</v>
      </c>
      <c r="I132" s="125">
        <v>4.7025740000000003</v>
      </c>
      <c r="J132" s="125">
        <v>608.15</v>
      </c>
      <c r="K132" s="125">
        <v>4.7025740000000003</v>
      </c>
      <c r="L132" s="125">
        <v>608.15</v>
      </c>
      <c r="M132" s="126">
        <v>7.7325889994244845E-3</v>
      </c>
      <c r="N132" s="127">
        <v>97.337000000000003</v>
      </c>
      <c r="O132" s="127">
        <v>0.75266701543698111</v>
      </c>
      <c r="P132" s="127">
        <v>463.95533996546908</v>
      </c>
      <c r="Q132" s="128">
        <v>45.160020926218863</v>
      </c>
    </row>
    <row r="133" spans="1:17" s="4" customFormat="1" ht="12.75" customHeight="1">
      <c r="A133" s="93"/>
      <c r="B133" s="102" t="s">
        <v>459</v>
      </c>
      <c r="C133" s="95" t="s">
        <v>452</v>
      </c>
      <c r="D133" s="96">
        <v>45</v>
      </c>
      <c r="E133" s="96">
        <v>1977</v>
      </c>
      <c r="F133" s="97">
        <v>26.411999999999999</v>
      </c>
      <c r="G133" s="97">
        <v>3.395</v>
      </c>
      <c r="H133" s="97">
        <v>7.2</v>
      </c>
      <c r="I133" s="97">
        <v>15.817</v>
      </c>
      <c r="J133" s="97">
        <v>2035.18</v>
      </c>
      <c r="K133" s="97">
        <v>15.817</v>
      </c>
      <c r="L133" s="97">
        <v>2035.18</v>
      </c>
      <c r="M133" s="98">
        <f>K133/L133</f>
        <v>7.771794141058776E-3</v>
      </c>
      <c r="N133" s="99">
        <v>73.14</v>
      </c>
      <c r="O133" s="100">
        <f>M133*N133</f>
        <v>0.56842902347703883</v>
      </c>
      <c r="P133" s="100">
        <f>M133*60*1000</f>
        <v>466.30764846352656</v>
      </c>
      <c r="Q133" s="101">
        <f>P133*N133/1000</f>
        <v>34.105741408622336</v>
      </c>
    </row>
    <row r="134" spans="1:17" s="4" customFormat="1" ht="11.25" customHeight="1">
      <c r="A134" s="93"/>
      <c r="B134" s="94" t="s">
        <v>188</v>
      </c>
      <c r="C134" s="95" t="s">
        <v>180</v>
      </c>
      <c r="D134" s="96">
        <v>8</v>
      </c>
      <c r="E134" s="96" t="s">
        <v>177</v>
      </c>
      <c r="F134" s="97">
        <f>SUM(G134+H134+I134)</f>
        <v>5.09</v>
      </c>
      <c r="G134" s="97">
        <v>0.61199999999999999</v>
      </c>
      <c r="H134" s="97">
        <v>1.28</v>
      </c>
      <c r="I134" s="97">
        <v>3.198</v>
      </c>
      <c r="J134" s="97">
        <v>407.05</v>
      </c>
      <c r="K134" s="97">
        <v>3.198</v>
      </c>
      <c r="L134" s="97">
        <v>407.05</v>
      </c>
      <c r="M134" s="98">
        <f>K134/L134</f>
        <v>7.8565286819801006E-3</v>
      </c>
      <c r="N134" s="99">
        <v>52.65</v>
      </c>
      <c r="O134" s="100">
        <f>M134*N134</f>
        <v>0.41364623510625231</v>
      </c>
      <c r="P134" s="100">
        <f>M134*60*1000</f>
        <v>471.39172091880607</v>
      </c>
      <c r="Q134" s="101">
        <f>P134*N134/1000</f>
        <v>24.818774106375137</v>
      </c>
    </row>
    <row r="135" spans="1:17" s="4" customFormat="1" ht="12.75" customHeight="1">
      <c r="A135" s="93"/>
      <c r="B135" s="94" t="s">
        <v>394</v>
      </c>
      <c r="C135" s="155" t="s">
        <v>511</v>
      </c>
      <c r="D135" s="157">
        <v>32</v>
      </c>
      <c r="E135" s="157">
        <v>1967</v>
      </c>
      <c r="F135" s="157">
        <v>12.125</v>
      </c>
      <c r="G135" s="157">
        <v>0</v>
      </c>
      <c r="H135" s="157">
        <v>0</v>
      </c>
      <c r="I135" s="157">
        <v>12.125000999999999</v>
      </c>
      <c r="J135" s="157">
        <v>1535</v>
      </c>
      <c r="K135" s="157">
        <v>12.125000999999999</v>
      </c>
      <c r="L135" s="157">
        <v>1535</v>
      </c>
      <c r="M135" s="158">
        <v>7.8990234527687286E-3</v>
      </c>
      <c r="N135" s="159">
        <v>74.88300000000001</v>
      </c>
      <c r="O135" s="159">
        <v>0.59150257321368083</v>
      </c>
      <c r="P135" s="159">
        <v>473.94140716612372</v>
      </c>
      <c r="Q135" s="160">
        <v>35.490154392820848</v>
      </c>
    </row>
    <row r="136" spans="1:17" s="4" customFormat="1" ht="12.75" customHeight="1">
      <c r="A136" s="93"/>
      <c r="B136" s="94" t="s">
        <v>188</v>
      </c>
      <c r="C136" s="95" t="s">
        <v>699</v>
      </c>
      <c r="D136" s="96">
        <v>9</v>
      </c>
      <c r="E136" s="96" t="s">
        <v>177</v>
      </c>
      <c r="F136" s="97">
        <f>SUM(G136+H136+I136)</f>
        <v>6.12</v>
      </c>
      <c r="G136" s="97">
        <v>0.95399999999999996</v>
      </c>
      <c r="H136" s="97">
        <v>1.44</v>
      </c>
      <c r="I136" s="97">
        <v>3.726</v>
      </c>
      <c r="J136" s="97">
        <v>471.43</v>
      </c>
      <c r="K136" s="97">
        <v>3.726</v>
      </c>
      <c r="L136" s="97">
        <v>471.43</v>
      </c>
      <c r="M136" s="98">
        <f>K136/L136</f>
        <v>7.9036124132957179E-3</v>
      </c>
      <c r="N136" s="99">
        <v>52.65</v>
      </c>
      <c r="O136" s="100">
        <f>M136*N136</f>
        <v>0.41612519356001954</v>
      </c>
      <c r="P136" s="100">
        <f>M136*60*1000</f>
        <v>474.21674479774305</v>
      </c>
      <c r="Q136" s="101">
        <f>P136*N136/1000</f>
        <v>24.967511613601172</v>
      </c>
    </row>
    <row r="137" spans="1:17" s="4" customFormat="1" ht="12.75" customHeight="1">
      <c r="A137" s="93"/>
      <c r="B137" s="102" t="s">
        <v>433</v>
      </c>
      <c r="C137" s="95" t="s">
        <v>405</v>
      </c>
      <c r="D137" s="94">
        <v>85</v>
      </c>
      <c r="E137" s="94">
        <v>1969</v>
      </c>
      <c r="F137" s="104">
        <v>31.17</v>
      </c>
      <c r="G137" s="104">
        <v>0</v>
      </c>
      <c r="H137" s="104">
        <v>0</v>
      </c>
      <c r="I137" s="104">
        <v>31.17</v>
      </c>
      <c r="J137" s="104">
        <v>3919.55</v>
      </c>
      <c r="K137" s="104">
        <v>31.17</v>
      </c>
      <c r="L137" s="104">
        <v>3919.55</v>
      </c>
      <c r="M137" s="105">
        <v>7.9524435203020757E-3</v>
      </c>
      <c r="N137" s="106">
        <v>71.3</v>
      </c>
      <c r="O137" s="106">
        <v>0.56700922299753798</v>
      </c>
      <c r="P137" s="106">
        <v>477.14661121812452</v>
      </c>
      <c r="Q137" s="107">
        <v>34.020553379852274</v>
      </c>
    </row>
    <row r="138" spans="1:17" s="4" customFormat="1" ht="12.75" customHeight="1">
      <c r="A138" s="93"/>
      <c r="B138" s="102" t="s">
        <v>474</v>
      </c>
      <c r="C138" s="113" t="s">
        <v>313</v>
      </c>
      <c r="D138" s="71">
        <v>44</v>
      </c>
      <c r="E138" s="71">
        <v>2004</v>
      </c>
      <c r="F138" s="72">
        <v>17.942</v>
      </c>
      <c r="G138" s="72">
        <v>2.04</v>
      </c>
      <c r="H138" s="72">
        <v>3.52</v>
      </c>
      <c r="I138" s="72">
        <v>12.382</v>
      </c>
      <c r="J138" s="72">
        <v>1548.41</v>
      </c>
      <c r="K138" s="72">
        <v>12.382</v>
      </c>
      <c r="L138" s="72">
        <v>1548.41</v>
      </c>
      <c r="M138" s="114">
        <v>7.9965900504388367E-3</v>
      </c>
      <c r="N138" s="73">
        <v>80.115000000000009</v>
      </c>
      <c r="O138" s="73">
        <v>0.64064681189090744</v>
      </c>
      <c r="P138" s="73">
        <v>479.79540302633023</v>
      </c>
      <c r="Q138" s="115">
        <v>38.438808713454449</v>
      </c>
    </row>
    <row r="139" spans="1:17" s="4" customFormat="1" ht="12.75" customHeight="1">
      <c r="A139" s="93"/>
      <c r="B139" s="102" t="s">
        <v>386</v>
      </c>
      <c r="C139" s="129" t="s">
        <v>823</v>
      </c>
      <c r="D139" s="130">
        <v>30</v>
      </c>
      <c r="E139" s="130">
        <v>1974</v>
      </c>
      <c r="F139" s="131">
        <v>21.792999999999999</v>
      </c>
      <c r="G139" s="131">
        <v>2.8735949999999999</v>
      </c>
      <c r="H139" s="131">
        <v>4.8</v>
      </c>
      <c r="I139" s="131">
        <v>14.119401</v>
      </c>
      <c r="J139" s="131">
        <v>1743.53</v>
      </c>
      <c r="K139" s="131">
        <v>14.119401</v>
      </c>
      <c r="L139" s="131">
        <v>1743.53</v>
      </c>
      <c r="M139" s="132">
        <v>8.0981692313868998E-3</v>
      </c>
      <c r="N139" s="133">
        <v>82.295000000000002</v>
      </c>
      <c r="O139" s="133">
        <v>0.66643883689698491</v>
      </c>
      <c r="P139" s="133">
        <v>485.890153883214</v>
      </c>
      <c r="Q139" s="134">
        <v>39.986330213819102</v>
      </c>
    </row>
    <row r="140" spans="1:17" s="4" customFormat="1" ht="12.75" customHeight="1">
      <c r="A140" s="93"/>
      <c r="B140" s="94" t="s">
        <v>188</v>
      </c>
      <c r="C140" s="95" t="s">
        <v>804</v>
      </c>
      <c r="D140" s="96">
        <v>12</v>
      </c>
      <c r="E140" s="96" t="s">
        <v>177</v>
      </c>
      <c r="F140" s="97">
        <f>SUM(G140+H140+I140)</f>
        <v>9.5030000000000001</v>
      </c>
      <c r="G140" s="97">
        <v>1.3260000000000001</v>
      </c>
      <c r="H140" s="97">
        <v>1.92</v>
      </c>
      <c r="I140" s="97">
        <v>6.2569999999999997</v>
      </c>
      <c r="J140" s="97">
        <v>761.84</v>
      </c>
      <c r="K140" s="97">
        <v>6.2569999999999997</v>
      </c>
      <c r="L140" s="97">
        <v>761.84</v>
      </c>
      <c r="M140" s="98">
        <f>K140/L140</f>
        <v>8.2130106059015006E-3</v>
      </c>
      <c r="N140" s="99">
        <v>52.65</v>
      </c>
      <c r="O140" s="100">
        <f>M140*N140</f>
        <v>0.43241500840071401</v>
      </c>
      <c r="P140" s="100">
        <f>M140*60*1000</f>
        <v>492.78063635409001</v>
      </c>
      <c r="Q140" s="101">
        <f>P140*N140/1000</f>
        <v>25.944900504042838</v>
      </c>
    </row>
    <row r="141" spans="1:17" s="4" customFormat="1" ht="12.75" customHeight="1">
      <c r="A141" s="93"/>
      <c r="B141" s="94" t="s">
        <v>119</v>
      </c>
      <c r="C141" s="95" t="s">
        <v>202</v>
      </c>
      <c r="D141" s="96">
        <v>32</v>
      </c>
      <c r="E141" s="96">
        <v>1961</v>
      </c>
      <c r="F141" s="97">
        <f>G141+H141+I141</f>
        <v>16.522998000000001</v>
      </c>
      <c r="G141" s="97">
        <v>1.5812999999999999</v>
      </c>
      <c r="H141" s="97">
        <v>4.9859999999999998</v>
      </c>
      <c r="I141" s="97">
        <v>9.9556979999999999</v>
      </c>
      <c r="J141" s="97">
        <v>1204.29</v>
      </c>
      <c r="K141" s="97">
        <f>I141</f>
        <v>9.9556979999999999</v>
      </c>
      <c r="L141" s="97">
        <f>J141</f>
        <v>1204.29</v>
      </c>
      <c r="M141" s="98">
        <f>K141/L141</f>
        <v>8.26686097202501E-3</v>
      </c>
      <c r="N141" s="99">
        <v>57.116</v>
      </c>
      <c r="O141" s="100">
        <f>M141*N141</f>
        <v>0.47217003127818047</v>
      </c>
      <c r="P141" s="100">
        <f>M141*60*1000</f>
        <v>496.01165832150065</v>
      </c>
      <c r="Q141" s="101">
        <f>P141*N141/1000</f>
        <v>28.330201876690829</v>
      </c>
    </row>
    <row r="142" spans="1:17" s="4" customFormat="1" ht="12.75" customHeight="1">
      <c r="A142" s="93"/>
      <c r="B142" s="94" t="s">
        <v>395</v>
      </c>
      <c r="C142" s="135" t="s">
        <v>502</v>
      </c>
      <c r="D142" s="136">
        <v>13</v>
      </c>
      <c r="E142" s="136">
        <v>1962</v>
      </c>
      <c r="F142" s="137">
        <v>8.2200000000000006</v>
      </c>
      <c r="G142" s="137">
        <v>0.826353</v>
      </c>
      <c r="H142" s="137">
        <v>2.56</v>
      </c>
      <c r="I142" s="137">
        <v>4.833647</v>
      </c>
      <c r="J142" s="137">
        <v>583.82000000000005</v>
      </c>
      <c r="K142" s="137">
        <v>4.833647</v>
      </c>
      <c r="L142" s="137">
        <v>583.82000000000005</v>
      </c>
      <c r="M142" s="138">
        <v>8.2793446610256571E-3</v>
      </c>
      <c r="N142" s="139">
        <v>66.272000000000006</v>
      </c>
      <c r="O142" s="139">
        <v>0.5486887293754924</v>
      </c>
      <c r="P142" s="139">
        <v>496.76067966153943</v>
      </c>
      <c r="Q142" s="140">
        <v>32.921323762529546</v>
      </c>
    </row>
    <row r="143" spans="1:17" s="4" customFormat="1" ht="12.75" customHeight="1">
      <c r="A143" s="93"/>
      <c r="B143" s="94" t="s">
        <v>188</v>
      </c>
      <c r="C143" s="95" t="s">
        <v>207</v>
      </c>
      <c r="D143" s="96">
        <v>48</v>
      </c>
      <c r="E143" s="96" t="s">
        <v>177</v>
      </c>
      <c r="F143" s="97">
        <f>SUM(G143+H143+I143)</f>
        <v>28.271000000000001</v>
      </c>
      <c r="G143" s="97">
        <v>3.9020000000000001</v>
      </c>
      <c r="H143" s="97">
        <v>7.68</v>
      </c>
      <c r="I143" s="97">
        <v>16.689</v>
      </c>
      <c r="J143" s="97">
        <v>2013.8</v>
      </c>
      <c r="K143" s="97">
        <v>16.689</v>
      </c>
      <c r="L143" s="97">
        <v>2013.8</v>
      </c>
      <c r="M143" s="98">
        <f>K143/L143</f>
        <v>8.2873175091866119E-3</v>
      </c>
      <c r="N143" s="99">
        <v>52.65</v>
      </c>
      <c r="O143" s="100">
        <f>M143*N143</f>
        <v>0.43632726685867512</v>
      </c>
      <c r="P143" s="100">
        <f>M143*60*1000</f>
        <v>497.23905055119673</v>
      </c>
      <c r="Q143" s="101">
        <f>P143*N143/1000</f>
        <v>26.179636011520508</v>
      </c>
    </row>
    <row r="144" spans="1:17" s="4" customFormat="1" ht="12.75" customHeight="1">
      <c r="A144" s="93"/>
      <c r="B144" s="102" t="s">
        <v>386</v>
      </c>
      <c r="C144" s="129" t="s">
        <v>824</v>
      </c>
      <c r="D144" s="130">
        <v>18</v>
      </c>
      <c r="E144" s="130">
        <v>1989</v>
      </c>
      <c r="F144" s="131">
        <v>8.7520000000000007</v>
      </c>
      <c r="G144" s="131">
        <v>0.93595200000000001</v>
      </c>
      <c r="H144" s="131">
        <v>0</v>
      </c>
      <c r="I144" s="131">
        <v>7.8160500000000006</v>
      </c>
      <c r="J144" s="131">
        <v>937.87</v>
      </c>
      <c r="K144" s="131">
        <v>7.8160500000000006</v>
      </c>
      <c r="L144" s="131">
        <v>937.87</v>
      </c>
      <c r="M144" s="132">
        <v>8.3338309147323198E-3</v>
      </c>
      <c r="N144" s="133">
        <v>82.295000000000002</v>
      </c>
      <c r="O144" s="133">
        <v>0.68583261512789628</v>
      </c>
      <c r="P144" s="133">
        <v>500.02985488393915</v>
      </c>
      <c r="Q144" s="134">
        <v>41.149956907673776</v>
      </c>
    </row>
    <row r="145" spans="1:17" s="4" customFormat="1" ht="12.75" customHeight="1">
      <c r="A145" s="93"/>
      <c r="B145" s="94" t="s">
        <v>151</v>
      </c>
      <c r="C145" s="95" t="s">
        <v>705</v>
      </c>
      <c r="D145" s="96">
        <v>10</v>
      </c>
      <c r="E145" s="96">
        <v>1983</v>
      </c>
      <c r="F145" s="97">
        <v>16.757999999999999</v>
      </c>
      <c r="G145" s="97">
        <v>1.077</v>
      </c>
      <c r="H145" s="97">
        <v>9.9890000000000008</v>
      </c>
      <c r="I145" s="97">
        <v>5.6920000000000002</v>
      </c>
      <c r="J145" s="97">
        <v>681.36</v>
      </c>
      <c r="K145" s="97">
        <v>5.6920000000000002</v>
      </c>
      <c r="L145" s="97">
        <v>681.36</v>
      </c>
      <c r="M145" s="98">
        <f>K145/L145</f>
        <v>8.3538804743454268E-3</v>
      </c>
      <c r="N145" s="99">
        <v>72.92</v>
      </c>
      <c r="O145" s="100">
        <f>M145*N145</f>
        <v>0.60916496418926858</v>
      </c>
      <c r="P145" s="100">
        <f>M145*60*1000</f>
        <v>501.23282846072561</v>
      </c>
      <c r="Q145" s="101">
        <f>P145*N145/1000</f>
        <v>36.549897851356114</v>
      </c>
    </row>
    <row r="146" spans="1:17" s="4" customFormat="1" ht="12.75" customHeight="1">
      <c r="A146" s="93"/>
      <c r="B146" s="102" t="s">
        <v>433</v>
      </c>
      <c r="C146" s="95" t="s">
        <v>407</v>
      </c>
      <c r="D146" s="94">
        <v>8</v>
      </c>
      <c r="E146" s="94">
        <v>1975</v>
      </c>
      <c r="F146" s="104">
        <v>4.0869999999999997</v>
      </c>
      <c r="G146" s="104">
        <v>0</v>
      </c>
      <c r="H146" s="104">
        <v>0</v>
      </c>
      <c r="I146" s="104">
        <v>4.0869999999999997</v>
      </c>
      <c r="J146" s="104">
        <v>488.96</v>
      </c>
      <c r="K146" s="104">
        <v>4.0869999999999997</v>
      </c>
      <c r="L146" s="104">
        <v>488.96</v>
      </c>
      <c r="M146" s="105">
        <v>8.3585569371727748E-3</v>
      </c>
      <c r="N146" s="106">
        <v>71.3</v>
      </c>
      <c r="O146" s="106">
        <v>0.59596510962041882</v>
      </c>
      <c r="P146" s="106">
        <v>501.51341623036649</v>
      </c>
      <c r="Q146" s="107">
        <v>35.757906577225128</v>
      </c>
    </row>
    <row r="147" spans="1:17" s="4" customFormat="1" ht="12.75" customHeight="1">
      <c r="A147" s="93"/>
      <c r="B147" s="94" t="s">
        <v>188</v>
      </c>
      <c r="C147" s="95" t="s">
        <v>178</v>
      </c>
      <c r="D147" s="96">
        <v>22</v>
      </c>
      <c r="E147" s="96" t="s">
        <v>177</v>
      </c>
      <c r="F147" s="97">
        <f>SUM(G147+H147+I147)</f>
        <v>15.028</v>
      </c>
      <c r="G147" s="97">
        <v>1.726</v>
      </c>
      <c r="H147" s="97">
        <v>3.52</v>
      </c>
      <c r="I147" s="97">
        <v>9.782</v>
      </c>
      <c r="J147" s="97">
        <v>1161.98</v>
      </c>
      <c r="K147" s="97">
        <v>9.782</v>
      </c>
      <c r="L147" s="97">
        <v>1161.98</v>
      </c>
      <c r="M147" s="98">
        <f>K147/L147</f>
        <v>8.418389301020672E-3</v>
      </c>
      <c r="N147" s="99">
        <v>52.65</v>
      </c>
      <c r="O147" s="100">
        <f>M147*N147</f>
        <v>0.44322819669873836</v>
      </c>
      <c r="P147" s="100">
        <f>M147*60*1000</f>
        <v>505.10335806124027</v>
      </c>
      <c r="Q147" s="101">
        <f>P147*N147/1000</f>
        <v>26.593691801924297</v>
      </c>
    </row>
    <row r="148" spans="1:17" s="4" customFormat="1" ht="12.75" customHeight="1">
      <c r="A148" s="93"/>
      <c r="B148" s="102" t="s">
        <v>398</v>
      </c>
      <c r="C148" s="162" t="s">
        <v>475</v>
      </c>
      <c r="D148" s="144">
        <v>14</v>
      </c>
      <c r="E148" s="144">
        <v>2011</v>
      </c>
      <c r="F148" s="145">
        <v>8.0510000000000002</v>
      </c>
      <c r="G148" s="145">
        <v>1.077528</v>
      </c>
      <c r="H148" s="145">
        <v>2.59</v>
      </c>
      <c r="I148" s="145">
        <v>4.3834730000000004</v>
      </c>
      <c r="J148" s="145">
        <v>517.4</v>
      </c>
      <c r="K148" s="145">
        <v>4.3834730000000004</v>
      </c>
      <c r="L148" s="145">
        <v>517.4</v>
      </c>
      <c r="M148" s="146">
        <v>8.4721163509856989E-3</v>
      </c>
      <c r="N148" s="147">
        <v>64.528000000000006</v>
      </c>
      <c r="O148" s="147">
        <v>0.54668872389640522</v>
      </c>
      <c r="P148" s="147">
        <v>508.32698105914199</v>
      </c>
      <c r="Q148" s="148">
        <v>32.801323433784319</v>
      </c>
    </row>
    <row r="149" spans="1:17" s="4" customFormat="1" ht="12.75" customHeight="1">
      <c r="A149" s="93"/>
      <c r="B149" s="94" t="s">
        <v>74</v>
      </c>
      <c r="C149" s="103" t="s">
        <v>43</v>
      </c>
      <c r="D149" s="94">
        <v>22</v>
      </c>
      <c r="E149" s="94">
        <v>2006</v>
      </c>
      <c r="F149" s="104">
        <v>21.77</v>
      </c>
      <c r="G149" s="104">
        <v>5.8348080000000007</v>
      </c>
      <c r="H149" s="104">
        <v>1.481992</v>
      </c>
      <c r="I149" s="104">
        <f>F149-G149-H149</f>
        <v>14.453199999999999</v>
      </c>
      <c r="J149" s="104">
        <v>1698.17</v>
      </c>
      <c r="K149" s="104">
        <f>I149/J149*L149</f>
        <v>14.453200000000001</v>
      </c>
      <c r="L149" s="104">
        <v>1698.17</v>
      </c>
      <c r="M149" s="105">
        <f>K149/L149</f>
        <v>8.5110442417425814E-3</v>
      </c>
      <c r="N149" s="106">
        <f>56.6*1.09</f>
        <v>61.694000000000003</v>
      </c>
      <c r="O149" s="106">
        <f>M149*N149</f>
        <v>0.52508036345006681</v>
      </c>
      <c r="P149" s="106">
        <f>M149*60*1000</f>
        <v>510.66265450455484</v>
      </c>
      <c r="Q149" s="107">
        <f>P149*N149/1000</f>
        <v>31.504821807004006</v>
      </c>
    </row>
    <row r="150" spans="1:17" s="4" customFormat="1" ht="12.75" customHeight="1">
      <c r="A150" s="93"/>
      <c r="B150" s="94" t="s">
        <v>188</v>
      </c>
      <c r="C150" s="95" t="s">
        <v>208</v>
      </c>
      <c r="D150" s="96">
        <v>40</v>
      </c>
      <c r="E150" s="96" t="s">
        <v>177</v>
      </c>
      <c r="F150" s="97">
        <f>SUM(G150+H150+I150)</f>
        <v>26.917999999999999</v>
      </c>
      <c r="G150" s="97">
        <v>2.698</v>
      </c>
      <c r="H150" s="97">
        <v>6.4</v>
      </c>
      <c r="I150" s="97">
        <v>17.82</v>
      </c>
      <c r="J150" s="97">
        <v>2091.87</v>
      </c>
      <c r="K150" s="97">
        <v>17.82</v>
      </c>
      <c r="L150" s="97">
        <v>2091.87</v>
      </c>
      <c r="M150" s="98">
        <f>K150/L150</f>
        <v>8.5186938002839562E-3</v>
      </c>
      <c r="N150" s="99">
        <v>52.65</v>
      </c>
      <c r="O150" s="100">
        <f>M150*N150</f>
        <v>0.44850922858495029</v>
      </c>
      <c r="P150" s="100">
        <f>M150*60*1000</f>
        <v>511.12162801703744</v>
      </c>
      <c r="Q150" s="101">
        <f>P150*N150/1000</f>
        <v>26.91055371509702</v>
      </c>
    </row>
    <row r="151" spans="1:17" s="4" customFormat="1" ht="12.75" customHeight="1">
      <c r="A151" s="93"/>
      <c r="B151" s="102" t="s">
        <v>118</v>
      </c>
      <c r="C151" s="103" t="s">
        <v>79</v>
      </c>
      <c r="D151" s="94">
        <v>30</v>
      </c>
      <c r="E151" s="94">
        <v>2007</v>
      </c>
      <c r="F151" s="104">
        <v>17.439</v>
      </c>
      <c r="G151" s="104">
        <v>2.8996300000000002</v>
      </c>
      <c r="H151" s="104">
        <v>2.4</v>
      </c>
      <c r="I151" s="104">
        <v>12.14</v>
      </c>
      <c r="J151" s="104">
        <v>1423.9</v>
      </c>
      <c r="K151" s="104">
        <v>12.14</v>
      </c>
      <c r="L151" s="104">
        <v>1423.9</v>
      </c>
      <c r="M151" s="105">
        <v>8.5258796263782567E-3</v>
      </c>
      <c r="N151" s="106">
        <v>62.238999999999997</v>
      </c>
      <c r="O151" s="106">
        <v>0.5306422220661563</v>
      </c>
      <c r="P151" s="106">
        <v>511.55277758269546</v>
      </c>
      <c r="Q151" s="107">
        <v>31.838533323969379</v>
      </c>
    </row>
    <row r="152" spans="1:17" s="4" customFormat="1" ht="12.75" customHeight="1">
      <c r="A152" s="93"/>
      <c r="B152" s="94" t="s">
        <v>188</v>
      </c>
      <c r="C152" s="95" t="s">
        <v>176</v>
      </c>
      <c r="D152" s="96">
        <v>10</v>
      </c>
      <c r="E152" s="96" t="s">
        <v>177</v>
      </c>
      <c r="F152" s="97">
        <f>SUM(G152+H152+I152)</f>
        <v>8.8309999999999995</v>
      </c>
      <c r="G152" s="97">
        <v>1.377</v>
      </c>
      <c r="H152" s="97">
        <v>1.6</v>
      </c>
      <c r="I152" s="97">
        <v>5.8540000000000001</v>
      </c>
      <c r="J152" s="97">
        <v>684.27</v>
      </c>
      <c r="K152" s="97">
        <v>5.8540000000000001</v>
      </c>
      <c r="L152" s="97">
        <v>684.27</v>
      </c>
      <c r="M152" s="98">
        <f>K152/L152</f>
        <v>8.5551025180118957E-3</v>
      </c>
      <c r="N152" s="99">
        <v>52.65</v>
      </c>
      <c r="O152" s="100">
        <f>M152*N152</f>
        <v>0.45042614757332627</v>
      </c>
      <c r="P152" s="100">
        <f>M152*60*1000</f>
        <v>513.30615108071379</v>
      </c>
      <c r="Q152" s="101">
        <f>P152*N152/1000</f>
        <v>27.025568854399584</v>
      </c>
    </row>
    <row r="153" spans="1:17" s="4" customFormat="1" ht="12.75" customHeight="1">
      <c r="A153" s="93"/>
      <c r="B153" s="94" t="s">
        <v>74</v>
      </c>
      <c r="C153" s="103" t="s">
        <v>46</v>
      </c>
      <c r="D153" s="94">
        <v>39</v>
      </c>
      <c r="E153" s="94">
        <v>2007</v>
      </c>
      <c r="F153" s="104">
        <v>28.72</v>
      </c>
      <c r="G153" s="104">
        <v>6.1710000000000003</v>
      </c>
      <c r="H153" s="104">
        <v>2.2789999999999999</v>
      </c>
      <c r="I153" s="104">
        <f>F153-G153-H153</f>
        <v>20.27</v>
      </c>
      <c r="J153" s="104">
        <v>2368.7800000000002</v>
      </c>
      <c r="K153" s="104">
        <f>I153/J153*L153</f>
        <v>20.269999999999996</v>
      </c>
      <c r="L153" s="104">
        <v>2368.7800000000002</v>
      </c>
      <c r="M153" s="105">
        <f>K153/L153</f>
        <v>8.5571475611918354E-3</v>
      </c>
      <c r="N153" s="106">
        <f>56.6*1.09</f>
        <v>61.694000000000003</v>
      </c>
      <c r="O153" s="106">
        <f>M153*N153</f>
        <v>0.52792466164016916</v>
      </c>
      <c r="P153" s="106">
        <f>M153*60*1000</f>
        <v>513.42885367151018</v>
      </c>
      <c r="Q153" s="107">
        <f>P153*N153/1000</f>
        <v>31.675479698410154</v>
      </c>
    </row>
    <row r="154" spans="1:17" s="4" customFormat="1" ht="12.75" customHeight="1">
      <c r="A154" s="93"/>
      <c r="B154" s="94" t="s">
        <v>150</v>
      </c>
      <c r="C154" s="95" t="s">
        <v>127</v>
      </c>
      <c r="D154" s="96">
        <v>12</v>
      </c>
      <c r="E154" s="96">
        <v>1987</v>
      </c>
      <c r="F154" s="97">
        <v>6.1</v>
      </c>
      <c r="G154" s="97"/>
      <c r="H154" s="97"/>
      <c r="I154" s="97">
        <v>6.1</v>
      </c>
      <c r="J154" s="97">
        <v>711.66</v>
      </c>
      <c r="K154" s="97">
        <v>6.1</v>
      </c>
      <c r="L154" s="97">
        <v>711.66</v>
      </c>
      <c r="M154" s="98">
        <v>8.5715088665935975E-3</v>
      </c>
      <c r="N154" s="99">
        <v>55.4</v>
      </c>
      <c r="O154" s="100">
        <v>0.47486159120928528</v>
      </c>
      <c r="P154" s="100">
        <v>514.29053199561577</v>
      </c>
      <c r="Q154" s="101">
        <v>28.491695472557112</v>
      </c>
    </row>
    <row r="155" spans="1:17" s="4" customFormat="1" ht="12.75" customHeight="1">
      <c r="A155" s="93"/>
      <c r="B155" s="94" t="s">
        <v>151</v>
      </c>
      <c r="C155" s="95" t="s">
        <v>706</v>
      </c>
      <c r="D155" s="96">
        <v>9</v>
      </c>
      <c r="E155" s="96">
        <v>1991</v>
      </c>
      <c r="F155" s="97">
        <v>7.2690000000000001</v>
      </c>
      <c r="G155" s="97">
        <v>1.19</v>
      </c>
      <c r="H155" s="97">
        <v>1.161</v>
      </c>
      <c r="I155" s="97">
        <v>4.4690000000000003</v>
      </c>
      <c r="J155" s="97">
        <v>520.64</v>
      </c>
      <c r="K155" s="97">
        <v>4.4690000000000003</v>
      </c>
      <c r="L155" s="97">
        <v>520.64</v>
      </c>
      <c r="M155" s="98">
        <f>K155/L155</f>
        <v>8.583666256914568E-3</v>
      </c>
      <c r="N155" s="99">
        <v>72.92</v>
      </c>
      <c r="O155" s="100">
        <f>M155*N155</f>
        <v>0.62592094345421034</v>
      </c>
      <c r="P155" s="100">
        <f>M155*60*1000</f>
        <v>515.01997541487412</v>
      </c>
      <c r="Q155" s="101">
        <f>P155*N155/1000</f>
        <v>37.555256607252623</v>
      </c>
    </row>
    <row r="156" spans="1:17" s="4" customFormat="1" ht="12.75" customHeight="1">
      <c r="A156" s="93"/>
      <c r="B156" s="94" t="s">
        <v>150</v>
      </c>
      <c r="C156" s="95" t="s">
        <v>123</v>
      </c>
      <c r="D156" s="96">
        <v>24</v>
      </c>
      <c r="E156" s="96">
        <v>1963</v>
      </c>
      <c r="F156" s="97">
        <v>14.28</v>
      </c>
      <c r="G156" s="97">
        <v>0.9</v>
      </c>
      <c r="H156" s="97">
        <v>3.68</v>
      </c>
      <c r="I156" s="97">
        <v>9.6999999999999993</v>
      </c>
      <c r="J156" s="97">
        <v>1072.29</v>
      </c>
      <c r="K156" s="97">
        <v>7.69</v>
      </c>
      <c r="L156" s="97">
        <v>893.79</v>
      </c>
      <c r="M156" s="98">
        <v>8.6038107385403746E-3</v>
      </c>
      <c r="N156" s="99">
        <v>55.4</v>
      </c>
      <c r="O156" s="100">
        <v>0.47665111491513673</v>
      </c>
      <c r="P156" s="100">
        <v>516.22864431242249</v>
      </c>
      <c r="Q156" s="101">
        <v>28.599066894908205</v>
      </c>
    </row>
    <row r="157" spans="1:17" s="4" customFormat="1" ht="12.75" customHeight="1">
      <c r="A157" s="93"/>
      <c r="B157" s="94" t="s">
        <v>292</v>
      </c>
      <c r="C157" s="113" t="s">
        <v>277</v>
      </c>
      <c r="D157" s="71">
        <v>21</v>
      </c>
      <c r="E157" s="71">
        <v>2000</v>
      </c>
      <c r="F157" s="72">
        <v>14.929</v>
      </c>
      <c r="G157" s="72">
        <v>2.6100850000000002</v>
      </c>
      <c r="H157" s="72">
        <v>2.64</v>
      </c>
      <c r="I157" s="72">
        <v>9.678916000000001</v>
      </c>
      <c r="J157" s="72">
        <v>1105.27</v>
      </c>
      <c r="K157" s="72">
        <v>9.678916000000001</v>
      </c>
      <c r="L157" s="72">
        <v>1105.27</v>
      </c>
      <c r="M157" s="114">
        <v>8.7570602658174033E-3</v>
      </c>
      <c r="N157" s="73">
        <v>81.313999999999993</v>
      </c>
      <c r="O157" s="73">
        <v>0.71207159845467627</v>
      </c>
      <c r="P157" s="73">
        <v>525.42361594904423</v>
      </c>
      <c r="Q157" s="115">
        <v>42.724295907280585</v>
      </c>
    </row>
    <row r="158" spans="1:17" s="4" customFormat="1" ht="12.75" customHeight="1">
      <c r="A158" s="93"/>
      <c r="B158" s="94" t="s">
        <v>188</v>
      </c>
      <c r="C158" s="95" t="s">
        <v>179</v>
      </c>
      <c r="D158" s="96">
        <v>22</v>
      </c>
      <c r="E158" s="96" t="s">
        <v>177</v>
      </c>
      <c r="F158" s="97">
        <f>SUM(G158+H158+I158)</f>
        <v>16.366999999999997</v>
      </c>
      <c r="G158" s="97">
        <v>2.3969999999999998</v>
      </c>
      <c r="H158" s="97">
        <v>3.52</v>
      </c>
      <c r="I158" s="97">
        <v>10.45</v>
      </c>
      <c r="J158" s="97">
        <v>1191.8399999999999</v>
      </c>
      <c r="K158" s="97">
        <v>10.45</v>
      </c>
      <c r="L158" s="97">
        <v>1191.8399999999999</v>
      </c>
      <c r="M158" s="98">
        <f>K158/L158</f>
        <v>8.7679554302590949E-3</v>
      </c>
      <c r="N158" s="99">
        <v>52.65</v>
      </c>
      <c r="O158" s="100">
        <f>M158*N158</f>
        <v>0.46163285340314131</v>
      </c>
      <c r="P158" s="100">
        <f>M158*60*1000</f>
        <v>526.07732581554569</v>
      </c>
      <c r="Q158" s="101">
        <f>P158*N158/1000</f>
        <v>27.69797120418848</v>
      </c>
    </row>
    <row r="159" spans="1:17" s="4" customFormat="1" ht="12.75" customHeight="1">
      <c r="A159" s="93"/>
      <c r="B159" s="102" t="s">
        <v>398</v>
      </c>
      <c r="C159" s="162" t="s">
        <v>828</v>
      </c>
      <c r="D159" s="144">
        <v>20</v>
      </c>
      <c r="E159" s="144">
        <v>1975</v>
      </c>
      <c r="F159" s="145">
        <v>15.311999999999999</v>
      </c>
      <c r="G159" s="145">
        <v>2.04</v>
      </c>
      <c r="H159" s="145">
        <v>3.2</v>
      </c>
      <c r="I159" s="145">
        <v>10.071999999999999</v>
      </c>
      <c r="J159" s="145">
        <v>1147.92</v>
      </c>
      <c r="K159" s="145">
        <v>10.071999999999999</v>
      </c>
      <c r="L159" s="145">
        <v>1147.92</v>
      </c>
      <c r="M159" s="146">
        <v>8.7741306014356389E-3</v>
      </c>
      <c r="N159" s="147">
        <v>64.528000000000006</v>
      </c>
      <c r="O159" s="147">
        <v>0.56617709944943895</v>
      </c>
      <c r="P159" s="147">
        <v>526.4478360861383</v>
      </c>
      <c r="Q159" s="148">
        <v>33.970625966966331</v>
      </c>
    </row>
    <row r="160" spans="1:17" s="4" customFormat="1" ht="12.75" customHeight="1">
      <c r="A160" s="93"/>
      <c r="B160" s="94" t="s">
        <v>151</v>
      </c>
      <c r="C160" s="95" t="s">
        <v>708</v>
      </c>
      <c r="D160" s="96">
        <v>50</v>
      </c>
      <c r="E160" s="96">
        <v>1975</v>
      </c>
      <c r="F160" s="97">
        <v>36.902000000000001</v>
      </c>
      <c r="G160" s="97">
        <v>2.5499999999999998</v>
      </c>
      <c r="H160" s="97">
        <v>11.752000000000001</v>
      </c>
      <c r="I160" s="97">
        <v>22.6</v>
      </c>
      <c r="J160" s="97">
        <v>2570.61</v>
      </c>
      <c r="K160" s="97">
        <v>22.6</v>
      </c>
      <c r="L160" s="97">
        <v>2570.61</v>
      </c>
      <c r="M160" s="98">
        <f>K160/L160</f>
        <v>8.7916875761006145E-3</v>
      </c>
      <c r="N160" s="99">
        <v>72.92</v>
      </c>
      <c r="O160" s="100">
        <f>M160*N160</f>
        <v>0.64108985804925678</v>
      </c>
      <c r="P160" s="100">
        <f>M160*60*1000</f>
        <v>527.50125456603689</v>
      </c>
      <c r="Q160" s="101">
        <f>P160*N160/1000</f>
        <v>38.465391482955411</v>
      </c>
    </row>
    <row r="161" spans="1:17" s="4" customFormat="1" ht="12.75" customHeight="1">
      <c r="A161" s="93"/>
      <c r="B161" s="94" t="s">
        <v>119</v>
      </c>
      <c r="C161" s="95" t="s">
        <v>203</v>
      </c>
      <c r="D161" s="96">
        <v>45</v>
      </c>
      <c r="E161" s="96">
        <v>1973</v>
      </c>
      <c r="F161" s="97">
        <f>G161+H161+I161</f>
        <v>27.548001000000003</v>
      </c>
      <c r="G161" s="97">
        <v>3.6897000000000002</v>
      </c>
      <c r="H161" s="97">
        <v>7.2</v>
      </c>
      <c r="I161" s="97">
        <v>16.658301000000002</v>
      </c>
      <c r="J161" s="97">
        <v>1892.31</v>
      </c>
      <c r="K161" s="97">
        <f>I161</f>
        <v>16.658301000000002</v>
      </c>
      <c r="L161" s="97">
        <f>J161</f>
        <v>1892.31</v>
      </c>
      <c r="M161" s="98">
        <f>K161/L161</f>
        <v>8.803156459565295E-3</v>
      </c>
      <c r="N161" s="99">
        <v>57.116</v>
      </c>
      <c r="O161" s="100">
        <f>M161*N161</f>
        <v>0.50280108434453141</v>
      </c>
      <c r="P161" s="100">
        <f>M161*60*1000</f>
        <v>528.18938757391766</v>
      </c>
      <c r="Q161" s="101">
        <f>P161*N161/1000</f>
        <v>30.168065060671882</v>
      </c>
    </row>
    <row r="162" spans="1:17" s="4" customFormat="1" ht="12.75" customHeight="1">
      <c r="A162" s="93"/>
      <c r="B162" s="94" t="s">
        <v>151</v>
      </c>
      <c r="C162" s="95" t="s">
        <v>702</v>
      </c>
      <c r="D162" s="96">
        <v>39</v>
      </c>
      <c r="E162" s="96">
        <v>1975</v>
      </c>
      <c r="F162" s="97">
        <v>29.902000000000001</v>
      </c>
      <c r="G162" s="97">
        <v>6.234</v>
      </c>
      <c r="H162" s="97">
        <v>4.0869999999999997</v>
      </c>
      <c r="I162" s="97">
        <v>19.581</v>
      </c>
      <c r="J162" s="97">
        <v>2215.37</v>
      </c>
      <c r="K162" s="97">
        <v>19.581</v>
      </c>
      <c r="L162" s="97">
        <v>2215.37</v>
      </c>
      <c r="M162" s="98">
        <f>K162/L162</f>
        <v>8.838704144228729E-3</v>
      </c>
      <c r="N162" s="99">
        <v>72.92</v>
      </c>
      <c r="O162" s="100">
        <f>M162*N162</f>
        <v>0.64451830619715889</v>
      </c>
      <c r="P162" s="100">
        <f>M162*60*1000</f>
        <v>530.32224865372382</v>
      </c>
      <c r="Q162" s="101">
        <f>P162*N162/1000</f>
        <v>38.671098371829537</v>
      </c>
    </row>
    <row r="163" spans="1:17" s="4" customFormat="1" ht="12.75" customHeight="1">
      <c r="A163" s="93"/>
      <c r="B163" s="94" t="s">
        <v>188</v>
      </c>
      <c r="C163" s="95" t="s">
        <v>461</v>
      </c>
      <c r="D163" s="96">
        <v>22</v>
      </c>
      <c r="E163" s="96" t="s">
        <v>177</v>
      </c>
      <c r="F163" s="97">
        <f>SUM(G163+H163+I163)</f>
        <v>16.125999999999998</v>
      </c>
      <c r="G163" s="97">
        <v>1.859</v>
      </c>
      <c r="H163" s="97">
        <v>3.52</v>
      </c>
      <c r="I163" s="97">
        <v>10.747</v>
      </c>
      <c r="J163" s="97">
        <v>1210.95</v>
      </c>
      <c r="K163" s="97">
        <v>10.747</v>
      </c>
      <c r="L163" s="97">
        <v>1210.95</v>
      </c>
      <c r="M163" s="98">
        <f>K163/L163</f>
        <v>8.8748503241256865E-3</v>
      </c>
      <c r="N163" s="99">
        <v>52.65</v>
      </c>
      <c r="O163" s="100">
        <f>M163*N163</f>
        <v>0.4672608695652174</v>
      </c>
      <c r="P163" s="100">
        <f>M163*60*1000</f>
        <v>532.49101944754113</v>
      </c>
      <c r="Q163" s="101">
        <f>P163*N163/1000</f>
        <v>28.035652173913039</v>
      </c>
    </row>
    <row r="164" spans="1:17" s="4" customFormat="1" ht="12.75" customHeight="1">
      <c r="A164" s="93"/>
      <c r="B164" s="94" t="s">
        <v>150</v>
      </c>
      <c r="C164" s="95" t="s">
        <v>122</v>
      </c>
      <c r="D164" s="96">
        <v>10</v>
      </c>
      <c r="E164" s="96">
        <v>1981</v>
      </c>
      <c r="F164" s="97">
        <v>4.3659999999999997</v>
      </c>
      <c r="G164" s="97"/>
      <c r="H164" s="97"/>
      <c r="I164" s="97">
        <v>4.3659999999999997</v>
      </c>
      <c r="J164" s="97">
        <v>490.99</v>
      </c>
      <c r="K164" s="97">
        <v>4.3659999999999997</v>
      </c>
      <c r="L164" s="97">
        <v>490.99</v>
      </c>
      <c r="M164" s="98">
        <v>8.8922381311228333E-3</v>
      </c>
      <c r="N164" s="99">
        <v>55.4</v>
      </c>
      <c r="O164" s="100">
        <v>0.49262999246420497</v>
      </c>
      <c r="P164" s="100">
        <v>533.53428786737004</v>
      </c>
      <c r="Q164" s="101">
        <v>29.557799547852301</v>
      </c>
    </row>
    <row r="165" spans="1:17" s="4" customFormat="1" ht="12.75" customHeight="1">
      <c r="A165" s="93"/>
      <c r="B165" s="94" t="s">
        <v>151</v>
      </c>
      <c r="C165" s="95" t="s">
        <v>707</v>
      </c>
      <c r="D165" s="96">
        <v>18</v>
      </c>
      <c r="E165" s="96">
        <v>1984</v>
      </c>
      <c r="F165" s="97">
        <v>13.06</v>
      </c>
      <c r="G165" s="97">
        <v>1.927</v>
      </c>
      <c r="H165" s="97">
        <v>3.1150000000000002</v>
      </c>
      <c r="I165" s="97">
        <v>8.0180000000000007</v>
      </c>
      <c r="J165" s="97">
        <v>900.66</v>
      </c>
      <c r="K165" s="97">
        <v>8.0180000000000007</v>
      </c>
      <c r="L165" s="97">
        <v>900.66</v>
      </c>
      <c r="M165" s="98">
        <f>K165/L165</f>
        <v>8.9023604911953463E-3</v>
      </c>
      <c r="N165" s="99">
        <v>72.92</v>
      </c>
      <c r="O165" s="100">
        <f>M165*N165</f>
        <v>0.64916012701796466</v>
      </c>
      <c r="P165" s="100">
        <f>M165*60*1000</f>
        <v>534.14162947172076</v>
      </c>
      <c r="Q165" s="101">
        <f>P165*N165/1000</f>
        <v>38.949607621077874</v>
      </c>
    </row>
    <row r="166" spans="1:17" s="4" customFormat="1" ht="12.75" customHeight="1">
      <c r="A166" s="93"/>
      <c r="B166" s="102" t="s">
        <v>474</v>
      </c>
      <c r="C166" s="113" t="s">
        <v>312</v>
      </c>
      <c r="D166" s="71">
        <v>25</v>
      </c>
      <c r="E166" s="71">
        <v>1978</v>
      </c>
      <c r="F166" s="72">
        <v>14.821</v>
      </c>
      <c r="G166" s="72">
        <v>2.3593109999999999</v>
      </c>
      <c r="H166" s="72">
        <v>1</v>
      </c>
      <c r="I166" s="72">
        <v>11.461689</v>
      </c>
      <c r="J166" s="72">
        <v>1284.25</v>
      </c>
      <c r="K166" s="72">
        <v>11.461689</v>
      </c>
      <c r="L166" s="72">
        <v>1284.25</v>
      </c>
      <c r="M166" s="114">
        <v>8.9248113685030175E-3</v>
      </c>
      <c r="N166" s="73">
        <v>80.115000000000009</v>
      </c>
      <c r="O166" s="73">
        <v>0.71501126278761928</v>
      </c>
      <c r="P166" s="73">
        <v>535.48868211018112</v>
      </c>
      <c r="Q166" s="115">
        <v>42.900675767257162</v>
      </c>
    </row>
    <row r="167" spans="1:17" s="4" customFormat="1" ht="12.75" customHeight="1">
      <c r="A167" s="93"/>
      <c r="B167" s="94" t="s">
        <v>119</v>
      </c>
      <c r="C167" s="95" t="s">
        <v>197</v>
      </c>
      <c r="D167" s="96">
        <v>32</v>
      </c>
      <c r="E167" s="96">
        <v>1962</v>
      </c>
      <c r="F167" s="97">
        <f>G167+H167+I167</f>
        <v>17.687010000000001</v>
      </c>
      <c r="G167" s="97">
        <v>1.63401</v>
      </c>
      <c r="H167" s="97">
        <v>5.0529999999999999</v>
      </c>
      <c r="I167" s="97">
        <v>11</v>
      </c>
      <c r="J167" s="97">
        <v>1208.8</v>
      </c>
      <c r="K167" s="97">
        <f>I167</f>
        <v>11</v>
      </c>
      <c r="L167" s="97">
        <f>J167</f>
        <v>1208.8</v>
      </c>
      <c r="M167" s="98">
        <f>K167/L167</f>
        <v>9.0999338186631366E-3</v>
      </c>
      <c r="N167" s="99">
        <v>57.116</v>
      </c>
      <c r="O167" s="100">
        <f>M167*N167</f>
        <v>0.51975181998676367</v>
      </c>
      <c r="P167" s="100">
        <f>M167*60*1000</f>
        <v>545.9960291197882</v>
      </c>
      <c r="Q167" s="101">
        <f>P167*N167/1000</f>
        <v>31.185109199205826</v>
      </c>
    </row>
    <row r="168" spans="1:17" s="4" customFormat="1" ht="12.75" customHeight="1">
      <c r="A168" s="93"/>
      <c r="B168" s="102" t="s">
        <v>175</v>
      </c>
      <c r="C168" s="95" t="s">
        <v>770</v>
      </c>
      <c r="D168" s="96">
        <v>26</v>
      </c>
      <c r="E168" s="96">
        <v>1962</v>
      </c>
      <c r="F168" s="97">
        <v>17</v>
      </c>
      <c r="G168" s="97">
        <v>2.1800000000000002</v>
      </c>
      <c r="H168" s="97">
        <v>3.68</v>
      </c>
      <c r="I168" s="97">
        <v>10.747999999999999</v>
      </c>
      <c r="J168" s="97">
        <v>1176.44</v>
      </c>
      <c r="K168" s="97">
        <v>10.74</v>
      </c>
      <c r="L168" s="97">
        <v>1176.44</v>
      </c>
      <c r="M168" s="98">
        <v>9.1292373601713651E-3</v>
      </c>
      <c r="N168" s="99">
        <v>75.599999999999994</v>
      </c>
      <c r="O168" s="100">
        <v>0.6901703444289552</v>
      </c>
      <c r="P168" s="100">
        <v>547.75424161028184</v>
      </c>
      <c r="Q168" s="101">
        <v>41.410220665737306</v>
      </c>
    </row>
    <row r="169" spans="1:17" s="4" customFormat="1" ht="12.75" customHeight="1">
      <c r="A169" s="93"/>
      <c r="B169" s="102" t="s">
        <v>386</v>
      </c>
      <c r="C169" s="129" t="s">
        <v>825</v>
      </c>
      <c r="D169" s="130">
        <v>12</v>
      </c>
      <c r="E169" s="130">
        <v>1968</v>
      </c>
      <c r="F169" s="131">
        <v>5.335</v>
      </c>
      <c r="G169" s="131">
        <v>0.313446</v>
      </c>
      <c r="H169" s="131">
        <v>0.12</v>
      </c>
      <c r="I169" s="131">
        <v>4.9015529999999998</v>
      </c>
      <c r="J169" s="131">
        <v>536.53</v>
      </c>
      <c r="K169" s="131">
        <v>4.9015529999999998</v>
      </c>
      <c r="L169" s="131">
        <v>536.53</v>
      </c>
      <c r="M169" s="132">
        <v>9.135655042588486E-3</v>
      </c>
      <c r="N169" s="133">
        <v>82.295000000000002</v>
      </c>
      <c r="O169" s="133">
        <v>0.7518187317298195</v>
      </c>
      <c r="P169" s="133">
        <v>548.1393025553092</v>
      </c>
      <c r="Q169" s="134">
        <v>45.109123903789175</v>
      </c>
    </row>
    <row r="170" spans="1:17" s="4" customFormat="1" ht="12.75" customHeight="1">
      <c r="A170" s="93"/>
      <c r="B170" s="102" t="s">
        <v>433</v>
      </c>
      <c r="C170" s="103" t="s">
        <v>406</v>
      </c>
      <c r="D170" s="94">
        <v>10</v>
      </c>
      <c r="E170" s="94">
        <v>1997</v>
      </c>
      <c r="F170" s="104">
        <v>7.5220000000000002</v>
      </c>
      <c r="G170" s="104">
        <v>0</v>
      </c>
      <c r="H170" s="104">
        <v>0</v>
      </c>
      <c r="I170" s="104">
        <v>7.5220000000000002</v>
      </c>
      <c r="J170" s="104">
        <v>822.7</v>
      </c>
      <c r="K170" s="104">
        <v>7.5220000000000002</v>
      </c>
      <c r="L170" s="104">
        <v>822.7</v>
      </c>
      <c r="M170" s="105">
        <v>9.1430655159839558E-3</v>
      </c>
      <c r="N170" s="106">
        <v>71.3</v>
      </c>
      <c r="O170" s="106">
        <v>0.65190057128965606</v>
      </c>
      <c r="P170" s="106">
        <v>548.58393095903739</v>
      </c>
      <c r="Q170" s="107">
        <v>39.114034277379368</v>
      </c>
    </row>
    <row r="171" spans="1:17" s="4" customFormat="1" ht="12.75" customHeight="1">
      <c r="A171" s="93"/>
      <c r="B171" s="94" t="s">
        <v>151</v>
      </c>
      <c r="C171" s="95" t="s">
        <v>703</v>
      </c>
      <c r="D171" s="96">
        <v>20</v>
      </c>
      <c r="E171" s="96">
        <v>1989</v>
      </c>
      <c r="F171" s="97">
        <v>15.004</v>
      </c>
      <c r="G171" s="97">
        <v>2.7770000000000001</v>
      </c>
      <c r="H171" s="97">
        <v>2.5249999999999999</v>
      </c>
      <c r="I171" s="97">
        <v>9.6020000000000003</v>
      </c>
      <c r="J171" s="97">
        <v>1042.6199999999999</v>
      </c>
      <c r="K171" s="97">
        <v>9.6020000000000003</v>
      </c>
      <c r="L171" s="97">
        <v>1042.6199999999999</v>
      </c>
      <c r="M171" s="98">
        <f>K171/L171</f>
        <v>9.2094914734035423E-3</v>
      </c>
      <c r="N171" s="99">
        <v>72.92</v>
      </c>
      <c r="O171" s="100">
        <f>M171*N171</f>
        <v>0.67155611824058636</v>
      </c>
      <c r="P171" s="100">
        <f>M171*60*1000</f>
        <v>552.56948840421251</v>
      </c>
      <c r="Q171" s="101">
        <f>P171*N171/1000</f>
        <v>40.293367094435176</v>
      </c>
    </row>
    <row r="172" spans="1:17" s="4" customFormat="1" ht="12.75" customHeight="1">
      <c r="A172" s="93"/>
      <c r="B172" s="94" t="s">
        <v>292</v>
      </c>
      <c r="C172" s="113" t="s">
        <v>268</v>
      </c>
      <c r="D172" s="71">
        <v>40</v>
      </c>
      <c r="E172" s="71">
        <v>2009</v>
      </c>
      <c r="F172" s="72">
        <v>27.288</v>
      </c>
      <c r="G172" s="72">
        <v>3.580873</v>
      </c>
      <c r="H172" s="72">
        <v>3.2</v>
      </c>
      <c r="I172" s="72">
        <v>20.507135999999999</v>
      </c>
      <c r="J172" s="72">
        <v>2225.48</v>
      </c>
      <c r="K172" s="72">
        <v>20.507135999999999</v>
      </c>
      <c r="L172" s="72">
        <v>2225.48</v>
      </c>
      <c r="M172" s="114">
        <v>9.2147024462138506E-3</v>
      </c>
      <c r="N172" s="73">
        <v>81.313999999999993</v>
      </c>
      <c r="O172" s="73">
        <v>0.74928431471143297</v>
      </c>
      <c r="P172" s="73">
        <v>552.88214677283099</v>
      </c>
      <c r="Q172" s="115">
        <v>44.957058882685978</v>
      </c>
    </row>
    <row r="173" spans="1:17" s="4" customFormat="1" ht="12.75" customHeight="1">
      <c r="A173" s="93"/>
      <c r="B173" s="102" t="s">
        <v>398</v>
      </c>
      <c r="C173" s="142" t="s">
        <v>478</v>
      </c>
      <c r="D173" s="143">
        <v>8</v>
      </c>
      <c r="E173" s="143">
        <v>1980</v>
      </c>
      <c r="F173" s="145">
        <v>8.4009999999999998</v>
      </c>
      <c r="G173" s="145">
        <v>1.3359449999999999</v>
      </c>
      <c r="H173" s="145">
        <v>1.28</v>
      </c>
      <c r="I173" s="145">
        <v>5.785056</v>
      </c>
      <c r="J173" s="145">
        <v>627.78</v>
      </c>
      <c r="K173" s="145">
        <v>5.785056</v>
      </c>
      <c r="L173" s="145">
        <v>627.78</v>
      </c>
      <c r="M173" s="146">
        <v>9.2151008315014826E-3</v>
      </c>
      <c r="N173" s="147">
        <v>64.528000000000006</v>
      </c>
      <c r="O173" s="147">
        <v>0.59463202645512769</v>
      </c>
      <c r="P173" s="147">
        <v>552.90604989008898</v>
      </c>
      <c r="Q173" s="148">
        <v>35.677921587307665</v>
      </c>
    </row>
    <row r="174" spans="1:17" s="4" customFormat="1" ht="12.75" customHeight="1">
      <c r="A174" s="93"/>
      <c r="B174" s="102" t="s">
        <v>118</v>
      </c>
      <c r="C174" s="103" t="s">
        <v>86</v>
      </c>
      <c r="D174" s="94">
        <v>12</v>
      </c>
      <c r="E174" s="94">
        <v>1983</v>
      </c>
      <c r="F174" s="104">
        <v>7.0679999999999996</v>
      </c>
      <c r="G174" s="104"/>
      <c r="H174" s="104"/>
      <c r="I174" s="104">
        <v>7.0679999999999996</v>
      </c>
      <c r="J174" s="104">
        <v>762.17</v>
      </c>
      <c r="K174" s="104">
        <v>7.0679999999999996</v>
      </c>
      <c r="L174" s="104">
        <v>762.17</v>
      </c>
      <c r="M174" s="105">
        <v>9.273521655273757E-3</v>
      </c>
      <c r="N174" s="106">
        <v>62.238999999999997</v>
      </c>
      <c r="O174" s="106">
        <v>0.57717471430258338</v>
      </c>
      <c r="P174" s="106">
        <v>556.41129931642547</v>
      </c>
      <c r="Q174" s="107">
        <v>34.630482858155005</v>
      </c>
    </row>
    <row r="175" spans="1:17" s="4" customFormat="1" ht="12.75" customHeight="1">
      <c r="A175" s="93"/>
      <c r="B175" s="102" t="s">
        <v>175</v>
      </c>
      <c r="C175" s="95" t="s">
        <v>771</v>
      </c>
      <c r="D175" s="96">
        <v>8</v>
      </c>
      <c r="E175" s="96">
        <v>1975</v>
      </c>
      <c r="F175" s="97">
        <v>7.8</v>
      </c>
      <c r="G175" s="97">
        <v>1.19</v>
      </c>
      <c r="H175" s="97">
        <v>1.28</v>
      </c>
      <c r="I175" s="97">
        <v>5.35</v>
      </c>
      <c r="J175" s="97">
        <v>574.41</v>
      </c>
      <c r="K175" s="97">
        <v>5.35</v>
      </c>
      <c r="L175" s="97">
        <v>574.41</v>
      </c>
      <c r="M175" s="98">
        <v>9.3139047022161876E-3</v>
      </c>
      <c r="N175" s="99">
        <v>75.599999999999994</v>
      </c>
      <c r="O175" s="100">
        <v>0.70413119548754377</v>
      </c>
      <c r="P175" s="100">
        <v>558.83428213297123</v>
      </c>
      <c r="Q175" s="101">
        <v>42.247871729252623</v>
      </c>
    </row>
    <row r="176" spans="1:17" s="4" customFormat="1" ht="12.75" customHeight="1">
      <c r="A176" s="93"/>
      <c r="B176" s="94" t="s">
        <v>33</v>
      </c>
      <c r="C176" s="95" t="s">
        <v>534</v>
      </c>
      <c r="D176" s="96">
        <v>21</v>
      </c>
      <c r="E176" s="96">
        <v>1984</v>
      </c>
      <c r="F176" s="97">
        <v>16.399999999999999</v>
      </c>
      <c r="G176" s="97">
        <v>1.1000000000000001</v>
      </c>
      <c r="H176" s="97">
        <v>3.3</v>
      </c>
      <c r="I176" s="97">
        <v>12</v>
      </c>
      <c r="J176" s="97">
        <v>1252</v>
      </c>
      <c r="K176" s="97">
        <v>12</v>
      </c>
      <c r="L176" s="97">
        <v>1252</v>
      </c>
      <c r="M176" s="98">
        <v>9.5846645367412137E-3</v>
      </c>
      <c r="N176" s="99">
        <v>58.97</v>
      </c>
      <c r="O176" s="100">
        <v>0.56520766773162934</v>
      </c>
      <c r="P176" s="100">
        <v>575.07987220447274</v>
      </c>
      <c r="Q176" s="101">
        <v>33.912460063897754</v>
      </c>
    </row>
    <row r="177" spans="1:17" s="4" customFormat="1" ht="12.75" customHeight="1">
      <c r="A177" s="93"/>
      <c r="B177" s="102" t="s">
        <v>433</v>
      </c>
      <c r="C177" s="95" t="s">
        <v>408</v>
      </c>
      <c r="D177" s="94">
        <v>48</v>
      </c>
      <c r="E177" s="94">
        <v>1962</v>
      </c>
      <c r="F177" s="104">
        <v>18.414999999999999</v>
      </c>
      <c r="G177" s="104">
        <v>0</v>
      </c>
      <c r="H177" s="104">
        <v>0</v>
      </c>
      <c r="I177" s="104">
        <v>18.414999999999999</v>
      </c>
      <c r="J177" s="104">
        <v>1908.69</v>
      </c>
      <c r="K177" s="104">
        <v>18.414999999999999</v>
      </c>
      <c r="L177" s="104">
        <v>1908.69</v>
      </c>
      <c r="M177" s="105">
        <v>9.64797845642823E-3</v>
      </c>
      <c r="N177" s="106">
        <v>71.3</v>
      </c>
      <c r="O177" s="106">
        <v>0.68790086394333283</v>
      </c>
      <c r="P177" s="106">
        <v>578.87870738569382</v>
      </c>
      <c r="Q177" s="107">
        <v>41.274051836599966</v>
      </c>
    </row>
    <row r="178" spans="1:17" s="4" customFormat="1" ht="12.75" customHeight="1">
      <c r="A178" s="93"/>
      <c r="B178" s="94" t="s">
        <v>150</v>
      </c>
      <c r="C178" s="95" t="s">
        <v>120</v>
      </c>
      <c r="D178" s="96">
        <v>40</v>
      </c>
      <c r="E178" s="96">
        <v>1998</v>
      </c>
      <c r="F178" s="97">
        <v>30.7</v>
      </c>
      <c r="G178" s="97">
        <v>2.8</v>
      </c>
      <c r="H178" s="97">
        <v>6.4</v>
      </c>
      <c r="I178" s="97">
        <v>21.5</v>
      </c>
      <c r="J178" s="97">
        <v>2183.6999999999998</v>
      </c>
      <c r="K178" s="97">
        <v>21</v>
      </c>
      <c r="L178" s="97">
        <v>2133.8000000000002</v>
      </c>
      <c r="M178" s="98">
        <v>9.8415971506233008E-3</v>
      </c>
      <c r="N178" s="99">
        <v>55.4</v>
      </c>
      <c r="O178" s="100">
        <v>0.5452244821445309</v>
      </c>
      <c r="P178" s="100">
        <v>590.49582903739804</v>
      </c>
      <c r="Q178" s="101">
        <v>32.713468928671851</v>
      </c>
    </row>
    <row r="179" spans="1:17" s="4" customFormat="1" ht="12.75" customHeight="1">
      <c r="A179" s="93"/>
      <c r="B179" s="94" t="s">
        <v>151</v>
      </c>
      <c r="C179" s="95" t="s">
        <v>704</v>
      </c>
      <c r="D179" s="96">
        <v>40</v>
      </c>
      <c r="E179" s="96">
        <v>1984</v>
      </c>
      <c r="F179" s="97">
        <v>32.777000000000001</v>
      </c>
      <c r="G179" s="97">
        <v>5.2140000000000004</v>
      </c>
      <c r="H179" s="97">
        <v>5.202</v>
      </c>
      <c r="I179" s="97">
        <v>22.361000000000001</v>
      </c>
      <c r="J179" s="97">
        <v>2265.23</v>
      </c>
      <c r="K179" s="97">
        <v>22.361000000000001</v>
      </c>
      <c r="L179" s="97">
        <v>2265.23</v>
      </c>
      <c r="M179" s="98">
        <f>K179/L179</f>
        <v>9.8714037868119359E-3</v>
      </c>
      <c r="N179" s="99">
        <v>72.92</v>
      </c>
      <c r="O179" s="100">
        <f>M179*N179</f>
        <v>0.71982276413432633</v>
      </c>
      <c r="P179" s="100">
        <f>M179*60*1000</f>
        <v>592.28422720871606</v>
      </c>
      <c r="Q179" s="101">
        <f>P179*N179/1000</f>
        <v>43.18936584805958</v>
      </c>
    </row>
    <row r="180" spans="1:17" s="4" customFormat="1" ht="12.75" customHeight="1">
      <c r="A180" s="93"/>
      <c r="B180" s="102" t="s">
        <v>474</v>
      </c>
      <c r="C180" s="113" t="s">
        <v>314</v>
      </c>
      <c r="D180" s="71">
        <v>54</v>
      </c>
      <c r="E180" s="71">
        <v>1992</v>
      </c>
      <c r="F180" s="72">
        <v>40.411999999999999</v>
      </c>
      <c r="G180" s="72">
        <v>5.7501480000000003</v>
      </c>
      <c r="H180" s="72">
        <v>8.64</v>
      </c>
      <c r="I180" s="72">
        <v>26.021847000000001</v>
      </c>
      <c r="J180" s="72">
        <v>2632.94</v>
      </c>
      <c r="K180" s="72">
        <v>26.021847000000001</v>
      </c>
      <c r="L180" s="72">
        <v>2632.94</v>
      </c>
      <c r="M180" s="114">
        <v>9.8831902739902923E-3</v>
      </c>
      <c r="N180" s="73">
        <v>80.115000000000009</v>
      </c>
      <c r="O180" s="73">
        <v>0.79179178880073231</v>
      </c>
      <c r="P180" s="73">
        <v>592.99141643941755</v>
      </c>
      <c r="Q180" s="115">
        <v>47.507507328043943</v>
      </c>
    </row>
    <row r="181" spans="1:17" s="4" customFormat="1" ht="12.75" customHeight="1">
      <c r="A181" s="93"/>
      <c r="B181" s="102" t="s">
        <v>175</v>
      </c>
      <c r="C181" s="95" t="s">
        <v>772</v>
      </c>
      <c r="D181" s="96">
        <v>9</v>
      </c>
      <c r="E181" s="96">
        <v>1979</v>
      </c>
      <c r="F181" s="97">
        <v>7.3</v>
      </c>
      <c r="G181" s="97">
        <v>0.66900000000000004</v>
      </c>
      <c r="H181" s="97">
        <v>1.44</v>
      </c>
      <c r="I181" s="97">
        <v>5.19</v>
      </c>
      <c r="J181" s="97">
        <v>513.1</v>
      </c>
      <c r="K181" s="97">
        <v>5.19</v>
      </c>
      <c r="L181" s="97">
        <v>513.1</v>
      </c>
      <c r="M181" s="98">
        <v>1.0114987331904112E-2</v>
      </c>
      <c r="N181" s="99">
        <v>75.599999999999994</v>
      </c>
      <c r="O181" s="100">
        <v>0.7646930422919509</v>
      </c>
      <c r="P181" s="100">
        <v>606.89923991424678</v>
      </c>
      <c r="Q181" s="101">
        <v>45.881582537517055</v>
      </c>
    </row>
    <row r="182" spans="1:17" s="4" customFormat="1" ht="12.75" customHeight="1">
      <c r="A182" s="93"/>
      <c r="B182" s="94" t="s">
        <v>394</v>
      </c>
      <c r="C182" s="155" t="s">
        <v>834</v>
      </c>
      <c r="D182" s="157">
        <v>32</v>
      </c>
      <c r="E182" s="157">
        <v>1965</v>
      </c>
      <c r="F182" s="157">
        <v>14.458</v>
      </c>
      <c r="G182" s="157">
        <v>0</v>
      </c>
      <c r="H182" s="157">
        <v>0</v>
      </c>
      <c r="I182" s="157">
        <v>14.457997000000001</v>
      </c>
      <c r="J182" s="157">
        <v>1419.59</v>
      </c>
      <c r="K182" s="157">
        <v>14.457997000000001</v>
      </c>
      <c r="L182" s="157">
        <v>1419.59</v>
      </c>
      <c r="M182" s="158">
        <v>1.018462866038786E-2</v>
      </c>
      <c r="N182" s="159">
        <v>74.88300000000001</v>
      </c>
      <c r="O182" s="159">
        <v>0.76265554797582424</v>
      </c>
      <c r="P182" s="159">
        <v>611.07771962327161</v>
      </c>
      <c r="Q182" s="160">
        <v>45.759332878549451</v>
      </c>
    </row>
    <row r="183" spans="1:17" s="4" customFormat="1" ht="12.75" customHeight="1">
      <c r="A183" s="93"/>
      <c r="B183" s="102" t="s">
        <v>398</v>
      </c>
      <c r="C183" s="162" t="s">
        <v>829</v>
      </c>
      <c r="D183" s="144">
        <v>20</v>
      </c>
      <c r="E183" s="144">
        <v>1975</v>
      </c>
      <c r="F183" s="145">
        <v>16.227</v>
      </c>
      <c r="G183" s="145">
        <v>1.53</v>
      </c>
      <c r="H183" s="145">
        <v>3.2</v>
      </c>
      <c r="I183" s="145">
        <v>11.497</v>
      </c>
      <c r="J183" s="145">
        <v>1127.03</v>
      </c>
      <c r="K183" s="145">
        <v>11.497</v>
      </c>
      <c r="L183" s="145">
        <v>1127.03</v>
      </c>
      <c r="M183" s="146">
        <v>1.0201148150448524E-2</v>
      </c>
      <c r="N183" s="147">
        <v>64.528000000000006</v>
      </c>
      <c r="O183" s="147">
        <v>0.65825968785214239</v>
      </c>
      <c r="P183" s="147">
        <v>612.06888902691139</v>
      </c>
      <c r="Q183" s="148">
        <v>39.495581271128543</v>
      </c>
    </row>
    <row r="184" spans="1:17" s="4" customFormat="1" ht="12.75" customHeight="1">
      <c r="A184" s="93"/>
      <c r="B184" s="102" t="s">
        <v>267</v>
      </c>
      <c r="C184" s="113" t="s">
        <v>221</v>
      </c>
      <c r="D184" s="71">
        <v>90</v>
      </c>
      <c r="E184" s="71">
        <v>1967</v>
      </c>
      <c r="F184" s="72">
        <v>46.22</v>
      </c>
      <c r="G184" s="72">
        <v>0</v>
      </c>
      <c r="H184" s="72">
        <v>0</v>
      </c>
      <c r="I184" s="72">
        <v>46.22</v>
      </c>
      <c r="J184" s="72">
        <v>4485</v>
      </c>
      <c r="K184" s="72">
        <v>46.22</v>
      </c>
      <c r="L184" s="72">
        <v>4485</v>
      </c>
      <c r="M184" s="114">
        <v>1.030546265328874E-2</v>
      </c>
      <c r="N184" s="73">
        <v>60.604000000000006</v>
      </c>
      <c r="O184" s="73">
        <v>0.62455225863991093</v>
      </c>
      <c r="P184" s="73">
        <v>618.32775919732444</v>
      </c>
      <c r="Q184" s="115">
        <v>37.473135518394649</v>
      </c>
    </row>
    <row r="185" spans="1:17" s="4" customFormat="1" ht="12.75" customHeight="1">
      <c r="A185" s="93"/>
      <c r="B185" s="102" t="s">
        <v>398</v>
      </c>
      <c r="C185" s="142" t="s">
        <v>479</v>
      </c>
      <c r="D185" s="143">
        <v>20</v>
      </c>
      <c r="E185" s="143" t="s">
        <v>480</v>
      </c>
      <c r="F185" s="145">
        <v>16.498000000000001</v>
      </c>
      <c r="G185" s="145">
        <v>1.5520830000000001</v>
      </c>
      <c r="H185" s="145">
        <v>3.2</v>
      </c>
      <c r="I185" s="145">
        <v>11.745917</v>
      </c>
      <c r="J185" s="145">
        <v>1135.0999999999999</v>
      </c>
      <c r="K185" s="145">
        <v>11.745917</v>
      </c>
      <c r="L185" s="145">
        <v>1135.0999999999999</v>
      </c>
      <c r="M185" s="146">
        <v>1.0347913840190293E-2</v>
      </c>
      <c r="N185" s="147">
        <v>64.528000000000006</v>
      </c>
      <c r="O185" s="147">
        <v>0.66773018427979924</v>
      </c>
      <c r="P185" s="147">
        <v>620.87483041141752</v>
      </c>
      <c r="Q185" s="148">
        <v>40.063811056787955</v>
      </c>
    </row>
    <row r="186" spans="1:17" s="4" customFormat="1" ht="12.75" customHeight="1">
      <c r="A186" s="93"/>
      <c r="B186" s="102" t="s">
        <v>267</v>
      </c>
      <c r="C186" s="113" t="s">
        <v>222</v>
      </c>
      <c r="D186" s="71">
        <v>30</v>
      </c>
      <c r="E186" s="71">
        <v>1967</v>
      </c>
      <c r="F186" s="72">
        <v>16.501999999999999</v>
      </c>
      <c r="G186" s="72">
        <v>0</v>
      </c>
      <c r="H186" s="72">
        <v>0</v>
      </c>
      <c r="I186" s="72">
        <v>16.501999999999999</v>
      </c>
      <c r="J186" s="72">
        <v>1550</v>
      </c>
      <c r="K186" s="72">
        <v>16.501999999999999</v>
      </c>
      <c r="L186" s="72">
        <v>1550</v>
      </c>
      <c r="M186" s="114">
        <v>1.0646451612903226E-2</v>
      </c>
      <c r="N186" s="73">
        <v>60.604000000000006</v>
      </c>
      <c r="O186" s="73">
        <v>0.64521755354838717</v>
      </c>
      <c r="P186" s="73">
        <v>638.78709677419351</v>
      </c>
      <c r="Q186" s="115">
        <v>38.713053212903226</v>
      </c>
    </row>
    <row r="187" spans="1:17" s="4" customFormat="1" ht="12.75" customHeight="1">
      <c r="A187" s="93"/>
      <c r="B187" s="102" t="s">
        <v>398</v>
      </c>
      <c r="C187" s="163" t="s">
        <v>481</v>
      </c>
      <c r="D187" s="109">
        <v>8</v>
      </c>
      <c r="E187" s="109">
        <v>1970</v>
      </c>
      <c r="F187" s="109">
        <v>4.992</v>
      </c>
      <c r="G187" s="109">
        <v>0.76724400000000004</v>
      </c>
      <c r="H187" s="109">
        <v>0.08</v>
      </c>
      <c r="I187" s="109">
        <v>4.144755</v>
      </c>
      <c r="J187" s="109">
        <v>389.07</v>
      </c>
      <c r="K187" s="109">
        <v>4.144755</v>
      </c>
      <c r="L187" s="109">
        <v>389.07</v>
      </c>
      <c r="M187" s="110">
        <v>1.0652980183514535E-2</v>
      </c>
      <c r="N187" s="111">
        <v>64.528000000000006</v>
      </c>
      <c r="O187" s="111">
        <v>0.68741550528182593</v>
      </c>
      <c r="P187" s="111">
        <v>639.1788110108721</v>
      </c>
      <c r="Q187" s="112">
        <v>41.24493031690956</v>
      </c>
    </row>
    <row r="188" spans="1:17" s="4" customFormat="1" ht="12.75" customHeight="1">
      <c r="A188" s="93"/>
      <c r="B188" s="102" t="s">
        <v>175</v>
      </c>
      <c r="C188" s="103" t="s">
        <v>773</v>
      </c>
      <c r="D188" s="94">
        <v>10</v>
      </c>
      <c r="E188" s="94" t="s">
        <v>36</v>
      </c>
      <c r="F188" s="104">
        <v>4.3</v>
      </c>
      <c r="G188" s="104">
        <v>0</v>
      </c>
      <c r="H188" s="104">
        <v>0</v>
      </c>
      <c r="I188" s="104">
        <v>4.28</v>
      </c>
      <c r="J188" s="104">
        <v>397.1</v>
      </c>
      <c r="K188" s="104">
        <v>4.28</v>
      </c>
      <c r="L188" s="104">
        <v>397.1</v>
      </c>
      <c r="M188" s="105">
        <v>1.0778141526063963E-2</v>
      </c>
      <c r="N188" s="106">
        <v>75.599999999999994</v>
      </c>
      <c r="O188" s="106">
        <v>0.81482749937043553</v>
      </c>
      <c r="P188" s="106">
        <v>646.68849156383783</v>
      </c>
      <c r="Q188" s="107">
        <v>48.88964996222613</v>
      </c>
    </row>
    <row r="189" spans="1:17" s="4" customFormat="1" ht="12.75" customHeight="1">
      <c r="A189" s="93"/>
      <c r="B189" s="94" t="s">
        <v>150</v>
      </c>
      <c r="C189" s="95" t="s">
        <v>126</v>
      </c>
      <c r="D189" s="96">
        <v>11</v>
      </c>
      <c r="E189" s="96">
        <v>1962</v>
      </c>
      <c r="F189" s="97">
        <v>8.5599999999999987</v>
      </c>
      <c r="G189" s="97">
        <v>0.7</v>
      </c>
      <c r="H189" s="97">
        <v>1.76</v>
      </c>
      <c r="I189" s="97">
        <v>6.1</v>
      </c>
      <c r="J189" s="97">
        <v>537.08000000000004</v>
      </c>
      <c r="K189" s="97">
        <v>4.8869999999999996</v>
      </c>
      <c r="L189" s="97">
        <v>451.69</v>
      </c>
      <c r="M189" s="98">
        <v>1.0819367265159733E-2</v>
      </c>
      <c r="N189" s="99">
        <v>55.4</v>
      </c>
      <c r="O189" s="100">
        <v>0.5993929464898492</v>
      </c>
      <c r="P189" s="100">
        <v>649.16203590958401</v>
      </c>
      <c r="Q189" s="101">
        <v>35.963576789390949</v>
      </c>
    </row>
    <row r="190" spans="1:17" s="4" customFormat="1" ht="12.75" customHeight="1">
      <c r="A190" s="93"/>
      <c r="B190" s="94" t="s">
        <v>394</v>
      </c>
      <c r="C190" s="155" t="s">
        <v>512</v>
      </c>
      <c r="D190" s="157">
        <v>20</v>
      </c>
      <c r="E190" s="157">
        <v>1973</v>
      </c>
      <c r="F190" s="157">
        <v>15.01</v>
      </c>
      <c r="G190" s="157">
        <v>1.6436280000000001</v>
      </c>
      <c r="H190" s="157">
        <v>3.2</v>
      </c>
      <c r="I190" s="157">
        <v>10.166372000000001</v>
      </c>
      <c r="J190" s="157">
        <v>929.05</v>
      </c>
      <c r="K190" s="157">
        <v>10.166372000000001</v>
      </c>
      <c r="L190" s="157">
        <v>929.05</v>
      </c>
      <c r="M190" s="158">
        <v>1.0942760884774772E-2</v>
      </c>
      <c r="N190" s="159">
        <v>74.88300000000001</v>
      </c>
      <c r="O190" s="159">
        <v>0.8194267633345893</v>
      </c>
      <c r="P190" s="159">
        <v>656.56565308648624</v>
      </c>
      <c r="Q190" s="160">
        <v>49.165605800075355</v>
      </c>
    </row>
    <row r="191" spans="1:17" s="4" customFormat="1" ht="12.75" customHeight="1">
      <c r="A191" s="93"/>
      <c r="B191" s="94" t="s">
        <v>33</v>
      </c>
      <c r="C191" s="135" t="s">
        <v>533</v>
      </c>
      <c r="D191" s="136">
        <v>9</v>
      </c>
      <c r="E191" s="136">
        <v>1984</v>
      </c>
      <c r="F191" s="137">
        <v>7.7</v>
      </c>
      <c r="G191" s="137">
        <v>0.8</v>
      </c>
      <c r="H191" s="137">
        <v>1.4</v>
      </c>
      <c r="I191" s="137">
        <v>5.5</v>
      </c>
      <c r="J191" s="137">
        <v>431</v>
      </c>
      <c r="K191" s="137">
        <v>4.8</v>
      </c>
      <c r="L191" s="137">
        <v>431</v>
      </c>
      <c r="M191" s="138">
        <v>1.1136890951276101E-2</v>
      </c>
      <c r="N191" s="139">
        <v>58.97</v>
      </c>
      <c r="O191" s="139">
        <v>0.65674245939675169</v>
      </c>
      <c r="P191" s="139">
        <v>668.2134570765661</v>
      </c>
      <c r="Q191" s="140">
        <v>39.404547563805096</v>
      </c>
    </row>
    <row r="192" spans="1:17" s="4" customFormat="1" ht="12.75" customHeight="1">
      <c r="A192" s="93"/>
      <c r="B192" s="102" t="s">
        <v>433</v>
      </c>
      <c r="C192" s="95" t="s">
        <v>409</v>
      </c>
      <c r="D192" s="94">
        <v>8</v>
      </c>
      <c r="E192" s="94">
        <v>1966</v>
      </c>
      <c r="F192" s="104">
        <v>3.9369999999999998</v>
      </c>
      <c r="G192" s="104">
        <v>0</v>
      </c>
      <c r="H192" s="104">
        <v>0</v>
      </c>
      <c r="I192" s="104">
        <v>3.9369999999999998</v>
      </c>
      <c r="J192" s="104">
        <v>350.21</v>
      </c>
      <c r="K192" s="104">
        <v>3.9369999999999998</v>
      </c>
      <c r="L192" s="104">
        <v>350.21</v>
      </c>
      <c r="M192" s="105">
        <v>1.1241826332771765E-2</v>
      </c>
      <c r="N192" s="106">
        <v>71.3</v>
      </c>
      <c r="O192" s="106">
        <v>0.8015422175266268</v>
      </c>
      <c r="P192" s="106">
        <v>674.50957996630586</v>
      </c>
      <c r="Q192" s="107">
        <v>48.092533051597613</v>
      </c>
    </row>
    <row r="193" spans="1:17" s="4" customFormat="1" ht="12.75" customHeight="1">
      <c r="A193" s="93"/>
      <c r="B193" s="102" t="s">
        <v>398</v>
      </c>
      <c r="C193" s="142" t="s">
        <v>482</v>
      </c>
      <c r="D193" s="143">
        <v>38</v>
      </c>
      <c r="E193" s="143">
        <v>1978</v>
      </c>
      <c r="F193" s="145">
        <v>31.800999999999998</v>
      </c>
      <c r="G193" s="145">
        <v>4.1275829999999996</v>
      </c>
      <c r="H193" s="145">
        <v>5.92</v>
      </c>
      <c r="I193" s="145">
        <v>21.753413999999999</v>
      </c>
      <c r="J193" s="145">
        <v>1934.43</v>
      </c>
      <c r="K193" s="145">
        <v>21.753413999999999</v>
      </c>
      <c r="L193" s="145">
        <v>1934.43</v>
      </c>
      <c r="M193" s="146">
        <v>1.1245387013228702E-2</v>
      </c>
      <c r="N193" s="147">
        <v>64.528000000000006</v>
      </c>
      <c r="O193" s="147">
        <v>0.72564233318962179</v>
      </c>
      <c r="P193" s="147">
        <v>674.72322079372213</v>
      </c>
      <c r="Q193" s="148">
        <v>43.538539991377306</v>
      </c>
    </row>
    <row r="194" spans="1:17" s="4" customFormat="1" ht="12.75" customHeight="1">
      <c r="A194" s="93"/>
      <c r="B194" s="102" t="s">
        <v>189</v>
      </c>
      <c r="C194" s="95" t="s">
        <v>541</v>
      </c>
      <c r="D194" s="96">
        <v>60</v>
      </c>
      <c r="E194" s="96">
        <v>1966</v>
      </c>
      <c r="F194" s="97">
        <v>44.667000000000002</v>
      </c>
      <c r="G194" s="97">
        <v>4.1879999999999997</v>
      </c>
      <c r="H194" s="97">
        <v>9.6</v>
      </c>
      <c r="I194" s="97">
        <v>30.879000000000001</v>
      </c>
      <c r="J194" s="97">
        <v>2723.38</v>
      </c>
      <c r="K194" s="97">
        <v>30.879000000000001</v>
      </c>
      <c r="L194" s="97">
        <v>2723.38</v>
      </c>
      <c r="M194" s="98">
        <v>1.1338483795871306E-2</v>
      </c>
      <c r="N194" s="99">
        <v>50.7</v>
      </c>
      <c r="O194" s="100">
        <v>0.57486112845067527</v>
      </c>
      <c r="P194" s="100">
        <v>680.30902775227844</v>
      </c>
      <c r="Q194" s="101">
        <v>34.49166770704052</v>
      </c>
    </row>
    <row r="195" spans="1:17" s="4" customFormat="1" ht="12.75" customHeight="1">
      <c r="A195" s="93"/>
      <c r="B195" s="102" t="s">
        <v>189</v>
      </c>
      <c r="C195" s="95" t="s">
        <v>537</v>
      </c>
      <c r="D195" s="96">
        <v>64</v>
      </c>
      <c r="E195" s="96">
        <v>1961</v>
      </c>
      <c r="F195" s="97">
        <v>51.686999999999998</v>
      </c>
      <c r="G195" s="97">
        <v>7.3710000000000004</v>
      </c>
      <c r="H195" s="97">
        <v>10.24</v>
      </c>
      <c r="I195" s="97">
        <v>34.076000000000001</v>
      </c>
      <c r="J195" s="97">
        <v>2955</v>
      </c>
      <c r="K195" s="97">
        <v>34.076000000000001</v>
      </c>
      <c r="L195" s="97">
        <v>2955.71</v>
      </c>
      <c r="M195" s="98">
        <v>1.152887123567603E-2</v>
      </c>
      <c r="N195" s="99">
        <v>50.7</v>
      </c>
      <c r="O195" s="100">
        <v>0.58451377164877472</v>
      </c>
      <c r="P195" s="100">
        <v>691.7322741405618</v>
      </c>
      <c r="Q195" s="101">
        <v>35.070826298926484</v>
      </c>
    </row>
    <row r="196" spans="1:17" s="4" customFormat="1" ht="12.75" customHeight="1">
      <c r="A196" s="93"/>
      <c r="B196" s="94" t="s">
        <v>394</v>
      </c>
      <c r="C196" s="155" t="s">
        <v>835</v>
      </c>
      <c r="D196" s="157">
        <v>29</v>
      </c>
      <c r="E196" s="157">
        <v>1960</v>
      </c>
      <c r="F196" s="157">
        <v>13.842000000000001</v>
      </c>
      <c r="G196" s="157">
        <v>0</v>
      </c>
      <c r="H196" s="157">
        <v>0</v>
      </c>
      <c r="I196" s="157">
        <v>13.842000000000001</v>
      </c>
      <c r="J196" s="157">
        <v>1187.67</v>
      </c>
      <c r="K196" s="157">
        <v>13.842000000000001</v>
      </c>
      <c r="L196" s="157">
        <v>1187.67</v>
      </c>
      <c r="M196" s="158">
        <v>1.1654752582788148E-2</v>
      </c>
      <c r="N196" s="159">
        <v>74.88300000000001</v>
      </c>
      <c r="O196" s="159">
        <v>0.87274283765692506</v>
      </c>
      <c r="P196" s="159">
        <v>699.28515496728892</v>
      </c>
      <c r="Q196" s="160">
        <v>52.364570259415501</v>
      </c>
    </row>
    <row r="197" spans="1:17" s="4" customFormat="1" ht="12.75" customHeight="1">
      <c r="A197" s="93"/>
      <c r="B197" s="102" t="s">
        <v>189</v>
      </c>
      <c r="C197" s="95" t="s">
        <v>542</v>
      </c>
      <c r="D197" s="96">
        <v>48</v>
      </c>
      <c r="E197" s="96">
        <v>1961</v>
      </c>
      <c r="F197" s="97">
        <v>39.872999999999998</v>
      </c>
      <c r="G197" s="97">
        <v>4.3550000000000004</v>
      </c>
      <c r="H197" s="97">
        <v>7.68</v>
      </c>
      <c r="I197" s="97">
        <v>27.837</v>
      </c>
      <c r="J197" s="97">
        <v>2296.96</v>
      </c>
      <c r="K197" s="97">
        <v>27.837</v>
      </c>
      <c r="L197" s="97">
        <v>2296.96</v>
      </c>
      <c r="M197" s="98">
        <v>1.2119061716355531E-2</v>
      </c>
      <c r="N197" s="99">
        <v>50.7</v>
      </c>
      <c r="O197" s="100">
        <v>0.61443642901922546</v>
      </c>
      <c r="P197" s="100">
        <v>727.1437029813319</v>
      </c>
      <c r="Q197" s="101">
        <v>36.866185741153529</v>
      </c>
    </row>
    <row r="198" spans="1:17" s="4" customFormat="1" ht="12.75" customHeight="1">
      <c r="A198" s="93"/>
      <c r="B198" s="102" t="s">
        <v>189</v>
      </c>
      <c r="C198" s="95" t="s">
        <v>540</v>
      </c>
      <c r="D198" s="96">
        <v>60</v>
      </c>
      <c r="E198" s="96">
        <v>1966</v>
      </c>
      <c r="F198" s="97">
        <v>47.293999999999997</v>
      </c>
      <c r="G198" s="97">
        <v>4.8579999999999997</v>
      </c>
      <c r="H198" s="97">
        <v>9.6</v>
      </c>
      <c r="I198" s="97">
        <v>32.835999999999999</v>
      </c>
      <c r="J198" s="97">
        <v>2700.52</v>
      </c>
      <c r="K198" s="97">
        <v>32.835999999999999</v>
      </c>
      <c r="L198" s="97">
        <v>2700.52</v>
      </c>
      <c r="M198" s="98">
        <v>1.2159139721238872E-2</v>
      </c>
      <c r="N198" s="99">
        <v>50.7</v>
      </c>
      <c r="O198" s="100">
        <v>0.6164683838668108</v>
      </c>
      <c r="P198" s="100">
        <v>729.54838327433231</v>
      </c>
      <c r="Q198" s="101">
        <v>36.988103032008652</v>
      </c>
    </row>
    <row r="199" spans="1:17" s="4" customFormat="1" ht="12.75" customHeight="1">
      <c r="A199" s="93"/>
      <c r="B199" s="102" t="s">
        <v>398</v>
      </c>
      <c r="C199" s="162" t="s">
        <v>477</v>
      </c>
      <c r="D199" s="144">
        <v>24</v>
      </c>
      <c r="E199" s="144">
        <v>1965</v>
      </c>
      <c r="F199" s="145">
        <v>15.603199999999999</v>
      </c>
      <c r="G199" s="145">
        <v>1.8360000000000001</v>
      </c>
      <c r="H199" s="145">
        <v>0.24</v>
      </c>
      <c r="I199" s="145">
        <v>13.527201</v>
      </c>
      <c r="J199" s="145">
        <v>1110.8699999999999</v>
      </c>
      <c r="K199" s="145">
        <v>13.527201</v>
      </c>
      <c r="L199" s="145">
        <v>1110.8699999999999</v>
      </c>
      <c r="M199" s="146">
        <v>1.2177123335763861E-2</v>
      </c>
      <c r="N199" s="147">
        <v>64.528000000000006</v>
      </c>
      <c r="O199" s="147">
        <v>0.78576541461017047</v>
      </c>
      <c r="P199" s="147">
        <v>730.62740014583164</v>
      </c>
      <c r="Q199" s="148">
        <v>47.145924876610231</v>
      </c>
    </row>
    <row r="200" spans="1:17" s="4" customFormat="1" ht="12.75" customHeight="1">
      <c r="A200" s="93"/>
      <c r="B200" s="102" t="s">
        <v>398</v>
      </c>
      <c r="C200" s="162" t="s">
        <v>476</v>
      </c>
      <c r="D200" s="144">
        <v>33</v>
      </c>
      <c r="E200" s="144">
        <v>1985</v>
      </c>
      <c r="F200" s="145">
        <v>33.927</v>
      </c>
      <c r="G200" s="145">
        <v>3.4094519999999999</v>
      </c>
      <c r="H200" s="145">
        <v>5.28</v>
      </c>
      <c r="I200" s="145">
        <v>25.237549000000001</v>
      </c>
      <c r="J200" s="145">
        <v>2059.6</v>
      </c>
      <c r="K200" s="145">
        <v>25.237549000000001</v>
      </c>
      <c r="L200" s="145">
        <v>2059.6</v>
      </c>
      <c r="M200" s="146">
        <v>1.2253616721693533E-2</v>
      </c>
      <c r="N200" s="147">
        <v>64.528000000000006</v>
      </c>
      <c r="O200" s="147">
        <v>0.79070137981744038</v>
      </c>
      <c r="P200" s="147">
        <v>735.21700330161195</v>
      </c>
      <c r="Q200" s="148">
        <v>47.442082789046424</v>
      </c>
    </row>
    <row r="201" spans="1:17" s="4" customFormat="1" ht="12.75" customHeight="1">
      <c r="A201" s="93"/>
      <c r="B201" s="102" t="s">
        <v>189</v>
      </c>
      <c r="C201" s="116" t="s">
        <v>545</v>
      </c>
      <c r="D201" s="117">
        <v>48</v>
      </c>
      <c r="E201" s="118">
        <v>1961</v>
      </c>
      <c r="F201" s="120">
        <v>40.793999999999997</v>
      </c>
      <c r="G201" s="120">
        <v>4.9139999999999997</v>
      </c>
      <c r="H201" s="120">
        <v>7.68</v>
      </c>
      <c r="I201" s="120">
        <v>28.2</v>
      </c>
      <c r="J201" s="121">
        <v>2299.59</v>
      </c>
      <c r="K201" s="120">
        <v>28.2</v>
      </c>
      <c r="L201" s="121">
        <v>2299.59</v>
      </c>
      <c r="M201" s="98">
        <v>1.2263055588170065E-2</v>
      </c>
      <c r="N201" s="164">
        <v>50.7</v>
      </c>
      <c r="O201" s="100">
        <v>0.62173691832022238</v>
      </c>
      <c r="P201" s="100">
        <v>735.78333529020392</v>
      </c>
      <c r="Q201" s="101">
        <v>37.304215099213337</v>
      </c>
    </row>
    <row r="202" spans="1:17" s="4" customFormat="1" ht="12.75" customHeight="1">
      <c r="A202" s="93"/>
      <c r="B202" s="102" t="s">
        <v>189</v>
      </c>
      <c r="C202" s="95" t="s">
        <v>539</v>
      </c>
      <c r="D202" s="96">
        <v>64</v>
      </c>
      <c r="E202" s="96">
        <v>1961</v>
      </c>
      <c r="F202" s="97">
        <v>53.137</v>
      </c>
      <c r="G202" s="97">
        <v>6.3659999999999997</v>
      </c>
      <c r="H202" s="97">
        <v>10.24</v>
      </c>
      <c r="I202" s="97">
        <v>36.530999999999999</v>
      </c>
      <c r="J202" s="97">
        <v>2955.81</v>
      </c>
      <c r="K202" s="97">
        <v>36.530999999999999</v>
      </c>
      <c r="L202" s="97">
        <v>2955.81</v>
      </c>
      <c r="M202" s="98">
        <v>1.2359048788656917E-2</v>
      </c>
      <c r="N202" s="99">
        <v>50.7</v>
      </c>
      <c r="O202" s="100">
        <v>0.62660377358490571</v>
      </c>
      <c r="P202" s="100">
        <v>741.54292731941496</v>
      </c>
      <c r="Q202" s="101">
        <v>37.596226415094335</v>
      </c>
    </row>
    <row r="203" spans="1:17" s="4" customFormat="1" ht="12.75" customHeight="1" thickBot="1">
      <c r="A203" s="165"/>
      <c r="B203" s="166" t="s">
        <v>433</v>
      </c>
      <c r="C203" s="167" t="s">
        <v>410</v>
      </c>
      <c r="D203" s="168">
        <v>75</v>
      </c>
      <c r="E203" s="168">
        <v>1990</v>
      </c>
      <c r="F203" s="169">
        <v>61.323</v>
      </c>
      <c r="G203" s="169">
        <v>5.0999999999999996</v>
      </c>
      <c r="H203" s="169">
        <v>10.94</v>
      </c>
      <c r="I203" s="169">
        <v>45.283000000000001</v>
      </c>
      <c r="J203" s="169">
        <v>3527.11</v>
      </c>
      <c r="K203" s="169">
        <v>45.283000000000001</v>
      </c>
      <c r="L203" s="169">
        <v>3527.11</v>
      </c>
      <c r="M203" s="170">
        <v>1.2838556211742758E-2</v>
      </c>
      <c r="N203" s="171">
        <v>71.3</v>
      </c>
      <c r="O203" s="171">
        <v>0.91538905789725866</v>
      </c>
      <c r="P203" s="171">
        <v>770.3133727045655</v>
      </c>
      <c r="Q203" s="172">
        <v>54.923343473835523</v>
      </c>
    </row>
    <row r="204" spans="1:17" s="4" customFormat="1" ht="12.75" customHeight="1">
      <c r="A204" s="320" t="s">
        <v>24</v>
      </c>
      <c r="B204" s="66" t="s">
        <v>152</v>
      </c>
      <c r="C204" s="321" t="s">
        <v>740</v>
      </c>
      <c r="D204" s="322">
        <v>20</v>
      </c>
      <c r="E204" s="322">
        <v>1993</v>
      </c>
      <c r="F204" s="323">
        <v>15.31</v>
      </c>
      <c r="G204" s="323">
        <v>1.968</v>
      </c>
      <c r="H204" s="323">
        <v>3.2</v>
      </c>
      <c r="I204" s="323">
        <f>F204-G204-H204</f>
        <v>10.141999999999999</v>
      </c>
      <c r="J204" s="323">
        <v>1515.58</v>
      </c>
      <c r="K204" s="323">
        <v>10.141999999999999</v>
      </c>
      <c r="L204" s="323">
        <v>1515.58</v>
      </c>
      <c r="M204" s="324">
        <f>K204/L204</f>
        <v>6.6918275511685292E-3</v>
      </c>
      <c r="N204" s="325">
        <v>51.448</v>
      </c>
      <c r="O204" s="326">
        <f>M204*N204</f>
        <v>0.34428114385251851</v>
      </c>
      <c r="P204" s="326">
        <f>M204*60*1000</f>
        <v>401.50965307011177</v>
      </c>
      <c r="Q204" s="327">
        <f>P204*N204/1000</f>
        <v>20.656868631151113</v>
      </c>
    </row>
    <row r="205" spans="1:17" s="4" customFormat="1" ht="12.75" customHeight="1">
      <c r="A205" s="328"/>
      <c r="B205" s="67" t="s">
        <v>152</v>
      </c>
      <c r="C205" s="329" t="s">
        <v>742</v>
      </c>
      <c r="D205" s="330">
        <v>21</v>
      </c>
      <c r="E205" s="330">
        <v>1991</v>
      </c>
      <c r="F205" s="331">
        <v>12.21</v>
      </c>
      <c r="G205" s="331">
        <v>1.421</v>
      </c>
      <c r="H205" s="331">
        <v>3.36</v>
      </c>
      <c r="I205" s="331">
        <f>F205-G205-H205</f>
        <v>7.429000000000002</v>
      </c>
      <c r="J205" s="331">
        <v>1097.0999999999999</v>
      </c>
      <c r="K205" s="331">
        <v>7.4290000000000003</v>
      </c>
      <c r="L205" s="331">
        <v>1097.0999999999999</v>
      </c>
      <c r="M205" s="332">
        <f>K205/L205</f>
        <v>6.7714884696016778E-3</v>
      </c>
      <c r="N205" s="333">
        <v>51.448</v>
      </c>
      <c r="O205" s="334">
        <f>M205*N205</f>
        <v>0.34837953878406713</v>
      </c>
      <c r="P205" s="334">
        <f>M205*60*1000</f>
        <v>406.28930817610063</v>
      </c>
      <c r="Q205" s="335">
        <f>P205*N205/1000</f>
        <v>20.902772327044026</v>
      </c>
    </row>
    <row r="206" spans="1:17" s="4" customFormat="1" ht="12.75" customHeight="1">
      <c r="A206" s="328"/>
      <c r="B206" s="67" t="s">
        <v>152</v>
      </c>
      <c r="C206" s="329" t="s">
        <v>743</v>
      </c>
      <c r="D206" s="330">
        <v>45</v>
      </c>
      <c r="E206" s="330">
        <v>1976</v>
      </c>
      <c r="F206" s="331">
        <v>26.841999999999999</v>
      </c>
      <c r="G206" s="331">
        <v>3.681</v>
      </c>
      <c r="H206" s="331">
        <v>7.2</v>
      </c>
      <c r="I206" s="331">
        <f>F206-G206-H206</f>
        <v>15.960999999999999</v>
      </c>
      <c r="J206" s="331">
        <v>2308.42</v>
      </c>
      <c r="K206" s="331">
        <v>15.961</v>
      </c>
      <c r="L206" s="331">
        <v>2308.42</v>
      </c>
      <c r="M206" s="332">
        <f>K206/L206</f>
        <v>6.9142530388750746E-3</v>
      </c>
      <c r="N206" s="333">
        <v>51.448</v>
      </c>
      <c r="O206" s="334">
        <f>M206*N206</f>
        <v>0.35572449034404485</v>
      </c>
      <c r="P206" s="334">
        <f>M206*60*1000</f>
        <v>414.85518233250446</v>
      </c>
      <c r="Q206" s="335">
        <f>P206*N206/1000</f>
        <v>21.343469420642691</v>
      </c>
    </row>
    <row r="207" spans="1:17" s="4" customFormat="1" ht="12.75" customHeight="1">
      <c r="A207" s="328"/>
      <c r="B207" s="67" t="s">
        <v>152</v>
      </c>
      <c r="C207" s="329" t="s">
        <v>744</v>
      </c>
      <c r="D207" s="330">
        <v>15</v>
      </c>
      <c r="E207" s="330">
        <v>1961</v>
      </c>
      <c r="F207" s="331">
        <v>8.07</v>
      </c>
      <c r="G207" s="331">
        <v>1.0269999999999999</v>
      </c>
      <c r="H207" s="331">
        <v>2.2400000000000002</v>
      </c>
      <c r="I207" s="331">
        <f>F207-G207-H207</f>
        <v>4.8029999999999999</v>
      </c>
      <c r="J207" s="331">
        <v>675.34</v>
      </c>
      <c r="K207" s="331">
        <v>4.8029999999999999</v>
      </c>
      <c r="L207" s="331">
        <v>675.34</v>
      </c>
      <c r="M207" s="332">
        <f>K207/L207</f>
        <v>7.1119732282998189E-3</v>
      </c>
      <c r="N207" s="333">
        <v>51.448</v>
      </c>
      <c r="O207" s="334">
        <f>M207*N207</f>
        <v>0.36589679864956909</v>
      </c>
      <c r="P207" s="334">
        <f>M207*60*1000</f>
        <v>426.71839369798914</v>
      </c>
      <c r="Q207" s="335">
        <f>P207*N207/1000</f>
        <v>21.953807918974142</v>
      </c>
    </row>
    <row r="208" spans="1:17" s="4" customFormat="1" ht="12.75" customHeight="1">
      <c r="A208" s="328"/>
      <c r="B208" s="67" t="s">
        <v>152</v>
      </c>
      <c r="C208" s="329" t="s">
        <v>745</v>
      </c>
      <c r="D208" s="330">
        <v>25</v>
      </c>
      <c r="E208" s="330">
        <v>1962</v>
      </c>
      <c r="F208" s="331">
        <v>14.804</v>
      </c>
      <c r="G208" s="331">
        <v>2.0049999999999999</v>
      </c>
      <c r="H208" s="331">
        <v>3.84</v>
      </c>
      <c r="I208" s="331">
        <f>F208-G208-H208</f>
        <v>8.9589999999999996</v>
      </c>
      <c r="J208" s="331">
        <v>1208.3800000000001</v>
      </c>
      <c r="K208" s="331">
        <v>6.6680000000000001</v>
      </c>
      <c r="L208" s="331">
        <v>899.42</v>
      </c>
      <c r="M208" s="332">
        <f>K208/L208</f>
        <v>7.4136665851326413E-3</v>
      </c>
      <c r="N208" s="333">
        <v>51.448</v>
      </c>
      <c r="O208" s="334">
        <f>M208*N208</f>
        <v>0.38141831847190411</v>
      </c>
      <c r="P208" s="334">
        <f>M208*60*1000</f>
        <v>444.8199951079585</v>
      </c>
      <c r="Q208" s="335">
        <f>P208*N208/1000</f>
        <v>22.88509910831425</v>
      </c>
    </row>
    <row r="209" spans="1:17" s="4" customFormat="1" ht="12.75" customHeight="1">
      <c r="A209" s="328"/>
      <c r="B209" s="67" t="s">
        <v>74</v>
      </c>
      <c r="C209" s="336" t="s">
        <v>47</v>
      </c>
      <c r="D209" s="67">
        <v>100</v>
      </c>
      <c r="E209" s="67">
        <v>1972</v>
      </c>
      <c r="F209" s="69">
        <v>57.74</v>
      </c>
      <c r="G209" s="69">
        <v>9.9966679999999997</v>
      </c>
      <c r="H209" s="69">
        <v>14.613332</v>
      </c>
      <c r="I209" s="69">
        <v>33.130000000000003</v>
      </c>
      <c r="J209" s="69">
        <v>4426.41</v>
      </c>
      <c r="K209" s="69">
        <f>I209/J209*L209</f>
        <v>33.130000000000003</v>
      </c>
      <c r="L209" s="69">
        <v>4426.41</v>
      </c>
      <c r="M209" s="70">
        <f>K209/L209</f>
        <v>7.4846207197254667E-3</v>
      </c>
      <c r="N209" s="68">
        <f>56.6*1.09</f>
        <v>61.694000000000003</v>
      </c>
      <c r="O209" s="68">
        <f>M209*N209</f>
        <v>0.46175619068274298</v>
      </c>
      <c r="P209" s="68">
        <f>M209*60*1000</f>
        <v>449.07724318352797</v>
      </c>
      <c r="Q209" s="337">
        <f>P209*N209/1000</f>
        <v>27.705371440964576</v>
      </c>
    </row>
    <row r="210" spans="1:17" s="4" customFormat="1" ht="12.75" customHeight="1">
      <c r="A210" s="328"/>
      <c r="B210" s="67" t="s">
        <v>74</v>
      </c>
      <c r="C210" s="336" t="s">
        <v>48</v>
      </c>
      <c r="D210" s="67">
        <v>60</v>
      </c>
      <c r="E210" s="67">
        <v>1965</v>
      </c>
      <c r="F210" s="69">
        <v>38.14</v>
      </c>
      <c r="G210" s="69">
        <v>8.3338080000000012</v>
      </c>
      <c r="H210" s="69">
        <v>9.52</v>
      </c>
      <c r="I210" s="69">
        <f>F210-G210-H210</f>
        <v>20.286192</v>
      </c>
      <c r="J210" s="69">
        <v>2708.62</v>
      </c>
      <c r="K210" s="69">
        <f>I210/J210*L210</f>
        <v>20.286192</v>
      </c>
      <c r="L210" s="69">
        <v>2708.62</v>
      </c>
      <c r="M210" s="70">
        <f>K210/L210</f>
        <v>7.4894935428373123E-3</v>
      </c>
      <c r="N210" s="68">
        <f>56.6*1.09</f>
        <v>61.694000000000003</v>
      </c>
      <c r="O210" s="68">
        <f>M210*N210</f>
        <v>0.46205681463180515</v>
      </c>
      <c r="P210" s="68">
        <f>M210*60*1000</f>
        <v>449.3696125702387</v>
      </c>
      <c r="Q210" s="337">
        <f>P210*N210/1000</f>
        <v>27.723408877908305</v>
      </c>
    </row>
    <row r="211" spans="1:17" s="4" customFormat="1" ht="12.75" customHeight="1">
      <c r="A211" s="328"/>
      <c r="B211" s="67" t="s">
        <v>152</v>
      </c>
      <c r="C211" s="329" t="s">
        <v>746</v>
      </c>
      <c r="D211" s="330">
        <v>75</v>
      </c>
      <c r="E211" s="330">
        <v>1973</v>
      </c>
      <c r="F211" s="331">
        <v>49.673999999999999</v>
      </c>
      <c r="G211" s="331">
        <v>6.8559999999999999</v>
      </c>
      <c r="H211" s="331">
        <v>12</v>
      </c>
      <c r="I211" s="331">
        <f>F211-G211-H211</f>
        <v>30.817999999999998</v>
      </c>
      <c r="J211" s="331">
        <v>3986.33</v>
      </c>
      <c r="K211" s="331">
        <v>30.818000000000001</v>
      </c>
      <c r="L211" s="331">
        <v>3986.33</v>
      </c>
      <c r="M211" s="332">
        <f>K211/L211</f>
        <v>7.7309204205371863E-3</v>
      </c>
      <c r="N211" s="333">
        <v>51.448</v>
      </c>
      <c r="O211" s="334">
        <f>M211*N211</f>
        <v>0.39774039379579718</v>
      </c>
      <c r="P211" s="334">
        <f>M211*60*1000</f>
        <v>463.85522523223113</v>
      </c>
      <c r="Q211" s="335">
        <f>P211*N211/1000</f>
        <v>23.864423627747826</v>
      </c>
    </row>
    <row r="212" spans="1:17" s="4" customFormat="1" ht="12.75" customHeight="1">
      <c r="A212" s="328"/>
      <c r="B212" s="338" t="s">
        <v>267</v>
      </c>
      <c r="C212" s="339" t="s">
        <v>223</v>
      </c>
      <c r="D212" s="340">
        <v>28</v>
      </c>
      <c r="E212" s="340">
        <v>2001</v>
      </c>
      <c r="F212" s="341">
        <v>29.640999999999998</v>
      </c>
      <c r="G212" s="341">
        <v>5.7411820000000002</v>
      </c>
      <c r="H212" s="341">
        <v>4.8</v>
      </c>
      <c r="I212" s="341">
        <v>19.099820999999999</v>
      </c>
      <c r="J212" s="341">
        <v>2440.5300000000002</v>
      </c>
      <c r="K212" s="341">
        <v>19.099820999999999</v>
      </c>
      <c r="L212" s="341">
        <v>2440.5300000000002</v>
      </c>
      <c r="M212" s="342">
        <v>7.8260955612100645E-3</v>
      </c>
      <c r="N212" s="343">
        <v>61.040000000000006</v>
      </c>
      <c r="O212" s="343">
        <v>0.47770487305626236</v>
      </c>
      <c r="P212" s="343">
        <v>469.56573367260387</v>
      </c>
      <c r="Q212" s="344">
        <v>28.662292383375743</v>
      </c>
    </row>
    <row r="213" spans="1:17" s="4" customFormat="1" ht="12.75" customHeight="1">
      <c r="A213" s="328"/>
      <c r="B213" s="67" t="s">
        <v>152</v>
      </c>
      <c r="C213" s="329" t="s">
        <v>747</v>
      </c>
      <c r="D213" s="330">
        <v>18</v>
      </c>
      <c r="E213" s="330">
        <v>1958</v>
      </c>
      <c r="F213" s="331">
        <v>11.795</v>
      </c>
      <c r="G213" s="331">
        <v>1.7330000000000001</v>
      </c>
      <c r="H213" s="331">
        <v>2.8</v>
      </c>
      <c r="I213" s="331">
        <f>F213-G213-H213</f>
        <v>7.2619999999999996</v>
      </c>
      <c r="J213" s="331">
        <v>914.96</v>
      </c>
      <c r="K213" s="331">
        <v>7.2619999999999996</v>
      </c>
      <c r="L213" s="331">
        <v>914.96</v>
      </c>
      <c r="M213" s="332">
        <f>K213/L213</f>
        <v>7.9369589927428506E-3</v>
      </c>
      <c r="N213" s="333">
        <v>51.448</v>
      </c>
      <c r="O213" s="334">
        <f>M213*N213</f>
        <v>0.40834066625863419</v>
      </c>
      <c r="P213" s="334">
        <f>M213*60*1000</f>
        <v>476.21753956457104</v>
      </c>
      <c r="Q213" s="335">
        <f>P213*N213/1000</f>
        <v>24.500439975518049</v>
      </c>
    </row>
    <row r="214" spans="1:17" s="4" customFormat="1" ht="12.75" customHeight="1">
      <c r="A214" s="328"/>
      <c r="B214" s="338" t="s">
        <v>77</v>
      </c>
      <c r="C214" s="345" t="s">
        <v>633</v>
      </c>
      <c r="D214" s="346">
        <v>15</v>
      </c>
      <c r="E214" s="347" t="s">
        <v>35</v>
      </c>
      <c r="F214" s="348">
        <v>14.81</v>
      </c>
      <c r="G214" s="348">
        <v>3.5</v>
      </c>
      <c r="H214" s="349">
        <v>2.4</v>
      </c>
      <c r="I214" s="348">
        <v>8.91</v>
      </c>
      <c r="J214" s="350">
        <v>1120.1099999999999</v>
      </c>
      <c r="K214" s="348">
        <v>8.91</v>
      </c>
      <c r="L214" s="350">
        <v>1120.1099999999999</v>
      </c>
      <c r="M214" s="332">
        <f>K214/L214</f>
        <v>7.9545758898679608E-3</v>
      </c>
      <c r="N214" s="333">
        <v>60.8</v>
      </c>
      <c r="O214" s="334">
        <f>M214*N214</f>
        <v>0.48363821410397201</v>
      </c>
      <c r="P214" s="334">
        <f>M214*60*1000</f>
        <v>477.27455339207762</v>
      </c>
      <c r="Q214" s="335">
        <f>P214*N214/1000</f>
        <v>29.018292846238317</v>
      </c>
    </row>
    <row r="215" spans="1:17" s="4" customFormat="1" ht="12.75" customHeight="1">
      <c r="A215" s="328"/>
      <c r="B215" s="67" t="s">
        <v>74</v>
      </c>
      <c r="C215" s="336" t="s">
        <v>54</v>
      </c>
      <c r="D215" s="67">
        <v>61</v>
      </c>
      <c r="E215" s="67">
        <v>1975</v>
      </c>
      <c r="F215" s="69">
        <v>47.93</v>
      </c>
      <c r="G215" s="69">
        <v>8.8414619999999999</v>
      </c>
      <c r="H215" s="69">
        <v>9.6</v>
      </c>
      <c r="I215" s="69">
        <f>F215-G215-H215</f>
        <v>29.488537999999998</v>
      </c>
      <c r="J215" s="69">
        <v>3635.15</v>
      </c>
      <c r="K215" s="69">
        <f>I215/J215*L215</f>
        <v>29.488538000000002</v>
      </c>
      <c r="L215" s="69">
        <v>3635.15</v>
      </c>
      <c r="M215" s="70">
        <f>K215/L215</f>
        <v>8.1120553484725529E-3</v>
      </c>
      <c r="N215" s="68">
        <f>56.6*1.09</f>
        <v>61.694000000000003</v>
      </c>
      <c r="O215" s="68">
        <f>M215*N215</f>
        <v>0.50046514266866571</v>
      </c>
      <c r="P215" s="68">
        <f>M215*60*1000</f>
        <v>486.72332090835317</v>
      </c>
      <c r="Q215" s="337">
        <f>P215*N215/1000</f>
        <v>30.02790856011994</v>
      </c>
    </row>
    <row r="216" spans="1:17" s="4" customFormat="1" ht="12.75" customHeight="1">
      <c r="A216" s="328"/>
      <c r="B216" s="67" t="s">
        <v>75</v>
      </c>
      <c r="C216" s="329" t="s">
        <v>596</v>
      </c>
      <c r="D216" s="330">
        <v>55</v>
      </c>
      <c r="E216" s="330">
        <v>2006</v>
      </c>
      <c r="F216" s="331">
        <v>37.564999999999998</v>
      </c>
      <c r="G216" s="331">
        <v>7.5735000000000001</v>
      </c>
      <c r="H216" s="331">
        <v>4.4000000000000004</v>
      </c>
      <c r="I216" s="331">
        <v>25.5915</v>
      </c>
      <c r="J216" s="331">
        <v>3144.46</v>
      </c>
      <c r="K216" s="331">
        <v>25.5915</v>
      </c>
      <c r="L216" s="331">
        <v>3144.46</v>
      </c>
      <c r="M216" s="332">
        <v>8.1385993143496815E-3</v>
      </c>
      <c r="N216" s="333">
        <v>60.4</v>
      </c>
      <c r="O216" s="334">
        <v>0.49157139858672078</v>
      </c>
      <c r="P216" s="334">
        <v>488.31595886098091</v>
      </c>
      <c r="Q216" s="335">
        <v>29.494283915203248</v>
      </c>
    </row>
    <row r="217" spans="1:17" s="4" customFormat="1" ht="12.75" customHeight="1">
      <c r="A217" s="328"/>
      <c r="B217" s="338" t="s">
        <v>77</v>
      </c>
      <c r="C217" s="345" t="s">
        <v>634</v>
      </c>
      <c r="D217" s="346">
        <v>56</v>
      </c>
      <c r="E217" s="347" t="s">
        <v>35</v>
      </c>
      <c r="F217" s="349">
        <v>40.07</v>
      </c>
      <c r="G217" s="349">
        <v>6.74</v>
      </c>
      <c r="H217" s="349">
        <v>8.64</v>
      </c>
      <c r="I217" s="349">
        <v>24.69</v>
      </c>
      <c r="J217" s="350">
        <v>3028.84</v>
      </c>
      <c r="K217" s="349">
        <v>24.69</v>
      </c>
      <c r="L217" s="350">
        <v>3028.84</v>
      </c>
      <c r="M217" s="332">
        <f>K217/L217</f>
        <v>8.1516356096723499E-3</v>
      </c>
      <c r="N217" s="333">
        <v>60.8</v>
      </c>
      <c r="O217" s="334">
        <f>M217*N217</f>
        <v>0.49561944506807887</v>
      </c>
      <c r="P217" s="334">
        <f>M217*60*1000</f>
        <v>489.09813658034102</v>
      </c>
      <c r="Q217" s="335">
        <f>P217*N217/1000</f>
        <v>29.737166704084732</v>
      </c>
    </row>
    <row r="218" spans="1:17" s="4" customFormat="1" ht="12.75" customHeight="1">
      <c r="A218" s="328"/>
      <c r="B218" s="67" t="s">
        <v>74</v>
      </c>
      <c r="C218" s="336" t="s">
        <v>50</v>
      </c>
      <c r="D218" s="67">
        <v>60</v>
      </c>
      <c r="E218" s="67">
        <v>1968</v>
      </c>
      <c r="F218" s="69">
        <v>35.46</v>
      </c>
      <c r="G218" s="69">
        <v>6.9096579999999994</v>
      </c>
      <c r="H218" s="69">
        <v>6.3403420000000006</v>
      </c>
      <c r="I218" s="69">
        <v>22.21</v>
      </c>
      <c r="J218" s="69">
        <v>2714.92</v>
      </c>
      <c r="K218" s="69">
        <f>I218/J218*L218</f>
        <v>22.21</v>
      </c>
      <c r="L218" s="69">
        <v>2714.92</v>
      </c>
      <c r="M218" s="70">
        <f>K218/L218</f>
        <v>8.1807198738821033E-3</v>
      </c>
      <c r="N218" s="68">
        <f>56.6*1.09</f>
        <v>61.694000000000003</v>
      </c>
      <c r="O218" s="68">
        <f>M218*N218</f>
        <v>0.50470133189928246</v>
      </c>
      <c r="P218" s="68">
        <f>M218*60*1000</f>
        <v>490.84319243292617</v>
      </c>
      <c r="Q218" s="337">
        <f>P218*N218/1000</f>
        <v>30.282079913956949</v>
      </c>
    </row>
    <row r="219" spans="1:17" s="4" customFormat="1" ht="12.75" customHeight="1">
      <c r="A219" s="328"/>
      <c r="B219" s="67" t="s">
        <v>152</v>
      </c>
      <c r="C219" s="329" t="s">
        <v>748</v>
      </c>
      <c r="D219" s="330">
        <v>32</v>
      </c>
      <c r="E219" s="330">
        <v>1942</v>
      </c>
      <c r="F219" s="331">
        <v>20.420999999999999</v>
      </c>
      <c r="G219" s="331">
        <v>3.633</v>
      </c>
      <c r="H219" s="331">
        <v>2.56</v>
      </c>
      <c r="I219" s="331">
        <f>F219-G219-H219</f>
        <v>14.228</v>
      </c>
      <c r="J219" s="331">
        <v>1725.16</v>
      </c>
      <c r="K219" s="331">
        <v>13.231</v>
      </c>
      <c r="L219" s="331">
        <v>1604.33</v>
      </c>
      <c r="M219" s="332">
        <f>K219/L219</f>
        <v>8.2470564036077366E-3</v>
      </c>
      <c r="N219" s="333">
        <v>51.448</v>
      </c>
      <c r="O219" s="334">
        <f>M219*N219</f>
        <v>0.42429455785281084</v>
      </c>
      <c r="P219" s="334">
        <f>M219*60*1000</f>
        <v>494.82338421646421</v>
      </c>
      <c r="Q219" s="335">
        <f>P219*N219/1000</f>
        <v>25.457673471168651</v>
      </c>
    </row>
    <row r="220" spans="1:17" s="4" customFormat="1" ht="12.75" customHeight="1">
      <c r="A220" s="328"/>
      <c r="B220" s="67" t="s">
        <v>152</v>
      </c>
      <c r="C220" s="329" t="s">
        <v>749</v>
      </c>
      <c r="D220" s="330">
        <v>23</v>
      </c>
      <c r="E220" s="330">
        <v>1991</v>
      </c>
      <c r="F220" s="331">
        <v>16.5</v>
      </c>
      <c r="G220" s="331">
        <v>2.81</v>
      </c>
      <c r="H220" s="331">
        <v>3.52</v>
      </c>
      <c r="I220" s="331">
        <f>F220-G220-H220</f>
        <v>10.17</v>
      </c>
      <c r="J220" s="331">
        <v>1222.06</v>
      </c>
      <c r="K220" s="331">
        <v>10.17</v>
      </c>
      <c r="L220" s="331">
        <v>1222.06</v>
      </c>
      <c r="M220" s="332">
        <f>K220/L220</f>
        <v>8.3220136490843328E-3</v>
      </c>
      <c r="N220" s="333">
        <v>51.448</v>
      </c>
      <c r="O220" s="334">
        <f>M220*N220</f>
        <v>0.42815095821809074</v>
      </c>
      <c r="P220" s="334">
        <f>M220*60*1000</f>
        <v>499.32081894505995</v>
      </c>
      <c r="Q220" s="335">
        <f>P220*N220/1000</f>
        <v>25.689057493085446</v>
      </c>
    </row>
    <row r="221" spans="1:17" s="4" customFormat="1" ht="12.75" customHeight="1">
      <c r="A221" s="328"/>
      <c r="B221" s="67" t="s">
        <v>75</v>
      </c>
      <c r="C221" s="329" t="s">
        <v>597</v>
      </c>
      <c r="D221" s="330">
        <v>50</v>
      </c>
      <c r="E221" s="330">
        <v>1974</v>
      </c>
      <c r="F221" s="331">
        <v>33.0336</v>
      </c>
      <c r="G221" s="331">
        <v>5.8647</v>
      </c>
      <c r="H221" s="331">
        <v>4.9400000000000004</v>
      </c>
      <c r="I221" s="331">
        <v>22.228899999999999</v>
      </c>
      <c r="J221" s="331">
        <v>2614.73</v>
      </c>
      <c r="K221" s="331">
        <v>22.228899999999999</v>
      </c>
      <c r="L221" s="331">
        <v>2614.73</v>
      </c>
      <c r="M221" s="332">
        <v>8.5014131478202328E-3</v>
      </c>
      <c r="N221" s="333">
        <v>60.4</v>
      </c>
      <c r="O221" s="334">
        <v>0.51348535412834206</v>
      </c>
      <c r="P221" s="334">
        <v>510.08478886921392</v>
      </c>
      <c r="Q221" s="335">
        <v>30.809121247700521</v>
      </c>
    </row>
    <row r="222" spans="1:17" s="4" customFormat="1" ht="12.75" customHeight="1">
      <c r="A222" s="328"/>
      <c r="B222" s="67" t="s">
        <v>395</v>
      </c>
      <c r="C222" s="329" t="s">
        <v>504</v>
      </c>
      <c r="D222" s="330">
        <v>12</v>
      </c>
      <c r="E222" s="330">
        <v>1963</v>
      </c>
      <c r="F222" s="331">
        <v>7.5259999999999998</v>
      </c>
      <c r="G222" s="331">
        <v>0.97965899999999995</v>
      </c>
      <c r="H222" s="331">
        <v>1.92</v>
      </c>
      <c r="I222" s="331">
        <v>4.626341</v>
      </c>
      <c r="J222" s="331">
        <v>528.35</v>
      </c>
      <c r="K222" s="331">
        <v>4.626341</v>
      </c>
      <c r="L222" s="331">
        <v>528.35</v>
      </c>
      <c r="M222" s="332">
        <v>8.7562051670294315E-3</v>
      </c>
      <c r="N222" s="333">
        <v>66.272000000000006</v>
      </c>
      <c r="O222" s="334">
        <v>0.58029122882937456</v>
      </c>
      <c r="P222" s="334">
        <v>525.37231002176588</v>
      </c>
      <c r="Q222" s="335">
        <v>34.817473729762476</v>
      </c>
    </row>
    <row r="223" spans="1:17" s="4" customFormat="1" ht="12.75" customHeight="1">
      <c r="A223" s="328"/>
      <c r="B223" s="338" t="s">
        <v>267</v>
      </c>
      <c r="C223" s="339" t="s">
        <v>227</v>
      </c>
      <c r="D223" s="340">
        <v>46</v>
      </c>
      <c r="E223" s="340">
        <v>2001</v>
      </c>
      <c r="F223" s="341"/>
      <c r="G223" s="341">
        <v>5.9746370000000004</v>
      </c>
      <c r="H223" s="341">
        <v>7.28</v>
      </c>
      <c r="I223" s="341">
        <v>28.038360000000001</v>
      </c>
      <c r="J223" s="341">
        <v>3175.32</v>
      </c>
      <c r="K223" s="341">
        <v>28.038360000000001</v>
      </c>
      <c r="L223" s="341">
        <v>3175.32</v>
      </c>
      <c r="M223" s="342">
        <v>8.8300895657760468E-3</v>
      </c>
      <c r="N223" s="343">
        <v>61.040000000000006</v>
      </c>
      <c r="O223" s="343">
        <v>0.53898866709496995</v>
      </c>
      <c r="P223" s="343">
        <v>529.80537394656278</v>
      </c>
      <c r="Q223" s="344">
        <v>32.339320025698193</v>
      </c>
    </row>
    <row r="224" spans="1:17" s="4" customFormat="1" ht="12.75" customHeight="1">
      <c r="A224" s="328"/>
      <c r="B224" s="338" t="s">
        <v>267</v>
      </c>
      <c r="C224" s="339" t="s">
        <v>225</v>
      </c>
      <c r="D224" s="340">
        <v>49</v>
      </c>
      <c r="E224" s="340">
        <v>2007</v>
      </c>
      <c r="F224" s="341">
        <v>34.061999999999998</v>
      </c>
      <c r="G224" s="341">
        <v>7.586646</v>
      </c>
      <c r="H224" s="341">
        <v>4</v>
      </c>
      <c r="I224" s="341">
        <v>22.475356000000001</v>
      </c>
      <c r="J224" s="341">
        <v>2531.39</v>
      </c>
      <c r="K224" s="341">
        <v>22.475356000000001</v>
      </c>
      <c r="L224" s="341">
        <v>2531.39</v>
      </c>
      <c r="M224" s="342">
        <v>8.8786619209209171E-3</v>
      </c>
      <c r="N224" s="343">
        <v>61.040000000000006</v>
      </c>
      <c r="O224" s="343">
        <v>0.54195352365301286</v>
      </c>
      <c r="P224" s="343">
        <v>532.7197152552551</v>
      </c>
      <c r="Q224" s="344">
        <v>32.517211419180775</v>
      </c>
    </row>
    <row r="225" spans="1:17" s="4" customFormat="1" ht="12.75" customHeight="1">
      <c r="A225" s="328"/>
      <c r="B225" s="67" t="s">
        <v>150</v>
      </c>
      <c r="C225" s="351" t="s">
        <v>129</v>
      </c>
      <c r="D225" s="352">
        <v>39</v>
      </c>
      <c r="E225" s="352">
        <v>1992</v>
      </c>
      <c r="F225" s="353">
        <v>30.900000000000002</v>
      </c>
      <c r="G225" s="353">
        <v>4.4000000000000004</v>
      </c>
      <c r="H225" s="353">
        <v>6.2</v>
      </c>
      <c r="I225" s="353">
        <v>20.3</v>
      </c>
      <c r="J225" s="353">
        <v>2279.6999999999998</v>
      </c>
      <c r="K225" s="353">
        <v>20.259</v>
      </c>
      <c r="L225" s="353">
        <v>2279.6999999999998</v>
      </c>
      <c r="M225" s="332">
        <v>8.8866956178444544E-3</v>
      </c>
      <c r="N225" s="333">
        <v>55.4</v>
      </c>
      <c r="O225" s="334">
        <v>0.49232293722858278</v>
      </c>
      <c r="P225" s="334">
        <v>533.20173707066726</v>
      </c>
      <c r="Q225" s="335">
        <v>29.539376233714968</v>
      </c>
    </row>
    <row r="226" spans="1:17" s="4" customFormat="1" ht="12.75" customHeight="1">
      <c r="A226" s="328"/>
      <c r="B226" s="338" t="s">
        <v>77</v>
      </c>
      <c r="C226" s="345" t="s">
        <v>635</v>
      </c>
      <c r="D226" s="346">
        <v>30</v>
      </c>
      <c r="E226" s="347" t="s">
        <v>35</v>
      </c>
      <c r="F226" s="348">
        <v>27.67</v>
      </c>
      <c r="G226" s="348">
        <v>4.42</v>
      </c>
      <c r="H226" s="349">
        <v>4.8</v>
      </c>
      <c r="I226" s="348">
        <v>18.45</v>
      </c>
      <c r="J226" s="350">
        <v>2051.9499999999998</v>
      </c>
      <c r="K226" s="348">
        <v>18.45</v>
      </c>
      <c r="L226" s="350">
        <v>2051.9499999999998</v>
      </c>
      <c r="M226" s="332">
        <f>K226/L226</f>
        <v>8.9914471600185189E-3</v>
      </c>
      <c r="N226" s="333">
        <v>60.8</v>
      </c>
      <c r="O226" s="334">
        <f>M226*N226</f>
        <v>0.54667998732912593</v>
      </c>
      <c r="P226" s="334">
        <f>M226*60*1000</f>
        <v>539.48682960111114</v>
      </c>
      <c r="Q226" s="335">
        <f>P226*N226/1000</f>
        <v>32.800799239747555</v>
      </c>
    </row>
    <row r="227" spans="1:17" s="4" customFormat="1" ht="12.75" customHeight="1">
      <c r="A227" s="328"/>
      <c r="B227" s="67" t="s">
        <v>34</v>
      </c>
      <c r="C227" s="329" t="s">
        <v>570</v>
      </c>
      <c r="D227" s="330">
        <v>25</v>
      </c>
      <c r="E227" s="330">
        <v>1986</v>
      </c>
      <c r="F227" s="331">
        <v>18.177</v>
      </c>
      <c r="G227" s="331">
        <v>2.0739999999999998</v>
      </c>
      <c r="H227" s="331">
        <v>4</v>
      </c>
      <c r="I227" s="331">
        <v>12.103</v>
      </c>
      <c r="J227" s="331">
        <v>1339.97</v>
      </c>
      <c r="K227" s="331">
        <v>12.103</v>
      </c>
      <c r="L227" s="331">
        <v>1339.97</v>
      </c>
      <c r="M227" s="332">
        <f>K227/L227</f>
        <v>9.0322917677261427E-3</v>
      </c>
      <c r="N227" s="333">
        <v>67.599999999999994</v>
      </c>
      <c r="O227" s="334">
        <f>M227*N227</f>
        <v>0.61058292349828724</v>
      </c>
      <c r="P227" s="334">
        <f>M227*60*1000</f>
        <v>541.93750606356866</v>
      </c>
      <c r="Q227" s="335">
        <f>P227*N227/1000</f>
        <v>36.634975409897244</v>
      </c>
    </row>
    <row r="228" spans="1:17" s="4" customFormat="1" ht="12.75" customHeight="1">
      <c r="A228" s="328"/>
      <c r="B228" s="338" t="s">
        <v>77</v>
      </c>
      <c r="C228" s="354" t="s">
        <v>636</v>
      </c>
      <c r="D228" s="355">
        <v>20</v>
      </c>
      <c r="E228" s="347" t="s">
        <v>35</v>
      </c>
      <c r="F228" s="348">
        <v>16.03</v>
      </c>
      <c r="G228" s="348">
        <v>2.02</v>
      </c>
      <c r="H228" s="349">
        <v>3.2</v>
      </c>
      <c r="I228" s="348">
        <v>10.81</v>
      </c>
      <c r="J228" s="349">
        <v>1189.8399999999999</v>
      </c>
      <c r="K228" s="348">
        <v>10.81</v>
      </c>
      <c r="L228" s="349">
        <v>1189.8399999999999</v>
      </c>
      <c r="M228" s="332">
        <f>K228/L228</f>
        <v>9.0852551603576963E-3</v>
      </c>
      <c r="N228" s="333">
        <v>60.8</v>
      </c>
      <c r="O228" s="334">
        <f>M228*N228</f>
        <v>0.55238351374974792</v>
      </c>
      <c r="P228" s="334">
        <f>M228*60*1000</f>
        <v>545.11530962146185</v>
      </c>
      <c r="Q228" s="335">
        <f>P228*N228/1000</f>
        <v>33.143010824984877</v>
      </c>
    </row>
    <row r="229" spans="1:17" s="4" customFormat="1" ht="12.75" customHeight="1">
      <c r="A229" s="328"/>
      <c r="B229" s="338" t="s">
        <v>267</v>
      </c>
      <c r="C229" s="339" t="s">
        <v>224</v>
      </c>
      <c r="D229" s="340">
        <v>60</v>
      </c>
      <c r="E229" s="340">
        <v>1978</v>
      </c>
      <c r="F229" s="341">
        <v>54.784999999999997</v>
      </c>
      <c r="G229" s="341">
        <v>9.8935460000000006</v>
      </c>
      <c r="H229" s="341">
        <v>11.52</v>
      </c>
      <c r="I229" s="341">
        <v>33.371456000000002</v>
      </c>
      <c r="J229" s="341">
        <v>3663.79</v>
      </c>
      <c r="K229" s="341">
        <v>33.371456000000002</v>
      </c>
      <c r="L229" s="341">
        <v>3663.79</v>
      </c>
      <c r="M229" s="342">
        <v>9.1084521765712554E-3</v>
      </c>
      <c r="N229" s="343">
        <v>61.040000000000006</v>
      </c>
      <c r="O229" s="343">
        <v>0.55597992085790948</v>
      </c>
      <c r="P229" s="343">
        <v>546.5071305942754</v>
      </c>
      <c r="Q229" s="344">
        <v>33.358795251474568</v>
      </c>
    </row>
    <row r="230" spans="1:17" s="4" customFormat="1" ht="12.75" customHeight="1">
      <c r="A230" s="328"/>
      <c r="B230" s="338" t="s">
        <v>474</v>
      </c>
      <c r="C230" s="339" t="s">
        <v>320</v>
      </c>
      <c r="D230" s="340">
        <v>22</v>
      </c>
      <c r="E230" s="340">
        <v>1994</v>
      </c>
      <c r="F230" s="341">
        <v>16.329000000000001</v>
      </c>
      <c r="G230" s="341">
        <v>2.1806070000000002</v>
      </c>
      <c r="H230" s="341">
        <v>3.52</v>
      </c>
      <c r="I230" s="341">
        <v>10.628393000000001</v>
      </c>
      <c r="J230" s="341">
        <v>1162.77</v>
      </c>
      <c r="K230" s="341">
        <v>10.628393000000001</v>
      </c>
      <c r="L230" s="341">
        <v>1162.77</v>
      </c>
      <c r="M230" s="342">
        <v>9.1405806823361465E-3</v>
      </c>
      <c r="N230" s="343">
        <v>80.115000000000009</v>
      </c>
      <c r="O230" s="343">
        <v>0.73229762136536047</v>
      </c>
      <c r="P230" s="343">
        <v>548.43484094016878</v>
      </c>
      <c r="Q230" s="344">
        <v>43.93785728192163</v>
      </c>
    </row>
    <row r="231" spans="1:17" s="4" customFormat="1" ht="12.75" customHeight="1">
      <c r="A231" s="328"/>
      <c r="B231" s="67" t="s">
        <v>75</v>
      </c>
      <c r="C231" s="329" t="s">
        <v>598</v>
      </c>
      <c r="D231" s="330">
        <v>15</v>
      </c>
      <c r="E231" s="330">
        <v>2003</v>
      </c>
      <c r="F231" s="331">
        <v>22.036899999999999</v>
      </c>
      <c r="G231" s="331">
        <v>4.3552</v>
      </c>
      <c r="H231" s="331">
        <v>2.16</v>
      </c>
      <c r="I231" s="331">
        <v>15.521599999999999</v>
      </c>
      <c r="J231" s="331">
        <v>1691.33</v>
      </c>
      <c r="K231" s="331">
        <v>15.521599999999999</v>
      </c>
      <c r="L231" s="331">
        <v>1691.33</v>
      </c>
      <c r="M231" s="332">
        <v>9.1771564390154495E-3</v>
      </c>
      <c r="N231" s="333">
        <v>60.4</v>
      </c>
      <c r="O231" s="334">
        <v>0.55430024891653318</v>
      </c>
      <c r="P231" s="334">
        <v>550.629386340927</v>
      </c>
      <c r="Q231" s="335">
        <v>33.258014934991991</v>
      </c>
    </row>
    <row r="232" spans="1:17" s="4" customFormat="1" ht="11.25" customHeight="1">
      <c r="A232" s="328"/>
      <c r="B232" s="67" t="s">
        <v>292</v>
      </c>
      <c r="C232" s="339" t="s">
        <v>278</v>
      </c>
      <c r="D232" s="340">
        <v>30</v>
      </c>
      <c r="E232" s="340">
        <v>1979</v>
      </c>
      <c r="F232" s="341">
        <v>22.501000000000001</v>
      </c>
      <c r="G232" s="341">
        <v>3.2871809999999999</v>
      </c>
      <c r="H232" s="341">
        <v>4.8</v>
      </c>
      <c r="I232" s="341">
        <v>14.413819999999999</v>
      </c>
      <c r="J232" s="341">
        <v>1569.65</v>
      </c>
      <c r="K232" s="341">
        <v>14.413819999999999</v>
      </c>
      <c r="L232" s="341">
        <v>1569.65</v>
      </c>
      <c r="M232" s="342">
        <v>9.1828241964769207E-3</v>
      </c>
      <c r="N232" s="343">
        <v>81.313999999999993</v>
      </c>
      <c r="O232" s="343">
        <v>0.7466921667123243</v>
      </c>
      <c r="P232" s="343">
        <v>550.96945178861517</v>
      </c>
      <c r="Q232" s="344">
        <v>44.801530002739447</v>
      </c>
    </row>
    <row r="233" spans="1:17" s="4" customFormat="1" ht="12.75" customHeight="1">
      <c r="A233" s="328"/>
      <c r="B233" s="67" t="s">
        <v>74</v>
      </c>
      <c r="C233" s="336" t="s">
        <v>51</v>
      </c>
      <c r="D233" s="67">
        <v>72</v>
      </c>
      <c r="E233" s="67">
        <v>1973</v>
      </c>
      <c r="F233" s="69">
        <v>53.76</v>
      </c>
      <c r="G233" s="69">
        <v>7.2269039999999993</v>
      </c>
      <c r="H233" s="69">
        <v>11.52</v>
      </c>
      <c r="I233" s="69">
        <f>F233-G233-H233</f>
        <v>35.013096000000004</v>
      </c>
      <c r="J233" s="69">
        <v>3784.4900000000002</v>
      </c>
      <c r="K233" s="69">
        <f>I233/J233*L233</f>
        <v>35.013095999999997</v>
      </c>
      <c r="L233" s="69">
        <v>3784.49</v>
      </c>
      <c r="M233" s="70">
        <f>K233/L233</f>
        <v>9.2517343155880984E-3</v>
      </c>
      <c r="N233" s="68">
        <f>56.6*1.09</f>
        <v>61.694000000000003</v>
      </c>
      <c r="O233" s="68">
        <f>M233*N233</f>
        <v>0.57077649686589216</v>
      </c>
      <c r="P233" s="68">
        <f>M233*60*1000</f>
        <v>555.10405893528593</v>
      </c>
      <c r="Q233" s="337">
        <f>P233*N233/1000</f>
        <v>34.246589811953534</v>
      </c>
    </row>
    <row r="234" spans="1:17" s="4" customFormat="1" ht="12.75" customHeight="1">
      <c r="A234" s="328"/>
      <c r="B234" s="338" t="s">
        <v>267</v>
      </c>
      <c r="C234" s="339" t="s">
        <v>230</v>
      </c>
      <c r="D234" s="340">
        <v>46</v>
      </c>
      <c r="E234" s="340">
        <v>2007</v>
      </c>
      <c r="F234" s="341">
        <v>39.453000000000003</v>
      </c>
      <c r="G234" s="341">
        <v>9.3816559999999996</v>
      </c>
      <c r="H234" s="341">
        <v>3.68</v>
      </c>
      <c r="I234" s="341">
        <v>26.391346000000002</v>
      </c>
      <c r="J234" s="341">
        <v>2821.98</v>
      </c>
      <c r="K234" s="341">
        <v>26.391346000000002</v>
      </c>
      <c r="L234" s="341">
        <v>2821.98</v>
      </c>
      <c r="M234" s="342">
        <v>9.3520669884265672E-3</v>
      </c>
      <c r="N234" s="343">
        <v>61.040000000000006</v>
      </c>
      <c r="O234" s="343">
        <v>0.57085016897355767</v>
      </c>
      <c r="P234" s="343">
        <v>561.12401930559406</v>
      </c>
      <c r="Q234" s="344">
        <v>34.251010138413463</v>
      </c>
    </row>
    <row r="235" spans="1:17" s="4" customFormat="1" ht="12.75" customHeight="1">
      <c r="A235" s="328"/>
      <c r="B235" s="338" t="s">
        <v>77</v>
      </c>
      <c r="C235" s="345" t="s">
        <v>637</v>
      </c>
      <c r="D235" s="346">
        <v>54</v>
      </c>
      <c r="E235" s="347" t="s">
        <v>35</v>
      </c>
      <c r="F235" s="349">
        <v>42.68</v>
      </c>
      <c r="G235" s="349">
        <v>5.96</v>
      </c>
      <c r="H235" s="349">
        <v>8.64</v>
      </c>
      <c r="I235" s="349">
        <v>28.08</v>
      </c>
      <c r="J235" s="350">
        <v>2987.33</v>
      </c>
      <c r="K235" s="349">
        <v>28.08</v>
      </c>
      <c r="L235" s="350">
        <v>2987.33</v>
      </c>
      <c r="M235" s="332">
        <f>K235/L235</f>
        <v>9.3996980581321776E-3</v>
      </c>
      <c r="N235" s="333">
        <v>60.8</v>
      </c>
      <c r="O235" s="334">
        <f>M235*N235</f>
        <v>0.57150164193443642</v>
      </c>
      <c r="P235" s="334">
        <f>M235*60*1000</f>
        <v>563.98188348793065</v>
      </c>
      <c r="Q235" s="335">
        <f>P235*N235/1000</f>
        <v>34.29009851606618</v>
      </c>
    </row>
    <row r="236" spans="1:17" s="4" customFormat="1" ht="12.75" customHeight="1">
      <c r="A236" s="328"/>
      <c r="B236" s="338" t="s">
        <v>400</v>
      </c>
      <c r="C236" s="329" t="s">
        <v>524</v>
      </c>
      <c r="D236" s="330">
        <v>17</v>
      </c>
      <c r="E236" s="330">
        <v>1992</v>
      </c>
      <c r="F236" s="331">
        <v>14.004</v>
      </c>
      <c r="G236" s="331">
        <v>1.1416329999999999</v>
      </c>
      <c r="H236" s="331">
        <v>2.89</v>
      </c>
      <c r="I236" s="331">
        <v>9.9723679999999995</v>
      </c>
      <c r="J236" s="331">
        <v>1048.54</v>
      </c>
      <c r="K236" s="331">
        <v>9.9723679999999995</v>
      </c>
      <c r="L236" s="331">
        <v>1048.54</v>
      </c>
      <c r="M236" s="332">
        <v>9.5107177599328581E-3</v>
      </c>
      <c r="N236" s="333">
        <v>63.765000000000001</v>
      </c>
      <c r="O236" s="334">
        <v>0.6064509179621187</v>
      </c>
      <c r="P236" s="334">
        <v>570.64306559597139</v>
      </c>
      <c r="Q236" s="335">
        <v>36.387055077727112</v>
      </c>
    </row>
    <row r="237" spans="1:17" s="4" customFormat="1" ht="12.75" customHeight="1">
      <c r="A237" s="328"/>
      <c r="B237" s="338" t="s">
        <v>267</v>
      </c>
      <c r="C237" s="339" t="s">
        <v>229</v>
      </c>
      <c r="D237" s="340">
        <v>50</v>
      </c>
      <c r="E237" s="340">
        <v>2006</v>
      </c>
      <c r="F237" s="341">
        <v>35.372</v>
      </c>
      <c r="G237" s="341">
        <v>7.2597379999999996</v>
      </c>
      <c r="H237" s="341">
        <v>4</v>
      </c>
      <c r="I237" s="341">
        <v>24.112265999999998</v>
      </c>
      <c r="J237" s="341">
        <v>2532.42</v>
      </c>
      <c r="K237" s="341">
        <v>24.112265999999998</v>
      </c>
      <c r="L237" s="341">
        <v>2532.42</v>
      </c>
      <c r="M237" s="342">
        <v>9.5214324638093189E-3</v>
      </c>
      <c r="N237" s="343">
        <v>61.040000000000006</v>
      </c>
      <c r="O237" s="343">
        <v>0.58118823759092086</v>
      </c>
      <c r="P237" s="343">
        <v>571.28594782855907</v>
      </c>
      <c r="Q237" s="344">
        <v>34.871294255455247</v>
      </c>
    </row>
    <row r="238" spans="1:17" s="4" customFormat="1" ht="12.75" customHeight="1">
      <c r="A238" s="328"/>
      <c r="B238" s="338" t="s">
        <v>267</v>
      </c>
      <c r="C238" s="339" t="s">
        <v>231</v>
      </c>
      <c r="D238" s="340">
        <v>16</v>
      </c>
      <c r="E238" s="340">
        <v>2005</v>
      </c>
      <c r="F238" s="341">
        <v>15.526</v>
      </c>
      <c r="G238" s="341">
        <v>3.2008299999999998</v>
      </c>
      <c r="H238" s="341">
        <v>1.36</v>
      </c>
      <c r="I238" s="341">
        <v>10.965170000000001</v>
      </c>
      <c r="J238" s="341">
        <v>1150.31</v>
      </c>
      <c r="K238" s="341">
        <v>10.965170000000001</v>
      </c>
      <c r="L238" s="341">
        <v>1150.31</v>
      </c>
      <c r="M238" s="342">
        <v>9.5323608418600211E-3</v>
      </c>
      <c r="N238" s="343">
        <v>61.040000000000006</v>
      </c>
      <c r="O238" s="343">
        <v>0.58185530578713573</v>
      </c>
      <c r="P238" s="343">
        <v>571.94165051160132</v>
      </c>
      <c r="Q238" s="344">
        <v>34.911318347228146</v>
      </c>
    </row>
    <row r="239" spans="1:17" s="4" customFormat="1" ht="12.75" customHeight="1">
      <c r="A239" s="328"/>
      <c r="B239" s="67" t="s">
        <v>75</v>
      </c>
      <c r="C239" s="329" t="s">
        <v>599</v>
      </c>
      <c r="D239" s="330">
        <v>80</v>
      </c>
      <c r="E239" s="330">
        <v>1968</v>
      </c>
      <c r="F239" s="331">
        <v>55</v>
      </c>
      <c r="G239" s="331">
        <v>9.5281000000000002</v>
      </c>
      <c r="H239" s="331">
        <v>8</v>
      </c>
      <c r="I239" s="331">
        <v>37.471899999999998</v>
      </c>
      <c r="J239" s="331">
        <v>3912.15</v>
      </c>
      <c r="K239" s="331">
        <v>37.471899999999998</v>
      </c>
      <c r="L239" s="331">
        <v>3912.15</v>
      </c>
      <c r="M239" s="332">
        <v>9.5783392763569893E-3</v>
      </c>
      <c r="N239" s="333">
        <v>60.4</v>
      </c>
      <c r="O239" s="334">
        <v>0.57853169229196211</v>
      </c>
      <c r="P239" s="334">
        <v>574.70035658141933</v>
      </c>
      <c r="Q239" s="335">
        <v>34.711901537517726</v>
      </c>
    </row>
    <row r="240" spans="1:17" s="4" customFormat="1" ht="12.75" customHeight="1">
      <c r="A240" s="328"/>
      <c r="B240" s="338" t="s">
        <v>474</v>
      </c>
      <c r="C240" s="339" t="s">
        <v>319</v>
      </c>
      <c r="D240" s="340">
        <v>55</v>
      </c>
      <c r="E240" s="340">
        <v>1995</v>
      </c>
      <c r="F240" s="341">
        <v>47.198999999999998</v>
      </c>
      <c r="G240" s="341">
        <v>6.6096000000000004</v>
      </c>
      <c r="H240" s="341">
        <v>8.7200000000000006</v>
      </c>
      <c r="I240" s="341">
        <v>31.869403999999999</v>
      </c>
      <c r="J240" s="341">
        <v>3308.16</v>
      </c>
      <c r="K240" s="341">
        <v>31.869403999999999</v>
      </c>
      <c r="L240" s="341">
        <v>3308.16</v>
      </c>
      <c r="M240" s="342">
        <v>9.6335739504739802E-3</v>
      </c>
      <c r="N240" s="343">
        <v>80.115000000000009</v>
      </c>
      <c r="O240" s="343">
        <v>0.77179377704222296</v>
      </c>
      <c r="P240" s="343">
        <v>578.01443702843881</v>
      </c>
      <c r="Q240" s="344">
        <v>46.307626622533384</v>
      </c>
    </row>
    <row r="241" spans="1:17" s="4" customFormat="1" ht="12.75" customHeight="1">
      <c r="A241" s="328"/>
      <c r="B241" s="338" t="s">
        <v>267</v>
      </c>
      <c r="C241" s="339" t="s">
        <v>226</v>
      </c>
      <c r="D241" s="340">
        <v>34</v>
      </c>
      <c r="E241" s="340">
        <v>2003</v>
      </c>
      <c r="F241" s="341">
        <v>32.502000000000002</v>
      </c>
      <c r="G241" s="341">
        <v>4.4104029999999996</v>
      </c>
      <c r="H241" s="341">
        <v>5.44</v>
      </c>
      <c r="I241" s="341">
        <v>22.651596999999999</v>
      </c>
      <c r="J241" s="341">
        <v>2349.59</v>
      </c>
      <c r="K241" s="341">
        <v>22.651596999999999</v>
      </c>
      <c r="L241" s="341">
        <v>2349.59</v>
      </c>
      <c r="M241" s="342">
        <v>9.6406594341991569E-3</v>
      </c>
      <c r="N241" s="343">
        <v>61.040000000000006</v>
      </c>
      <c r="O241" s="343">
        <v>0.58846585186351663</v>
      </c>
      <c r="P241" s="343">
        <v>578.43956605194944</v>
      </c>
      <c r="Q241" s="344">
        <v>35.307951111810993</v>
      </c>
    </row>
    <row r="242" spans="1:17" s="4" customFormat="1" ht="12.75" customHeight="1">
      <c r="A242" s="328"/>
      <c r="B242" s="67" t="s">
        <v>34</v>
      </c>
      <c r="C242" s="329" t="s">
        <v>571</v>
      </c>
      <c r="D242" s="330">
        <v>20</v>
      </c>
      <c r="E242" s="330">
        <v>1980</v>
      </c>
      <c r="F242" s="331">
        <v>14.337</v>
      </c>
      <c r="G242" s="331">
        <v>0.622</v>
      </c>
      <c r="H242" s="331">
        <v>3.12</v>
      </c>
      <c r="I242" s="331">
        <v>10.595000000000001</v>
      </c>
      <c r="J242" s="331">
        <v>1080.8</v>
      </c>
      <c r="K242" s="331">
        <v>10.595000000000001</v>
      </c>
      <c r="L242" s="331">
        <v>1080.8</v>
      </c>
      <c r="M242" s="332">
        <f>K242/L242</f>
        <v>9.8029237601776464E-3</v>
      </c>
      <c r="N242" s="333">
        <v>67.599999999999994</v>
      </c>
      <c r="O242" s="334">
        <f>M242*N242</f>
        <v>0.66267764618800884</v>
      </c>
      <c r="P242" s="334">
        <f>M242*60*1000</f>
        <v>588.17542561065886</v>
      </c>
      <c r="Q242" s="335">
        <f>P242*N242/1000</f>
        <v>39.760658771280532</v>
      </c>
    </row>
    <row r="243" spans="1:17" s="4" customFormat="1" ht="12.75" customHeight="1">
      <c r="A243" s="328"/>
      <c r="B243" s="338" t="s">
        <v>77</v>
      </c>
      <c r="C243" s="345" t="s">
        <v>638</v>
      </c>
      <c r="D243" s="346">
        <v>30</v>
      </c>
      <c r="E243" s="347" t="s">
        <v>35</v>
      </c>
      <c r="F243" s="348">
        <v>29.43</v>
      </c>
      <c r="G243" s="348">
        <v>4.88</v>
      </c>
      <c r="H243" s="349">
        <v>4.8</v>
      </c>
      <c r="I243" s="348">
        <v>19.75</v>
      </c>
      <c r="J243" s="350">
        <v>2013.33</v>
      </c>
      <c r="K243" s="348">
        <v>19.75</v>
      </c>
      <c r="L243" s="350">
        <v>2013.33</v>
      </c>
      <c r="M243" s="332">
        <f>K243/L243</f>
        <v>9.8096188900975E-3</v>
      </c>
      <c r="N243" s="333">
        <v>60.8</v>
      </c>
      <c r="O243" s="334">
        <f>M243*N243</f>
        <v>0.596424828517928</v>
      </c>
      <c r="P243" s="334">
        <f>M243*60*1000</f>
        <v>588.57713340585008</v>
      </c>
      <c r="Q243" s="335">
        <f>P243*N243/1000</f>
        <v>35.785489711075684</v>
      </c>
    </row>
    <row r="244" spans="1:17" s="4" customFormat="1" ht="12.75" customHeight="1">
      <c r="A244" s="328"/>
      <c r="B244" s="338" t="s">
        <v>174</v>
      </c>
      <c r="C244" s="329" t="s">
        <v>161</v>
      </c>
      <c r="D244" s="330">
        <v>48</v>
      </c>
      <c r="E244" s="330" t="s">
        <v>35</v>
      </c>
      <c r="F244" s="331">
        <f>G244+H244+I244</f>
        <v>41.019999999999996</v>
      </c>
      <c r="G244" s="331">
        <v>4.71</v>
      </c>
      <c r="H244" s="331">
        <v>7.83</v>
      </c>
      <c r="I244" s="331">
        <v>28.48</v>
      </c>
      <c r="J244" s="331">
        <v>2902.63</v>
      </c>
      <c r="K244" s="331">
        <v>28.48</v>
      </c>
      <c r="L244" s="331">
        <v>2902.63</v>
      </c>
      <c r="M244" s="332">
        <f>K244/L244</f>
        <v>9.8117913754078197E-3</v>
      </c>
      <c r="N244" s="333">
        <v>49.81</v>
      </c>
      <c r="O244" s="334">
        <f>M244*N244</f>
        <v>0.48872532840906352</v>
      </c>
      <c r="P244" s="334">
        <f>M244*60*1000</f>
        <v>588.70748252446913</v>
      </c>
      <c r="Q244" s="335">
        <f>P244*N244/1000</f>
        <v>29.323519704543806</v>
      </c>
    </row>
    <row r="245" spans="1:17" s="4" customFormat="1" ht="12.75" customHeight="1">
      <c r="A245" s="328"/>
      <c r="B245" s="338" t="s">
        <v>174</v>
      </c>
      <c r="C245" s="329" t="s">
        <v>167</v>
      </c>
      <c r="D245" s="330">
        <v>30</v>
      </c>
      <c r="E245" s="330">
        <v>1989</v>
      </c>
      <c r="F245" s="331">
        <f>SUM(G245:I245)</f>
        <v>17.64</v>
      </c>
      <c r="G245" s="331">
        <v>1.37</v>
      </c>
      <c r="H245" s="331">
        <v>2.78</v>
      </c>
      <c r="I245" s="331">
        <v>13.49</v>
      </c>
      <c r="J245" s="331">
        <v>1628.32</v>
      </c>
      <c r="K245" s="331">
        <v>13.49</v>
      </c>
      <c r="L245" s="331">
        <v>1628.32</v>
      </c>
      <c r="M245" s="332">
        <f>K245/L245</f>
        <v>8.2846123612066429E-3</v>
      </c>
      <c r="N245" s="333">
        <v>49.81</v>
      </c>
      <c r="O245" s="334">
        <f>M245*N245</f>
        <v>0.41265654171170291</v>
      </c>
      <c r="P245" s="334">
        <f>M245*60*1000</f>
        <v>497.07674167239855</v>
      </c>
      <c r="Q245" s="335">
        <f>P245*N245/1000</f>
        <v>24.759392502702173</v>
      </c>
    </row>
    <row r="246" spans="1:17" s="4" customFormat="1" ht="12.75" customHeight="1">
      <c r="A246" s="328"/>
      <c r="B246" s="338" t="s">
        <v>386</v>
      </c>
      <c r="C246" s="351" t="s">
        <v>367</v>
      </c>
      <c r="D246" s="352">
        <v>40</v>
      </c>
      <c r="E246" s="352">
        <v>1985</v>
      </c>
      <c r="F246" s="353">
        <v>32.332000000000001</v>
      </c>
      <c r="G246" s="353">
        <v>4.0283879999999996</v>
      </c>
      <c r="H246" s="353">
        <v>6.4</v>
      </c>
      <c r="I246" s="353">
        <v>21.903614000000001</v>
      </c>
      <c r="J246" s="353">
        <v>2285.42</v>
      </c>
      <c r="K246" s="353">
        <v>21.903614000000001</v>
      </c>
      <c r="L246" s="353">
        <v>2285.42</v>
      </c>
      <c r="M246" s="356">
        <v>9.5840650733781969E-3</v>
      </c>
      <c r="N246" s="357">
        <v>82.295000000000002</v>
      </c>
      <c r="O246" s="357">
        <v>0.78872063521365876</v>
      </c>
      <c r="P246" s="357">
        <v>575.04390440269185</v>
      </c>
      <c r="Q246" s="358">
        <v>47.323238112819524</v>
      </c>
    </row>
    <row r="247" spans="1:17" s="4" customFormat="1" ht="12.75" customHeight="1">
      <c r="A247" s="328"/>
      <c r="B247" s="67" t="s">
        <v>345</v>
      </c>
      <c r="C247" s="359" t="s">
        <v>327</v>
      </c>
      <c r="D247" s="360">
        <v>41</v>
      </c>
      <c r="E247" s="360">
        <v>1991</v>
      </c>
      <c r="F247" s="361">
        <v>31.135000000000002</v>
      </c>
      <c r="G247" s="361">
        <v>2.4990000000000001</v>
      </c>
      <c r="H247" s="361">
        <v>6.4</v>
      </c>
      <c r="I247" s="361">
        <v>22.235999</v>
      </c>
      <c r="J247" s="361">
        <v>2281.19</v>
      </c>
      <c r="K247" s="361">
        <v>22.235999</v>
      </c>
      <c r="L247" s="361">
        <v>2281.19</v>
      </c>
      <c r="M247" s="362">
        <v>9.7475436066263663E-3</v>
      </c>
      <c r="N247" s="363">
        <v>97.337000000000003</v>
      </c>
      <c r="O247" s="363">
        <v>0.94879665203819064</v>
      </c>
      <c r="P247" s="363">
        <v>584.85261639758198</v>
      </c>
      <c r="Q247" s="364">
        <v>56.927799122291439</v>
      </c>
    </row>
    <row r="248" spans="1:17" s="4" customFormat="1" ht="12.75" customHeight="1">
      <c r="A248" s="328"/>
      <c r="B248" s="67" t="s">
        <v>119</v>
      </c>
      <c r="C248" s="329" t="s">
        <v>439</v>
      </c>
      <c r="D248" s="330">
        <v>60</v>
      </c>
      <c r="E248" s="330">
        <v>1967</v>
      </c>
      <c r="F248" s="331">
        <f>G248+H248+I248</f>
        <v>39.816001999999997</v>
      </c>
      <c r="G248" s="331">
        <v>3.557925</v>
      </c>
      <c r="H248" s="331">
        <v>9.6</v>
      </c>
      <c r="I248" s="331">
        <v>26.658076999999999</v>
      </c>
      <c r="J248" s="331">
        <v>2715.0099999999998</v>
      </c>
      <c r="K248" s="331">
        <f>I248</f>
        <v>26.658076999999999</v>
      </c>
      <c r="L248" s="331">
        <f>J248</f>
        <v>2715.0099999999998</v>
      </c>
      <c r="M248" s="332">
        <f>K248/L248</f>
        <v>9.8187767264208969E-3</v>
      </c>
      <c r="N248" s="333">
        <v>57.116</v>
      </c>
      <c r="O248" s="334">
        <f>M248*N248</f>
        <v>0.56080925150625593</v>
      </c>
      <c r="P248" s="334">
        <f>M248*60*1000</f>
        <v>589.12660358525386</v>
      </c>
      <c r="Q248" s="335">
        <f>P248*N248/1000</f>
        <v>33.648555090375361</v>
      </c>
    </row>
    <row r="249" spans="1:17" s="4" customFormat="1" ht="12.75" customHeight="1">
      <c r="A249" s="328"/>
      <c r="B249" s="338" t="s">
        <v>474</v>
      </c>
      <c r="C249" s="339" t="s">
        <v>316</v>
      </c>
      <c r="D249" s="340">
        <v>80</v>
      </c>
      <c r="E249" s="340">
        <v>1964</v>
      </c>
      <c r="F249" s="341">
        <v>58.018500000000003</v>
      </c>
      <c r="G249" s="341">
        <v>7.1136949999999999</v>
      </c>
      <c r="H249" s="341">
        <v>12.8</v>
      </c>
      <c r="I249" s="341">
        <v>38.104806000000004</v>
      </c>
      <c r="J249" s="341">
        <v>3831.94</v>
      </c>
      <c r="K249" s="341">
        <v>38.104806000000004</v>
      </c>
      <c r="L249" s="341">
        <v>3831.94</v>
      </c>
      <c r="M249" s="342">
        <v>9.9439986012307083E-3</v>
      </c>
      <c r="N249" s="343">
        <v>80.115000000000009</v>
      </c>
      <c r="O249" s="343">
        <v>0.79666344793759825</v>
      </c>
      <c r="P249" s="343">
        <v>596.63991607384253</v>
      </c>
      <c r="Q249" s="344">
        <v>47.7998068762559</v>
      </c>
    </row>
    <row r="250" spans="1:17" s="4" customFormat="1" ht="12.75" customHeight="1">
      <c r="A250" s="328"/>
      <c r="B250" s="67" t="s">
        <v>292</v>
      </c>
      <c r="C250" s="339" t="s">
        <v>281</v>
      </c>
      <c r="D250" s="340">
        <v>60</v>
      </c>
      <c r="E250" s="340">
        <v>1968</v>
      </c>
      <c r="F250" s="341">
        <v>48.789000000000001</v>
      </c>
      <c r="G250" s="341">
        <v>6.3884020000000001</v>
      </c>
      <c r="H250" s="341">
        <v>9.6</v>
      </c>
      <c r="I250" s="341">
        <v>32.800604</v>
      </c>
      <c r="J250" s="341">
        <v>3261.72</v>
      </c>
      <c r="K250" s="341">
        <v>32.800604</v>
      </c>
      <c r="L250" s="341">
        <v>3261.72</v>
      </c>
      <c r="M250" s="342">
        <v>1.0056229228750475E-2</v>
      </c>
      <c r="N250" s="343">
        <v>81.313999999999993</v>
      </c>
      <c r="O250" s="343">
        <v>0.8177122235066161</v>
      </c>
      <c r="P250" s="343">
        <v>603.37375372502856</v>
      </c>
      <c r="Q250" s="344">
        <v>49.062733410396973</v>
      </c>
    </row>
    <row r="251" spans="1:17" s="4" customFormat="1" ht="12.75" customHeight="1">
      <c r="A251" s="328"/>
      <c r="B251" s="67" t="s">
        <v>75</v>
      </c>
      <c r="C251" s="329" t="s">
        <v>600</v>
      </c>
      <c r="D251" s="330">
        <v>44</v>
      </c>
      <c r="E251" s="330">
        <v>2007</v>
      </c>
      <c r="F251" s="331">
        <v>28.9</v>
      </c>
      <c r="G251" s="331">
        <v>0</v>
      </c>
      <c r="H251" s="331">
        <v>0</v>
      </c>
      <c r="I251" s="331">
        <v>28.9</v>
      </c>
      <c r="J251" s="331">
        <v>2499.5100000000002</v>
      </c>
      <c r="K251" s="331">
        <v>25.232099999999999</v>
      </c>
      <c r="L251" s="331">
        <v>2499.5100000000002</v>
      </c>
      <c r="M251" s="332">
        <v>1.009481858444255E-2</v>
      </c>
      <c r="N251" s="333">
        <v>60.4</v>
      </c>
      <c r="O251" s="334">
        <v>0.60972704250033005</v>
      </c>
      <c r="P251" s="334">
        <v>605.68911506655297</v>
      </c>
      <c r="Q251" s="335">
        <v>36.583622550019797</v>
      </c>
    </row>
    <row r="252" spans="1:17" s="4" customFormat="1" ht="12.75" customHeight="1">
      <c r="A252" s="328"/>
      <c r="B252" s="338" t="s">
        <v>267</v>
      </c>
      <c r="C252" s="339" t="s">
        <v>232</v>
      </c>
      <c r="D252" s="340">
        <v>46</v>
      </c>
      <c r="E252" s="340">
        <v>2006</v>
      </c>
      <c r="F252" s="341">
        <v>43.564999999999998</v>
      </c>
      <c r="G252" s="341">
        <v>9.6468889999999998</v>
      </c>
      <c r="H252" s="341">
        <v>3.68</v>
      </c>
      <c r="I252" s="341">
        <v>30.238115999999998</v>
      </c>
      <c r="J252" s="341">
        <v>2989.78</v>
      </c>
      <c r="K252" s="341">
        <v>30.238115999999998</v>
      </c>
      <c r="L252" s="341">
        <v>2989.78</v>
      </c>
      <c r="M252" s="342">
        <v>1.0113826435389894E-2</v>
      </c>
      <c r="N252" s="343">
        <v>61.040000000000006</v>
      </c>
      <c r="O252" s="343">
        <v>0.6173479656161992</v>
      </c>
      <c r="P252" s="343">
        <v>606.82958612339371</v>
      </c>
      <c r="Q252" s="344">
        <v>37.040877936971953</v>
      </c>
    </row>
    <row r="253" spans="1:17" s="4" customFormat="1" ht="12.75" customHeight="1">
      <c r="A253" s="328"/>
      <c r="B253" s="67" t="s">
        <v>34</v>
      </c>
      <c r="C253" s="329" t="s">
        <v>572</v>
      </c>
      <c r="D253" s="330">
        <v>8</v>
      </c>
      <c r="E253" s="330">
        <v>1981</v>
      </c>
      <c r="F253" s="331">
        <v>5.4729999999999999</v>
      </c>
      <c r="G253" s="331">
        <v>0.51800000000000002</v>
      </c>
      <c r="H253" s="331">
        <v>1.28</v>
      </c>
      <c r="I253" s="331">
        <v>3.6749999999999998</v>
      </c>
      <c r="J253" s="331">
        <v>362.67</v>
      </c>
      <c r="K253" s="331">
        <v>3.6749999999999998</v>
      </c>
      <c r="L253" s="331">
        <v>362.67</v>
      </c>
      <c r="M253" s="332">
        <f>K253/L253</f>
        <v>1.0133178922987839E-2</v>
      </c>
      <c r="N253" s="333">
        <v>67.599999999999994</v>
      </c>
      <c r="O253" s="334">
        <f>M253*N253</f>
        <v>0.68500289519397783</v>
      </c>
      <c r="P253" s="334">
        <f>M253*60*1000</f>
        <v>607.99073537927029</v>
      </c>
      <c r="Q253" s="335">
        <f>P253*N253/1000</f>
        <v>41.100173711638668</v>
      </c>
    </row>
    <row r="254" spans="1:17" s="4" customFormat="1" ht="12.75" customHeight="1">
      <c r="A254" s="328"/>
      <c r="B254" s="338" t="s">
        <v>474</v>
      </c>
      <c r="C254" s="339" t="s">
        <v>315</v>
      </c>
      <c r="D254" s="340">
        <v>101</v>
      </c>
      <c r="E254" s="340">
        <v>1968</v>
      </c>
      <c r="F254" s="341">
        <v>69.995999999999995</v>
      </c>
      <c r="G254" s="341">
        <v>8.5315569999999994</v>
      </c>
      <c r="H254" s="341">
        <v>15.92</v>
      </c>
      <c r="I254" s="341">
        <v>45.544435999999997</v>
      </c>
      <c r="J254" s="341">
        <v>4482.08</v>
      </c>
      <c r="K254" s="341">
        <v>45.544435999999997</v>
      </c>
      <c r="L254" s="341">
        <v>4482.08</v>
      </c>
      <c r="M254" s="342">
        <v>1.0161450933495162E-2</v>
      </c>
      <c r="N254" s="343">
        <v>80.115000000000009</v>
      </c>
      <c r="O254" s="343">
        <v>0.81408464153696503</v>
      </c>
      <c r="P254" s="343">
        <v>609.68705600970975</v>
      </c>
      <c r="Q254" s="344">
        <v>48.845078492217901</v>
      </c>
    </row>
    <row r="255" spans="1:17" s="4" customFormat="1" ht="12.75" customHeight="1">
      <c r="A255" s="328"/>
      <c r="B255" s="338" t="s">
        <v>77</v>
      </c>
      <c r="C255" s="345" t="s">
        <v>639</v>
      </c>
      <c r="D255" s="346">
        <v>54</v>
      </c>
      <c r="E255" s="347" t="s">
        <v>35</v>
      </c>
      <c r="F255" s="349">
        <v>45.74</v>
      </c>
      <c r="G255" s="349">
        <v>6.36</v>
      </c>
      <c r="H255" s="349">
        <v>8.64</v>
      </c>
      <c r="I255" s="349">
        <v>30.74</v>
      </c>
      <c r="J255" s="350">
        <v>3008.9</v>
      </c>
      <c r="K255" s="349">
        <v>30.74</v>
      </c>
      <c r="L255" s="350">
        <v>3008.9</v>
      </c>
      <c r="M255" s="332">
        <f>K255/L255</f>
        <v>1.021635813752534E-2</v>
      </c>
      <c r="N255" s="333">
        <v>60.8</v>
      </c>
      <c r="O255" s="334">
        <f>M255*N255</f>
        <v>0.62115457476154068</v>
      </c>
      <c r="P255" s="334">
        <f>M255*60*1000</f>
        <v>612.98148825152043</v>
      </c>
      <c r="Q255" s="335">
        <f>P255*N255/1000</f>
        <v>37.269274485692442</v>
      </c>
    </row>
    <row r="256" spans="1:17" s="4" customFormat="1" ht="12.75" customHeight="1">
      <c r="A256" s="328"/>
      <c r="B256" s="338" t="s">
        <v>474</v>
      </c>
      <c r="C256" s="339" t="s">
        <v>317</v>
      </c>
      <c r="D256" s="340">
        <v>101</v>
      </c>
      <c r="E256" s="340">
        <v>1966</v>
      </c>
      <c r="F256" s="341">
        <v>71.375</v>
      </c>
      <c r="G256" s="341">
        <v>9.5544220000000006</v>
      </c>
      <c r="H256" s="341">
        <v>15.84</v>
      </c>
      <c r="I256" s="341">
        <v>45.980581000000001</v>
      </c>
      <c r="J256" s="341">
        <v>4481.51</v>
      </c>
      <c r="K256" s="341">
        <v>45.980581000000001</v>
      </c>
      <c r="L256" s="341">
        <v>4481.51</v>
      </c>
      <c r="M256" s="342">
        <v>1.0260064353309487E-2</v>
      </c>
      <c r="N256" s="343">
        <v>80.115000000000009</v>
      </c>
      <c r="O256" s="343">
        <v>0.8219850556653896</v>
      </c>
      <c r="P256" s="343">
        <v>615.60386119856923</v>
      </c>
      <c r="Q256" s="344">
        <v>49.31910333992338</v>
      </c>
    </row>
    <row r="257" spans="1:17" s="4" customFormat="1" ht="12.75" customHeight="1">
      <c r="A257" s="328"/>
      <c r="B257" s="67" t="s">
        <v>151</v>
      </c>
      <c r="C257" s="329" t="s">
        <v>709</v>
      </c>
      <c r="D257" s="330">
        <v>40</v>
      </c>
      <c r="E257" s="330">
        <v>1975</v>
      </c>
      <c r="F257" s="331">
        <v>32.957000000000001</v>
      </c>
      <c r="G257" s="331">
        <v>5.4969999999999999</v>
      </c>
      <c r="H257" s="331">
        <v>4.3609999999999998</v>
      </c>
      <c r="I257" s="331">
        <v>23.099</v>
      </c>
      <c r="J257" s="331">
        <v>2232.09</v>
      </c>
      <c r="K257" s="331">
        <v>23.099</v>
      </c>
      <c r="L257" s="331">
        <v>2232.09</v>
      </c>
      <c r="M257" s="332">
        <f>K257/L257</f>
        <v>1.0348597054778256E-2</v>
      </c>
      <c r="N257" s="333">
        <v>72.92</v>
      </c>
      <c r="O257" s="334">
        <f>M257*N257</f>
        <v>0.75461969723443045</v>
      </c>
      <c r="P257" s="334">
        <f>M257*60*1000</f>
        <v>620.9158232866954</v>
      </c>
      <c r="Q257" s="335">
        <f>P257*N257/1000</f>
        <v>45.277181834065829</v>
      </c>
    </row>
    <row r="258" spans="1:17" s="4" customFormat="1" ht="12.75" customHeight="1">
      <c r="A258" s="328"/>
      <c r="B258" s="338" t="s">
        <v>267</v>
      </c>
      <c r="C258" s="339" t="s">
        <v>228</v>
      </c>
      <c r="D258" s="340">
        <v>23</v>
      </c>
      <c r="E258" s="340">
        <v>2002</v>
      </c>
      <c r="F258" s="341">
        <v>18.056000000000001</v>
      </c>
      <c r="G258" s="341">
        <v>0</v>
      </c>
      <c r="H258" s="341">
        <v>0</v>
      </c>
      <c r="I258" s="341">
        <v>18.055998000000002</v>
      </c>
      <c r="J258" s="341">
        <v>1743.26</v>
      </c>
      <c r="K258" s="341">
        <v>18.055998000000002</v>
      </c>
      <c r="L258" s="341">
        <v>1743.26</v>
      </c>
      <c r="M258" s="342">
        <v>1.0357604717598065E-2</v>
      </c>
      <c r="N258" s="343">
        <v>61.040000000000006</v>
      </c>
      <c r="O258" s="343">
        <v>0.63222819196218594</v>
      </c>
      <c r="P258" s="343">
        <v>621.456283055884</v>
      </c>
      <c r="Q258" s="344">
        <v>37.933691517731162</v>
      </c>
    </row>
    <row r="259" spans="1:17" s="4" customFormat="1" ht="12.75" customHeight="1">
      <c r="A259" s="328"/>
      <c r="B259" s="338" t="s">
        <v>77</v>
      </c>
      <c r="C259" s="345" t="s">
        <v>640</v>
      </c>
      <c r="D259" s="346">
        <v>52</v>
      </c>
      <c r="E259" s="347" t="s">
        <v>35</v>
      </c>
      <c r="F259" s="349">
        <v>45.31</v>
      </c>
      <c r="G259" s="349">
        <v>5.37</v>
      </c>
      <c r="H259" s="349">
        <v>8.48</v>
      </c>
      <c r="I259" s="349">
        <v>31.46</v>
      </c>
      <c r="J259" s="350">
        <v>3000.73</v>
      </c>
      <c r="K259" s="349">
        <v>30.74</v>
      </c>
      <c r="L259" s="350">
        <v>2936.04</v>
      </c>
      <c r="M259" s="332">
        <f>K259/L259</f>
        <v>1.0469884606476751E-2</v>
      </c>
      <c r="N259" s="333">
        <v>60.8</v>
      </c>
      <c r="O259" s="334">
        <f>M259*N259</f>
        <v>0.63656898407378648</v>
      </c>
      <c r="P259" s="334">
        <f>M259*60*1000</f>
        <v>628.19307638860516</v>
      </c>
      <c r="Q259" s="335">
        <f>P259*N259/1000</f>
        <v>38.194139044427189</v>
      </c>
    </row>
    <row r="260" spans="1:17" s="4" customFormat="1" ht="12.75" customHeight="1">
      <c r="A260" s="328"/>
      <c r="B260" s="67" t="s">
        <v>292</v>
      </c>
      <c r="C260" s="339" t="s">
        <v>285</v>
      </c>
      <c r="D260" s="340">
        <v>31</v>
      </c>
      <c r="E260" s="340">
        <v>1972</v>
      </c>
      <c r="F260" s="341">
        <v>25.890999999999998</v>
      </c>
      <c r="G260" s="341">
        <v>2.999495</v>
      </c>
      <c r="H260" s="341">
        <v>4.8</v>
      </c>
      <c r="I260" s="341">
        <v>18.091505999999999</v>
      </c>
      <c r="J260" s="341">
        <v>1718.52</v>
      </c>
      <c r="K260" s="341">
        <v>18.091505999999999</v>
      </c>
      <c r="L260" s="341">
        <v>1718.52</v>
      </c>
      <c r="M260" s="342">
        <v>1.0527375881572515E-2</v>
      </c>
      <c r="N260" s="343">
        <v>81.313999999999993</v>
      </c>
      <c r="O260" s="343">
        <v>0.85602304243418736</v>
      </c>
      <c r="P260" s="343">
        <v>631.64255289435084</v>
      </c>
      <c r="Q260" s="344">
        <v>51.361382546051239</v>
      </c>
    </row>
    <row r="261" spans="1:17" s="4" customFormat="1" ht="12.75" customHeight="1">
      <c r="A261" s="328"/>
      <c r="B261" s="67" t="s">
        <v>151</v>
      </c>
      <c r="C261" s="329" t="s">
        <v>710</v>
      </c>
      <c r="D261" s="330">
        <v>20</v>
      </c>
      <c r="E261" s="330">
        <v>1975</v>
      </c>
      <c r="F261" s="331">
        <v>16.713999999999999</v>
      </c>
      <c r="G261" s="331">
        <v>3.23</v>
      </c>
      <c r="H261" s="331">
        <v>2.504</v>
      </c>
      <c r="I261" s="331">
        <v>10.98</v>
      </c>
      <c r="J261" s="331">
        <v>1032.29</v>
      </c>
      <c r="K261" s="331">
        <v>10.98</v>
      </c>
      <c r="L261" s="331">
        <v>1032.29</v>
      </c>
      <c r="M261" s="332">
        <f>K261/L261</f>
        <v>1.0636545931860234E-2</v>
      </c>
      <c r="N261" s="333">
        <v>72.92</v>
      </c>
      <c r="O261" s="334">
        <f>M261*N261</f>
        <v>0.77561692935124826</v>
      </c>
      <c r="P261" s="334">
        <f>M261*60*1000</f>
        <v>638.19275591161409</v>
      </c>
      <c r="Q261" s="335">
        <f>P261*N261/1000</f>
        <v>46.537015761074898</v>
      </c>
    </row>
    <row r="262" spans="1:17" s="4" customFormat="1" ht="12.75" customHeight="1">
      <c r="A262" s="328"/>
      <c r="B262" s="338" t="s">
        <v>474</v>
      </c>
      <c r="C262" s="339" t="s">
        <v>318</v>
      </c>
      <c r="D262" s="340">
        <v>103</v>
      </c>
      <c r="E262" s="340">
        <v>1965</v>
      </c>
      <c r="F262" s="341">
        <v>73.384</v>
      </c>
      <c r="G262" s="341">
        <v>10.145360999999999</v>
      </c>
      <c r="H262" s="341">
        <v>15.92</v>
      </c>
      <c r="I262" s="341">
        <v>47.318638</v>
      </c>
      <c r="J262" s="341">
        <v>4447.51</v>
      </c>
      <c r="K262" s="341">
        <v>47.318638</v>
      </c>
      <c r="L262" s="341">
        <v>4447.51</v>
      </c>
      <c r="M262" s="342">
        <v>1.0639355054850917E-2</v>
      </c>
      <c r="N262" s="343">
        <v>80.115000000000009</v>
      </c>
      <c r="O262" s="343">
        <v>0.85237193021938129</v>
      </c>
      <c r="P262" s="343">
        <v>638.36130329105504</v>
      </c>
      <c r="Q262" s="344">
        <v>51.142315813162881</v>
      </c>
    </row>
    <row r="263" spans="1:17" s="4" customFormat="1" ht="12.75" customHeight="1">
      <c r="A263" s="328"/>
      <c r="B263" s="338" t="s">
        <v>474</v>
      </c>
      <c r="C263" s="339" t="s">
        <v>321</v>
      </c>
      <c r="D263" s="340">
        <v>80</v>
      </c>
      <c r="E263" s="340">
        <v>1964</v>
      </c>
      <c r="F263" s="341">
        <v>60.012</v>
      </c>
      <c r="G263" s="341">
        <v>6.4718999999999998</v>
      </c>
      <c r="H263" s="341">
        <v>12.72</v>
      </c>
      <c r="I263" s="341">
        <v>40.820098999999999</v>
      </c>
      <c r="J263" s="341">
        <v>3830.86</v>
      </c>
      <c r="K263" s="341">
        <v>40.820098999999999</v>
      </c>
      <c r="L263" s="341">
        <v>3830.86</v>
      </c>
      <c r="M263" s="342">
        <v>1.0655596654537101E-2</v>
      </c>
      <c r="N263" s="343">
        <v>80.115000000000009</v>
      </c>
      <c r="O263" s="343">
        <v>0.85367312597823997</v>
      </c>
      <c r="P263" s="343">
        <v>639.33579927222604</v>
      </c>
      <c r="Q263" s="344">
        <v>51.220387558694398</v>
      </c>
    </row>
    <row r="264" spans="1:17" s="4" customFormat="1" ht="12.75" customHeight="1">
      <c r="A264" s="328"/>
      <c r="B264" s="67" t="s">
        <v>75</v>
      </c>
      <c r="C264" s="329" t="s">
        <v>601</v>
      </c>
      <c r="D264" s="330">
        <v>40</v>
      </c>
      <c r="E264" s="330">
        <v>1963</v>
      </c>
      <c r="F264" s="331">
        <v>23.035399999999999</v>
      </c>
      <c r="G264" s="331">
        <v>3.5844999999999998</v>
      </c>
      <c r="H264" s="331">
        <v>0.4</v>
      </c>
      <c r="I264" s="331">
        <v>19.050900000000002</v>
      </c>
      <c r="J264" s="331">
        <v>1780.37</v>
      </c>
      <c r="K264" s="331">
        <v>19.050900000000002</v>
      </c>
      <c r="L264" s="331">
        <v>1780.37</v>
      </c>
      <c r="M264" s="332">
        <v>1.0700528541819961E-2</v>
      </c>
      <c r="N264" s="333">
        <v>60.4</v>
      </c>
      <c r="O264" s="334">
        <v>0.64631192392592562</v>
      </c>
      <c r="P264" s="334">
        <v>642.03171250919763</v>
      </c>
      <c r="Q264" s="335">
        <v>38.77871543555554</v>
      </c>
    </row>
    <row r="265" spans="1:17" s="4" customFormat="1" ht="12.75" customHeight="1">
      <c r="A265" s="328"/>
      <c r="B265" s="67" t="s">
        <v>74</v>
      </c>
      <c r="C265" s="336" t="s">
        <v>52</v>
      </c>
      <c r="D265" s="67">
        <v>54</v>
      </c>
      <c r="E265" s="67">
        <v>1980</v>
      </c>
      <c r="F265" s="69">
        <v>56.89</v>
      </c>
      <c r="G265" s="69">
        <v>7.2279</v>
      </c>
      <c r="H265" s="69">
        <v>11.4521</v>
      </c>
      <c r="I265" s="69">
        <v>38.21</v>
      </c>
      <c r="J265" s="69">
        <v>3508.9</v>
      </c>
      <c r="K265" s="69">
        <f>I265/J265*L265</f>
        <v>38.21</v>
      </c>
      <c r="L265" s="69">
        <v>3508.9</v>
      </c>
      <c r="M265" s="70">
        <f>K265/L265</f>
        <v>1.0889452534982472E-2</v>
      </c>
      <c r="N265" s="68">
        <f>56.6*1.09</f>
        <v>61.694000000000003</v>
      </c>
      <c r="O265" s="68">
        <f>M265*N265</f>
        <v>0.67181388469320868</v>
      </c>
      <c r="P265" s="68">
        <f>M265*60*1000</f>
        <v>653.3671520989484</v>
      </c>
      <c r="Q265" s="337">
        <f>P265*N265/1000</f>
        <v>40.308833081592525</v>
      </c>
    </row>
    <row r="266" spans="1:17" s="4" customFormat="1" ht="12.75" customHeight="1">
      <c r="A266" s="328"/>
      <c r="B266" s="338" t="s">
        <v>118</v>
      </c>
      <c r="C266" s="336" t="s">
        <v>102</v>
      </c>
      <c r="D266" s="67">
        <v>100</v>
      </c>
      <c r="E266" s="67">
        <v>1973</v>
      </c>
      <c r="F266" s="365">
        <v>62.71</v>
      </c>
      <c r="G266" s="69">
        <v>6.8661050000000001</v>
      </c>
      <c r="H266" s="69">
        <v>16</v>
      </c>
      <c r="I266" s="69">
        <v>40.050350000000002</v>
      </c>
      <c r="J266" s="69">
        <v>3676.85</v>
      </c>
      <c r="K266" s="69">
        <v>40.050350000000002</v>
      </c>
      <c r="L266" s="69">
        <v>3676.85</v>
      </c>
      <c r="M266" s="70">
        <v>1.0892571086663857E-2</v>
      </c>
      <c r="N266" s="68">
        <v>62.238999999999997</v>
      </c>
      <c r="O266" s="68">
        <v>0.67794273186287179</v>
      </c>
      <c r="P266" s="68">
        <v>653.55426519983143</v>
      </c>
      <c r="Q266" s="337">
        <v>40.676563911772305</v>
      </c>
    </row>
    <row r="267" spans="1:17" s="4" customFormat="1" ht="12.75" customHeight="1">
      <c r="A267" s="328"/>
      <c r="B267" s="338" t="s">
        <v>474</v>
      </c>
      <c r="C267" s="339" t="s">
        <v>322</v>
      </c>
      <c r="D267" s="340">
        <v>60</v>
      </c>
      <c r="E267" s="340">
        <v>1988</v>
      </c>
      <c r="F267" s="341">
        <v>40.58</v>
      </c>
      <c r="G267" s="341">
        <v>5.1451570000000002</v>
      </c>
      <c r="H267" s="341">
        <v>9.6</v>
      </c>
      <c r="I267" s="341">
        <v>25.834837</v>
      </c>
      <c r="J267" s="341">
        <v>2363.7600000000002</v>
      </c>
      <c r="K267" s="341">
        <v>25.834837</v>
      </c>
      <c r="L267" s="341">
        <v>2363.7600000000002</v>
      </c>
      <c r="M267" s="342">
        <v>1.0929551646529258E-2</v>
      </c>
      <c r="N267" s="343">
        <v>80.115000000000009</v>
      </c>
      <c r="O267" s="343">
        <v>0.87562103016169157</v>
      </c>
      <c r="P267" s="343">
        <v>655.7730987917555</v>
      </c>
      <c r="Q267" s="344">
        <v>52.537261809701498</v>
      </c>
    </row>
    <row r="268" spans="1:17" s="4" customFormat="1" ht="12.75" customHeight="1">
      <c r="A268" s="328"/>
      <c r="B268" s="67" t="s">
        <v>292</v>
      </c>
      <c r="C268" s="339" t="s">
        <v>280</v>
      </c>
      <c r="D268" s="340">
        <v>8</v>
      </c>
      <c r="E268" s="340">
        <v>1994</v>
      </c>
      <c r="F268" s="341">
        <v>11.506</v>
      </c>
      <c r="G268" s="341">
        <v>1.173</v>
      </c>
      <c r="H268" s="341">
        <v>1.2</v>
      </c>
      <c r="I268" s="341">
        <v>9.1329999999999991</v>
      </c>
      <c r="J268" s="341">
        <v>832.8</v>
      </c>
      <c r="K268" s="341">
        <v>9.1329999999999991</v>
      </c>
      <c r="L268" s="341">
        <v>832.8</v>
      </c>
      <c r="M268" s="342">
        <v>1.0966618635926993E-2</v>
      </c>
      <c r="N268" s="343">
        <v>81.313999999999993</v>
      </c>
      <c r="O268" s="343">
        <v>0.89173962776176741</v>
      </c>
      <c r="P268" s="343">
        <v>657.99711815561955</v>
      </c>
      <c r="Q268" s="344">
        <v>53.504377665706045</v>
      </c>
    </row>
    <row r="269" spans="1:17" s="4" customFormat="1" ht="12.75" customHeight="1">
      <c r="A269" s="328"/>
      <c r="B269" s="67" t="s">
        <v>292</v>
      </c>
      <c r="C269" s="339" t="s">
        <v>282</v>
      </c>
      <c r="D269" s="340">
        <v>60</v>
      </c>
      <c r="E269" s="340">
        <v>1969</v>
      </c>
      <c r="F269" s="341">
        <v>50.63</v>
      </c>
      <c r="G269" s="341">
        <v>5.9669999999999996</v>
      </c>
      <c r="H269" s="341">
        <v>9.6</v>
      </c>
      <c r="I269" s="341">
        <v>35.063000000000002</v>
      </c>
      <c r="J269" s="341">
        <v>3165.62</v>
      </c>
      <c r="K269" s="341">
        <v>35.063000000000002</v>
      </c>
      <c r="L269" s="341">
        <v>3165.62</v>
      </c>
      <c r="M269" s="342">
        <v>1.1076187287166497E-2</v>
      </c>
      <c r="N269" s="343">
        <v>81.313999999999993</v>
      </c>
      <c r="O269" s="343">
        <v>0.90064909306865648</v>
      </c>
      <c r="P269" s="343">
        <v>664.57123722998983</v>
      </c>
      <c r="Q269" s="344">
        <v>54.038945584119389</v>
      </c>
    </row>
    <row r="270" spans="1:17" s="4" customFormat="1" ht="12.75" customHeight="1">
      <c r="A270" s="328"/>
      <c r="B270" s="67" t="s">
        <v>395</v>
      </c>
      <c r="C270" s="329" t="s">
        <v>505</v>
      </c>
      <c r="D270" s="330">
        <v>10</v>
      </c>
      <c r="E270" s="330">
        <v>1959</v>
      </c>
      <c r="F270" s="331">
        <v>7.8810000000000002</v>
      </c>
      <c r="G270" s="331">
        <v>0.94635599999999998</v>
      </c>
      <c r="H270" s="331">
        <v>1.92</v>
      </c>
      <c r="I270" s="331">
        <v>5.0146430000000004</v>
      </c>
      <c r="J270" s="331">
        <v>543.35</v>
      </c>
      <c r="K270" s="331">
        <v>5.0146430000000004</v>
      </c>
      <c r="L270" s="331">
        <v>446.8</v>
      </c>
      <c r="M270" s="332">
        <v>1.1223462399283797E-2</v>
      </c>
      <c r="N270" s="333">
        <v>66.272000000000006</v>
      </c>
      <c r="O270" s="334">
        <v>0.74380130012533585</v>
      </c>
      <c r="P270" s="334">
        <v>673.40774395702783</v>
      </c>
      <c r="Q270" s="335">
        <v>44.628078007520152</v>
      </c>
    </row>
    <row r="271" spans="1:17" s="4" customFormat="1" ht="25.5" customHeight="1">
      <c r="A271" s="328"/>
      <c r="B271" s="67" t="s">
        <v>292</v>
      </c>
      <c r="C271" s="339" t="s">
        <v>284</v>
      </c>
      <c r="D271" s="340">
        <v>30</v>
      </c>
      <c r="E271" s="340">
        <v>1977</v>
      </c>
      <c r="F271" s="341">
        <v>25.536999999999999</v>
      </c>
      <c r="G271" s="341">
        <v>3.2130000000000001</v>
      </c>
      <c r="H271" s="341">
        <v>4.8</v>
      </c>
      <c r="I271" s="341">
        <v>17.524000000000001</v>
      </c>
      <c r="J271" s="341">
        <v>1557.06</v>
      </c>
      <c r="K271" s="341">
        <v>17.524000000000001</v>
      </c>
      <c r="L271" s="341">
        <v>1557.06</v>
      </c>
      <c r="M271" s="342">
        <v>1.1254543819762887E-2</v>
      </c>
      <c r="N271" s="343">
        <v>81.313999999999993</v>
      </c>
      <c r="O271" s="343">
        <v>0.91515197616019928</v>
      </c>
      <c r="P271" s="343">
        <v>675.27262918577321</v>
      </c>
      <c r="Q271" s="344">
        <v>54.909118569611955</v>
      </c>
    </row>
    <row r="272" spans="1:17" s="4" customFormat="1" ht="12.75" customHeight="1">
      <c r="A272" s="328"/>
      <c r="B272" s="67" t="s">
        <v>151</v>
      </c>
      <c r="C272" s="329" t="s">
        <v>714</v>
      </c>
      <c r="D272" s="330">
        <v>20</v>
      </c>
      <c r="E272" s="330">
        <v>1987</v>
      </c>
      <c r="F272" s="331">
        <v>16.561</v>
      </c>
      <c r="G272" s="331">
        <v>2.153</v>
      </c>
      <c r="H272" s="331">
        <v>2.7469999999999999</v>
      </c>
      <c r="I272" s="331">
        <v>11.661</v>
      </c>
      <c r="J272" s="331">
        <v>1032.3699999999999</v>
      </c>
      <c r="K272" s="331">
        <v>11.661</v>
      </c>
      <c r="L272" s="331">
        <v>1032.3699999999999</v>
      </c>
      <c r="M272" s="332">
        <f>K272/L272</f>
        <v>1.1295368908433993E-2</v>
      </c>
      <c r="N272" s="333">
        <v>72.92</v>
      </c>
      <c r="O272" s="334">
        <f>M272*N272</f>
        <v>0.82365830080300684</v>
      </c>
      <c r="P272" s="334">
        <f>M272*60*1000</f>
        <v>677.72213450603954</v>
      </c>
      <c r="Q272" s="335">
        <f>P272*N272/1000</f>
        <v>49.419498048180401</v>
      </c>
    </row>
    <row r="273" spans="1:17" s="4" customFormat="1" ht="12.75" customHeight="1">
      <c r="A273" s="328"/>
      <c r="B273" s="67" t="s">
        <v>119</v>
      </c>
      <c r="C273" s="329" t="s">
        <v>205</v>
      </c>
      <c r="D273" s="330">
        <v>100</v>
      </c>
      <c r="E273" s="330">
        <v>1971</v>
      </c>
      <c r="F273" s="331">
        <f>G273+H273+I273</f>
        <v>72.091988000000001</v>
      </c>
      <c r="G273" s="331">
        <v>6.2461349999999998</v>
      </c>
      <c r="H273" s="331">
        <v>16</v>
      </c>
      <c r="I273" s="331">
        <v>49.845852999999998</v>
      </c>
      <c r="J273" s="331">
        <v>4404.2199999999993</v>
      </c>
      <c r="K273" s="331">
        <f>I273</f>
        <v>49.845852999999998</v>
      </c>
      <c r="L273" s="331">
        <f>J273</f>
        <v>4404.2199999999993</v>
      </c>
      <c r="M273" s="332">
        <f>K273/L273</f>
        <v>1.1317748205130535E-2</v>
      </c>
      <c r="N273" s="333">
        <v>57.116</v>
      </c>
      <c r="O273" s="334">
        <f>M273*N273</f>
        <v>0.64642450648423566</v>
      </c>
      <c r="P273" s="334">
        <f>M273*60*1000</f>
        <v>679.06489230783211</v>
      </c>
      <c r="Q273" s="335">
        <f>P273*N273/1000</f>
        <v>38.785470389054133</v>
      </c>
    </row>
    <row r="274" spans="1:17" s="4" customFormat="1" ht="12.75" customHeight="1">
      <c r="A274" s="328"/>
      <c r="B274" s="338" t="s">
        <v>474</v>
      </c>
      <c r="C274" s="339" t="s">
        <v>324</v>
      </c>
      <c r="D274" s="340">
        <v>75</v>
      </c>
      <c r="E274" s="340">
        <v>1987</v>
      </c>
      <c r="F274" s="341">
        <v>64.92</v>
      </c>
      <c r="G274" s="341">
        <v>7.4399309999999996</v>
      </c>
      <c r="H274" s="341">
        <v>12</v>
      </c>
      <c r="I274" s="341">
        <v>45.480069</v>
      </c>
      <c r="J274" s="341">
        <v>4017.2</v>
      </c>
      <c r="K274" s="341">
        <v>45.480069</v>
      </c>
      <c r="L274" s="341">
        <v>4017.2</v>
      </c>
      <c r="M274" s="342">
        <v>1.1321335507318531E-2</v>
      </c>
      <c r="N274" s="343">
        <v>80.115000000000009</v>
      </c>
      <c r="O274" s="343">
        <v>0.90700879416882418</v>
      </c>
      <c r="P274" s="343">
        <v>679.28013043911187</v>
      </c>
      <c r="Q274" s="344">
        <v>54.420527650129451</v>
      </c>
    </row>
    <row r="275" spans="1:17" s="4" customFormat="1" ht="12.75" customHeight="1">
      <c r="A275" s="328"/>
      <c r="B275" s="67" t="s">
        <v>75</v>
      </c>
      <c r="C275" s="329" t="s">
        <v>602</v>
      </c>
      <c r="D275" s="330">
        <v>20</v>
      </c>
      <c r="E275" s="330">
        <v>2007</v>
      </c>
      <c r="F275" s="331">
        <v>15.7</v>
      </c>
      <c r="G275" s="331">
        <v>2.9580000000000002</v>
      </c>
      <c r="H275" s="331">
        <v>0</v>
      </c>
      <c r="I275" s="331">
        <v>12.742000000000001</v>
      </c>
      <c r="J275" s="331">
        <v>1124.28</v>
      </c>
      <c r="K275" s="331">
        <v>12.742000000000001</v>
      </c>
      <c r="L275" s="331">
        <v>1124.28</v>
      </c>
      <c r="M275" s="332">
        <v>1.133347564663607E-2</v>
      </c>
      <c r="N275" s="333">
        <v>60.4</v>
      </c>
      <c r="O275" s="334">
        <v>0.68454192905681865</v>
      </c>
      <c r="P275" s="334">
        <v>680.0085387981643</v>
      </c>
      <c r="Q275" s="335">
        <v>41.07251574340912</v>
      </c>
    </row>
    <row r="276" spans="1:17" s="4" customFormat="1" ht="18.75" customHeight="1">
      <c r="A276" s="328"/>
      <c r="B276" s="67" t="s">
        <v>74</v>
      </c>
      <c r="C276" s="336" t="s">
        <v>49</v>
      </c>
      <c r="D276" s="67">
        <v>63</v>
      </c>
      <c r="E276" s="67">
        <v>1960</v>
      </c>
      <c r="F276" s="69">
        <v>16.763000000000002</v>
      </c>
      <c r="G276" s="69">
        <v>3.7806810000000004</v>
      </c>
      <c r="H276" s="69">
        <v>2.4193190000000002</v>
      </c>
      <c r="I276" s="69">
        <v>10.563000000000001</v>
      </c>
      <c r="J276" s="69">
        <v>923.99</v>
      </c>
      <c r="K276" s="69">
        <f>I276/J276*L276</f>
        <v>10.563000000000001</v>
      </c>
      <c r="L276" s="69">
        <v>923.99</v>
      </c>
      <c r="M276" s="70">
        <f>K276/L276</f>
        <v>1.1431941904133162E-2</v>
      </c>
      <c r="N276" s="68">
        <f>56.6*1.09</f>
        <v>61.694000000000003</v>
      </c>
      <c r="O276" s="68">
        <f>M276*N276</f>
        <v>0.70528222383359129</v>
      </c>
      <c r="P276" s="68">
        <f>M276*60*1000</f>
        <v>685.91651424798977</v>
      </c>
      <c r="Q276" s="337">
        <f>P276*N276/1000</f>
        <v>42.316933430015482</v>
      </c>
    </row>
    <row r="277" spans="1:17" s="4" customFormat="1" ht="12.75" customHeight="1">
      <c r="A277" s="328"/>
      <c r="B277" s="338" t="s">
        <v>77</v>
      </c>
      <c r="C277" s="345" t="s">
        <v>641</v>
      </c>
      <c r="D277" s="346">
        <v>53</v>
      </c>
      <c r="E277" s="347" t="s">
        <v>35</v>
      </c>
      <c r="F277" s="349">
        <v>47.62</v>
      </c>
      <c r="G277" s="349">
        <v>5</v>
      </c>
      <c r="H277" s="349">
        <v>8.56</v>
      </c>
      <c r="I277" s="349">
        <v>34.06</v>
      </c>
      <c r="J277" s="350">
        <v>2993.98</v>
      </c>
      <c r="K277" s="349">
        <v>33.65</v>
      </c>
      <c r="L277" s="350">
        <v>2943.21</v>
      </c>
      <c r="M277" s="332">
        <f>K277/L277</f>
        <v>1.1433095158007753E-2</v>
      </c>
      <c r="N277" s="333">
        <v>60.8</v>
      </c>
      <c r="O277" s="334">
        <f>M277*N277</f>
        <v>0.6951321856068714</v>
      </c>
      <c r="P277" s="334">
        <f>M277*60*1000</f>
        <v>685.98570948046518</v>
      </c>
      <c r="Q277" s="335">
        <f>P277*N277/1000</f>
        <v>41.707931136412284</v>
      </c>
    </row>
    <row r="278" spans="1:17" s="4" customFormat="1" ht="12.75" customHeight="1">
      <c r="A278" s="328"/>
      <c r="B278" s="338" t="s">
        <v>174</v>
      </c>
      <c r="C278" s="329" t="s">
        <v>163</v>
      </c>
      <c r="D278" s="330">
        <v>80</v>
      </c>
      <c r="E278" s="330" t="s">
        <v>35</v>
      </c>
      <c r="F278" s="331">
        <f>G278+H278+I278</f>
        <v>64.009999999999991</v>
      </c>
      <c r="G278" s="331">
        <v>5.73</v>
      </c>
      <c r="H278" s="331">
        <v>13.03</v>
      </c>
      <c r="I278" s="331">
        <v>45.25</v>
      </c>
      <c r="J278" s="331">
        <v>3952.95</v>
      </c>
      <c r="K278" s="331">
        <v>41.59</v>
      </c>
      <c r="L278" s="331">
        <v>3635.24</v>
      </c>
      <c r="M278" s="332">
        <f>K278/L278</f>
        <v>1.1440785202627613E-2</v>
      </c>
      <c r="N278" s="333">
        <v>49.81</v>
      </c>
      <c r="O278" s="334">
        <f>M278*N278</f>
        <v>0.5698655109428814</v>
      </c>
      <c r="P278" s="334">
        <f>M278*60*1000</f>
        <v>686.44711215765676</v>
      </c>
      <c r="Q278" s="335">
        <f>P278*N278/1000</f>
        <v>34.191930656572886</v>
      </c>
    </row>
    <row r="279" spans="1:17" s="4" customFormat="1" ht="12.75" customHeight="1">
      <c r="A279" s="328"/>
      <c r="B279" s="338" t="s">
        <v>474</v>
      </c>
      <c r="C279" s="339" t="s">
        <v>323</v>
      </c>
      <c r="D279" s="340">
        <v>100</v>
      </c>
      <c r="E279" s="340">
        <v>1973</v>
      </c>
      <c r="F279" s="341">
        <v>74.811999999999998</v>
      </c>
      <c r="G279" s="341">
        <v>8.8986330000000002</v>
      </c>
      <c r="H279" s="341">
        <v>15.971</v>
      </c>
      <c r="I279" s="341">
        <v>49.942354000000002</v>
      </c>
      <c r="J279" s="341">
        <v>4362.3100000000004</v>
      </c>
      <c r="K279" s="341">
        <v>49.942354000000002</v>
      </c>
      <c r="L279" s="341">
        <v>4362.3100000000004</v>
      </c>
      <c r="M279" s="342">
        <v>1.1448602689859271E-2</v>
      </c>
      <c r="N279" s="343">
        <v>80.115000000000009</v>
      </c>
      <c r="O279" s="343">
        <v>0.91720480449807562</v>
      </c>
      <c r="P279" s="343">
        <v>686.91616139155622</v>
      </c>
      <c r="Q279" s="344">
        <v>55.032288269884532</v>
      </c>
    </row>
    <row r="280" spans="1:17" s="4" customFormat="1" ht="23.25" customHeight="1">
      <c r="A280" s="328"/>
      <c r="B280" s="67" t="s">
        <v>150</v>
      </c>
      <c r="C280" s="351" t="s">
        <v>128</v>
      </c>
      <c r="D280" s="352">
        <v>16</v>
      </c>
      <c r="E280" s="352">
        <v>1991</v>
      </c>
      <c r="F280" s="353">
        <v>17.3</v>
      </c>
      <c r="G280" s="353">
        <v>2.2000000000000002</v>
      </c>
      <c r="H280" s="353">
        <v>2.7</v>
      </c>
      <c r="I280" s="353">
        <v>12.4</v>
      </c>
      <c r="J280" s="353">
        <v>1069.04</v>
      </c>
      <c r="K280" s="353">
        <v>12.364000000000001</v>
      </c>
      <c r="L280" s="353">
        <v>1069.04</v>
      </c>
      <c r="M280" s="332">
        <v>1.1565516725286239E-2</v>
      </c>
      <c r="N280" s="333">
        <v>55.4</v>
      </c>
      <c r="O280" s="334">
        <v>0.64072962658085764</v>
      </c>
      <c r="P280" s="334">
        <v>693.9310035171743</v>
      </c>
      <c r="Q280" s="335">
        <v>38.443777594851454</v>
      </c>
    </row>
    <row r="281" spans="1:17" s="4" customFormat="1" ht="12.75" customHeight="1">
      <c r="A281" s="328"/>
      <c r="B281" s="338" t="s">
        <v>459</v>
      </c>
      <c r="C281" s="329" t="s">
        <v>453</v>
      </c>
      <c r="D281" s="330">
        <v>28</v>
      </c>
      <c r="E281" s="330">
        <v>1977</v>
      </c>
      <c r="F281" s="331">
        <v>23.626999999999999</v>
      </c>
      <c r="G281" s="331">
        <v>2.5259999999999998</v>
      </c>
      <c r="H281" s="331">
        <v>4.4800000000000004</v>
      </c>
      <c r="I281" s="331">
        <v>16.620999999999999</v>
      </c>
      <c r="J281" s="331">
        <v>1436.93</v>
      </c>
      <c r="K281" s="331">
        <v>16.620999999999999</v>
      </c>
      <c r="L281" s="331">
        <v>1436.93</v>
      </c>
      <c r="M281" s="332">
        <f>K281/L281</f>
        <v>1.1567021358034141E-2</v>
      </c>
      <c r="N281" s="333">
        <v>73.14</v>
      </c>
      <c r="O281" s="334">
        <f>M281*N281</f>
        <v>0.84601194212661701</v>
      </c>
      <c r="P281" s="334">
        <f>M281*60*1000</f>
        <v>694.02128148204849</v>
      </c>
      <c r="Q281" s="335">
        <f>P281*N281/1000</f>
        <v>50.760716527597026</v>
      </c>
    </row>
    <row r="282" spans="1:17" s="4" customFormat="1" ht="12.75" customHeight="1">
      <c r="A282" s="328"/>
      <c r="B282" s="67" t="s">
        <v>292</v>
      </c>
      <c r="C282" s="339" t="s">
        <v>283</v>
      </c>
      <c r="D282" s="340">
        <v>79</v>
      </c>
      <c r="E282" s="340">
        <v>1976</v>
      </c>
      <c r="F282" s="341">
        <v>65.349999999999994</v>
      </c>
      <c r="G282" s="341">
        <v>7.7721460000000002</v>
      </c>
      <c r="H282" s="341">
        <v>12.64</v>
      </c>
      <c r="I282" s="341">
        <v>44.937857000000001</v>
      </c>
      <c r="J282" s="341">
        <v>3845.02</v>
      </c>
      <c r="K282" s="341">
        <v>44.937857000000001</v>
      </c>
      <c r="L282" s="341">
        <v>3845.02</v>
      </c>
      <c r="M282" s="342">
        <v>1.1687288232570963E-2</v>
      </c>
      <c r="N282" s="343">
        <v>81.313999999999993</v>
      </c>
      <c r="O282" s="343">
        <v>0.95034015534327521</v>
      </c>
      <c r="P282" s="343">
        <v>701.23729395425778</v>
      </c>
      <c r="Q282" s="344">
        <v>57.020409320596514</v>
      </c>
    </row>
    <row r="283" spans="1:17" s="4" customFormat="1" ht="12.75" customHeight="1">
      <c r="A283" s="328"/>
      <c r="B283" s="67" t="s">
        <v>151</v>
      </c>
      <c r="C283" s="329" t="s">
        <v>712</v>
      </c>
      <c r="D283" s="330">
        <v>21</v>
      </c>
      <c r="E283" s="330">
        <v>1975</v>
      </c>
      <c r="F283" s="331">
        <v>15.478999999999999</v>
      </c>
      <c r="G283" s="331">
        <v>1.927</v>
      </c>
      <c r="H283" s="331">
        <v>2.5870000000000002</v>
      </c>
      <c r="I283" s="331">
        <v>10.965</v>
      </c>
      <c r="J283" s="331">
        <v>937.3</v>
      </c>
      <c r="K283" s="331">
        <v>10.965</v>
      </c>
      <c r="L283" s="331">
        <v>937.3</v>
      </c>
      <c r="M283" s="332">
        <f>K283/L283</f>
        <v>1.1698495679078203E-2</v>
      </c>
      <c r="N283" s="333">
        <v>72.92</v>
      </c>
      <c r="O283" s="334">
        <f>M283*N283</f>
        <v>0.85305430491838263</v>
      </c>
      <c r="P283" s="334">
        <f>M283*60*1000</f>
        <v>701.90974074469216</v>
      </c>
      <c r="Q283" s="335">
        <f>P283*N283/1000</f>
        <v>51.183258295102952</v>
      </c>
    </row>
    <row r="284" spans="1:17" s="4" customFormat="1" ht="12.75" customHeight="1">
      <c r="A284" s="328"/>
      <c r="B284" s="67" t="s">
        <v>119</v>
      </c>
      <c r="C284" s="329" t="s">
        <v>438</v>
      </c>
      <c r="D284" s="330">
        <v>32</v>
      </c>
      <c r="E284" s="330">
        <v>1981</v>
      </c>
      <c r="F284" s="331">
        <f>G284+H284+I284</f>
        <v>29.382998000000001</v>
      </c>
      <c r="G284" s="331">
        <v>3.1625999999999999</v>
      </c>
      <c r="H284" s="331">
        <v>5.12</v>
      </c>
      <c r="I284" s="331">
        <v>21.100397999999998</v>
      </c>
      <c r="J284" s="331">
        <v>1792.76</v>
      </c>
      <c r="K284" s="331">
        <f>I284</f>
        <v>21.100397999999998</v>
      </c>
      <c r="L284" s="331">
        <f>J284</f>
        <v>1792.76</v>
      </c>
      <c r="M284" s="332">
        <f>K284/L284</f>
        <v>1.1769784020170017E-2</v>
      </c>
      <c r="N284" s="333">
        <v>57.116</v>
      </c>
      <c r="O284" s="334">
        <f>M284*N284</f>
        <v>0.67224298409603067</v>
      </c>
      <c r="P284" s="334">
        <f>M284*60*1000</f>
        <v>706.18704121020107</v>
      </c>
      <c r="Q284" s="335">
        <f>P284*N284/1000</f>
        <v>40.334579045761842</v>
      </c>
    </row>
    <row r="285" spans="1:17" s="4" customFormat="1" ht="12.75" customHeight="1">
      <c r="A285" s="328"/>
      <c r="B285" s="67" t="s">
        <v>75</v>
      </c>
      <c r="C285" s="329" t="s">
        <v>603</v>
      </c>
      <c r="D285" s="330">
        <v>40</v>
      </c>
      <c r="E285" s="330">
        <v>2005</v>
      </c>
      <c r="F285" s="331">
        <v>33.076500000000003</v>
      </c>
      <c r="G285" s="331">
        <v>4.4115000000000002</v>
      </c>
      <c r="H285" s="331">
        <v>0</v>
      </c>
      <c r="I285" s="331">
        <v>28.665000000000003</v>
      </c>
      <c r="J285" s="331">
        <v>2425.87</v>
      </c>
      <c r="K285" s="331">
        <v>28.665000000000003</v>
      </c>
      <c r="L285" s="331">
        <v>2425.87</v>
      </c>
      <c r="M285" s="332">
        <v>1.1816379278361992E-2</v>
      </c>
      <c r="N285" s="333">
        <v>60.4</v>
      </c>
      <c r="O285" s="334">
        <v>0.71370930841306424</v>
      </c>
      <c r="P285" s="334">
        <v>708.9827567017195</v>
      </c>
      <c r="Q285" s="335">
        <v>42.822558504783856</v>
      </c>
    </row>
    <row r="286" spans="1:17" s="4" customFormat="1" ht="12.75" customHeight="1">
      <c r="A286" s="328"/>
      <c r="B286" s="67" t="s">
        <v>74</v>
      </c>
      <c r="C286" s="336" t="s">
        <v>53</v>
      </c>
      <c r="D286" s="67">
        <v>54</v>
      </c>
      <c r="E286" s="67">
        <v>1985</v>
      </c>
      <c r="F286" s="69">
        <v>63.34</v>
      </c>
      <c r="G286" s="69">
        <v>8.40578</v>
      </c>
      <c r="H286" s="69">
        <v>13.554220000000001</v>
      </c>
      <c r="I286" s="69">
        <v>41.38</v>
      </c>
      <c r="J286" s="69">
        <v>3480.02</v>
      </c>
      <c r="K286" s="69">
        <f>I286/J286*L286</f>
        <v>41.38</v>
      </c>
      <c r="L286" s="69">
        <v>3480.02</v>
      </c>
      <c r="M286" s="70">
        <f>K286/L286</f>
        <v>1.1890736260136437E-2</v>
      </c>
      <c r="N286" s="68">
        <f>56.6*1.09</f>
        <v>61.694000000000003</v>
      </c>
      <c r="O286" s="68">
        <f>M286*N286</f>
        <v>0.73358708283285745</v>
      </c>
      <c r="P286" s="68">
        <f>M286*60*1000</f>
        <v>713.44417560818624</v>
      </c>
      <c r="Q286" s="337">
        <f>P286*N286/1000</f>
        <v>44.015224969971442</v>
      </c>
    </row>
    <row r="287" spans="1:17" s="4" customFormat="1" ht="12.75" customHeight="1">
      <c r="A287" s="328"/>
      <c r="B287" s="67" t="s">
        <v>292</v>
      </c>
      <c r="C287" s="339" t="s">
        <v>279</v>
      </c>
      <c r="D287" s="340">
        <v>30</v>
      </c>
      <c r="E287" s="340">
        <v>1973</v>
      </c>
      <c r="F287" s="341">
        <v>28.856000000000002</v>
      </c>
      <c r="G287" s="341">
        <v>3.3149999999999999</v>
      </c>
      <c r="H287" s="341">
        <v>4.8</v>
      </c>
      <c r="I287" s="341">
        <v>20.741</v>
      </c>
      <c r="J287" s="341">
        <v>1715.3</v>
      </c>
      <c r="K287" s="341">
        <v>20.741</v>
      </c>
      <c r="L287" s="341">
        <v>1715.3</v>
      </c>
      <c r="M287" s="342">
        <v>1.2091762373928758E-2</v>
      </c>
      <c r="N287" s="343">
        <v>81.313999999999993</v>
      </c>
      <c r="O287" s="343">
        <v>0.98322956567364295</v>
      </c>
      <c r="P287" s="343">
        <v>725.50574243572555</v>
      </c>
      <c r="Q287" s="344">
        <v>58.993773940418585</v>
      </c>
    </row>
    <row r="288" spans="1:17" s="4" customFormat="1" ht="12.75" customHeight="1">
      <c r="A288" s="328"/>
      <c r="B288" s="338" t="s">
        <v>175</v>
      </c>
      <c r="C288" s="329" t="s">
        <v>774</v>
      </c>
      <c r="D288" s="330">
        <v>40</v>
      </c>
      <c r="E288" s="330">
        <v>1991</v>
      </c>
      <c r="F288" s="331">
        <v>38</v>
      </c>
      <c r="G288" s="331">
        <v>4.63</v>
      </c>
      <c r="H288" s="331">
        <v>6.4</v>
      </c>
      <c r="I288" s="331">
        <v>26.66</v>
      </c>
      <c r="J288" s="331">
        <v>2204.21</v>
      </c>
      <c r="K288" s="331">
        <v>26.66</v>
      </c>
      <c r="L288" s="331">
        <v>2204.21</v>
      </c>
      <c r="M288" s="332">
        <f>K288/L288</f>
        <v>1.209503631686636E-2</v>
      </c>
      <c r="N288" s="333">
        <v>75.599999999999994</v>
      </c>
      <c r="O288" s="334">
        <f>M288*N288</f>
        <v>0.91438474555509675</v>
      </c>
      <c r="P288" s="334">
        <f>M288*60*1000</f>
        <v>725.70217901198157</v>
      </c>
      <c r="Q288" s="335">
        <f>P288*N288/1000</f>
        <v>54.863084733305804</v>
      </c>
    </row>
    <row r="289" spans="1:17" s="4" customFormat="1" ht="12.75" customHeight="1">
      <c r="A289" s="328"/>
      <c r="B289" s="338" t="s">
        <v>459</v>
      </c>
      <c r="C289" s="329" t="s">
        <v>454</v>
      </c>
      <c r="D289" s="330">
        <v>40</v>
      </c>
      <c r="E289" s="330">
        <v>1991</v>
      </c>
      <c r="F289" s="331">
        <v>39.231999999999999</v>
      </c>
      <c r="G289" s="331">
        <v>5.2759999999999998</v>
      </c>
      <c r="H289" s="331">
        <v>6.4</v>
      </c>
      <c r="I289" s="331">
        <v>27.556000000000001</v>
      </c>
      <c r="J289" s="331">
        <v>2268.5300000000002</v>
      </c>
      <c r="K289" s="331">
        <v>27.556000000000001</v>
      </c>
      <c r="L289" s="331">
        <v>2268.5300000000002</v>
      </c>
      <c r="M289" s="332">
        <f>K289/L289</f>
        <v>1.2147073214813116E-2</v>
      </c>
      <c r="N289" s="333">
        <v>73.14</v>
      </c>
      <c r="O289" s="334">
        <f>M289*N289</f>
        <v>0.88843693493143139</v>
      </c>
      <c r="P289" s="334">
        <f>M289*60*1000</f>
        <v>728.82439288878697</v>
      </c>
      <c r="Q289" s="335">
        <f>P289*N289/1000</f>
        <v>53.30621609588588</v>
      </c>
    </row>
    <row r="290" spans="1:17" s="4" customFormat="1" ht="12.75" customHeight="1">
      <c r="A290" s="328"/>
      <c r="B290" s="338" t="s">
        <v>175</v>
      </c>
      <c r="C290" s="329" t="s">
        <v>775</v>
      </c>
      <c r="D290" s="330">
        <v>12</v>
      </c>
      <c r="E290" s="330">
        <v>1958</v>
      </c>
      <c r="F290" s="331">
        <v>9.6</v>
      </c>
      <c r="G290" s="331">
        <v>1.03</v>
      </c>
      <c r="H290" s="331">
        <v>0.11</v>
      </c>
      <c r="I290" s="331">
        <v>6.87</v>
      </c>
      <c r="J290" s="331">
        <v>563.53</v>
      </c>
      <c r="K290" s="331">
        <v>6.87</v>
      </c>
      <c r="L290" s="331">
        <v>563.53</v>
      </c>
      <c r="M290" s="332">
        <f>K290/L290</f>
        <v>1.2191010239028979E-2</v>
      </c>
      <c r="N290" s="333">
        <v>75.599999999999994</v>
      </c>
      <c r="O290" s="334">
        <f>M290*N290</f>
        <v>0.92164037407059074</v>
      </c>
      <c r="P290" s="334">
        <f>M290*60*1000</f>
        <v>731.46061434173885</v>
      </c>
      <c r="Q290" s="335">
        <f>P290*N290/1000</f>
        <v>55.298422444235456</v>
      </c>
    </row>
    <row r="291" spans="1:17" s="4" customFormat="1" ht="12.75" customHeight="1">
      <c r="A291" s="328"/>
      <c r="B291" s="67" t="s">
        <v>119</v>
      </c>
      <c r="C291" s="329" t="s">
        <v>206</v>
      </c>
      <c r="D291" s="330">
        <v>60</v>
      </c>
      <c r="E291" s="330">
        <v>1966</v>
      </c>
      <c r="F291" s="331">
        <f>G291+H291+I291</f>
        <v>47.164001999999996</v>
      </c>
      <c r="G291" s="331">
        <v>4.3222199999999997</v>
      </c>
      <c r="H291" s="331">
        <v>9.4659999999999993</v>
      </c>
      <c r="I291" s="331">
        <v>33.375782000000001</v>
      </c>
      <c r="J291" s="331">
        <v>2733.17</v>
      </c>
      <c r="K291" s="331">
        <f>I291</f>
        <v>33.375782000000001</v>
      </c>
      <c r="L291" s="331">
        <f>J291</f>
        <v>2733.17</v>
      </c>
      <c r="M291" s="332">
        <f>K291/L291</f>
        <v>1.2211381655733086E-2</v>
      </c>
      <c r="N291" s="333">
        <v>57.116</v>
      </c>
      <c r="O291" s="334">
        <f>M291*N291</f>
        <v>0.697465274648851</v>
      </c>
      <c r="P291" s="334">
        <f>M291*60*1000</f>
        <v>732.68289934398513</v>
      </c>
      <c r="Q291" s="335">
        <f>P291*N291/1000</f>
        <v>41.847916478931054</v>
      </c>
    </row>
    <row r="292" spans="1:17" s="4" customFormat="1" ht="12.75" customHeight="1">
      <c r="A292" s="328"/>
      <c r="B292" s="338" t="s">
        <v>174</v>
      </c>
      <c r="C292" s="329" t="s">
        <v>162</v>
      </c>
      <c r="D292" s="330">
        <v>36</v>
      </c>
      <c r="E292" s="330" t="s">
        <v>35</v>
      </c>
      <c r="F292" s="331">
        <f>G292+H292+I292</f>
        <v>36.409999999999997</v>
      </c>
      <c r="G292" s="331">
        <v>2.75</v>
      </c>
      <c r="H292" s="331">
        <v>5.95</v>
      </c>
      <c r="I292" s="331">
        <v>27.71</v>
      </c>
      <c r="J292" s="331">
        <v>2268.86</v>
      </c>
      <c r="K292" s="331">
        <v>25.29</v>
      </c>
      <c r="L292" s="331">
        <v>2070.59</v>
      </c>
      <c r="M292" s="332">
        <f>K292/L292</f>
        <v>1.2213910044963028E-2</v>
      </c>
      <c r="N292" s="333">
        <v>49.81</v>
      </c>
      <c r="O292" s="334">
        <f>M292*N292</f>
        <v>0.60837485933960844</v>
      </c>
      <c r="P292" s="334">
        <f>M292*60*1000</f>
        <v>732.83460269778163</v>
      </c>
      <c r="Q292" s="335">
        <f>P292*N292/1000</f>
        <v>36.502491560376505</v>
      </c>
    </row>
    <row r="293" spans="1:17" s="4" customFormat="1" ht="12.75" customHeight="1">
      <c r="A293" s="328"/>
      <c r="B293" s="67" t="s">
        <v>150</v>
      </c>
      <c r="C293" s="351" t="s">
        <v>132</v>
      </c>
      <c r="D293" s="352">
        <v>40</v>
      </c>
      <c r="E293" s="352">
        <v>1984</v>
      </c>
      <c r="F293" s="353">
        <v>38.299999999999997</v>
      </c>
      <c r="G293" s="353">
        <v>3.7</v>
      </c>
      <c r="H293" s="353">
        <v>6.4</v>
      </c>
      <c r="I293" s="353">
        <v>28.2</v>
      </c>
      <c r="J293" s="353">
        <v>2307.27</v>
      </c>
      <c r="K293" s="353">
        <v>28.192</v>
      </c>
      <c r="L293" s="353">
        <v>2307.27</v>
      </c>
      <c r="M293" s="332">
        <v>1.2218769368127701E-2</v>
      </c>
      <c r="N293" s="333">
        <v>55.4</v>
      </c>
      <c r="O293" s="334">
        <v>0.67691982299427467</v>
      </c>
      <c r="P293" s="334">
        <v>733.12616208766201</v>
      </c>
      <c r="Q293" s="335">
        <v>40.615189379656478</v>
      </c>
    </row>
    <row r="294" spans="1:17" s="4" customFormat="1" ht="12.75" customHeight="1">
      <c r="A294" s="328"/>
      <c r="B294" s="67" t="s">
        <v>119</v>
      </c>
      <c r="C294" s="329" t="s">
        <v>440</v>
      </c>
      <c r="D294" s="330">
        <v>12</v>
      </c>
      <c r="E294" s="330">
        <v>1975</v>
      </c>
      <c r="F294" s="331">
        <f>G294+H294+I294</f>
        <v>10.292999999999999</v>
      </c>
      <c r="G294" s="331">
        <v>0.89607000000000003</v>
      </c>
      <c r="H294" s="331">
        <v>1.92</v>
      </c>
      <c r="I294" s="331">
        <v>7.4769300000000003</v>
      </c>
      <c r="J294" s="331">
        <v>608.16</v>
      </c>
      <c r="K294" s="331">
        <f>I294</f>
        <v>7.4769300000000003</v>
      </c>
      <c r="L294" s="331">
        <f>J294</f>
        <v>608.16</v>
      </c>
      <c r="M294" s="332">
        <f>K294/L294</f>
        <v>1.229434688239937E-2</v>
      </c>
      <c r="N294" s="333">
        <v>57.116</v>
      </c>
      <c r="O294" s="334">
        <f>M294*N294</f>
        <v>0.70220391653512237</v>
      </c>
      <c r="P294" s="334">
        <f>M294*60*1000</f>
        <v>737.66081294396224</v>
      </c>
      <c r="Q294" s="335">
        <f>P294*N294/1000</f>
        <v>42.13223499210735</v>
      </c>
    </row>
    <row r="295" spans="1:17" s="4" customFormat="1" ht="12.75" customHeight="1">
      <c r="A295" s="328"/>
      <c r="B295" s="67" t="s">
        <v>75</v>
      </c>
      <c r="C295" s="329" t="s">
        <v>604</v>
      </c>
      <c r="D295" s="330">
        <v>75</v>
      </c>
      <c r="E295" s="330">
        <v>1983</v>
      </c>
      <c r="F295" s="331">
        <v>67</v>
      </c>
      <c r="G295" s="331">
        <v>10.125400000000001</v>
      </c>
      <c r="H295" s="331">
        <v>7.5</v>
      </c>
      <c r="I295" s="331">
        <v>49.374600000000001</v>
      </c>
      <c r="J295" s="331">
        <v>4012.9</v>
      </c>
      <c r="K295" s="331">
        <v>49.374600000000001</v>
      </c>
      <c r="L295" s="331">
        <v>4012.9</v>
      </c>
      <c r="M295" s="332">
        <v>1.2303969697724838E-2</v>
      </c>
      <c r="N295" s="333">
        <v>60.4</v>
      </c>
      <c r="O295" s="334">
        <v>0.74315976974258013</v>
      </c>
      <c r="P295" s="334">
        <v>738.23818186349024</v>
      </c>
      <c r="Q295" s="335">
        <v>44.589586184554804</v>
      </c>
    </row>
    <row r="296" spans="1:17" s="4" customFormat="1" ht="12.75" customHeight="1">
      <c r="A296" s="328"/>
      <c r="B296" s="338" t="s">
        <v>175</v>
      </c>
      <c r="C296" s="329" t="s">
        <v>776</v>
      </c>
      <c r="D296" s="330">
        <v>42</v>
      </c>
      <c r="E296" s="330">
        <v>1994</v>
      </c>
      <c r="F296" s="331">
        <v>40</v>
      </c>
      <c r="G296" s="331">
        <v>3.47</v>
      </c>
      <c r="H296" s="331">
        <v>6.72</v>
      </c>
      <c r="I296" s="331">
        <v>30.1</v>
      </c>
      <c r="J296" s="331">
        <v>2426.81</v>
      </c>
      <c r="K296" s="331">
        <v>30.1</v>
      </c>
      <c r="L296" s="331">
        <v>2426.81</v>
      </c>
      <c r="M296" s="332">
        <f>K296/L296</f>
        <v>1.2403113552358859E-2</v>
      </c>
      <c r="N296" s="333">
        <v>75.599999999999994</v>
      </c>
      <c r="O296" s="334">
        <f>M296*N296</f>
        <v>0.93767538455832966</v>
      </c>
      <c r="P296" s="334">
        <f>M296*60*1000</f>
        <v>744.18681314153162</v>
      </c>
      <c r="Q296" s="335">
        <f>P296*N296/1000</f>
        <v>56.26052307349979</v>
      </c>
    </row>
    <row r="297" spans="1:17" s="4" customFormat="1" ht="12.75" customHeight="1">
      <c r="A297" s="328"/>
      <c r="B297" s="67" t="s">
        <v>119</v>
      </c>
      <c r="C297" s="329" t="s">
        <v>442</v>
      </c>
      <c r="D297" s="330">
        <v>45</v>
      </c>
      <c r="E297" s="330">
        <v>1988</v>
      </c>
      <c r="F297" s="331">
        <f>G297+H297+I297</f>
        <v>40.162002999999999</v>
      </c>
      <c r="G297" s="331">
        <v>3.8952689999999999</v>
      </c>
      <c r="H297" s="331">
        <v>7.2</v>
      </c>
      <c r="I297" s="331">
        <v>29.066734</v>
      </c>
      <c r="J297" s="331">
        <v>2339.39</v>
      </c>
      <c r="K297" s="331">
        <f>I297</f>
        <v>29.066734</v>
      </c>
      <c r="L297" s="331">
        <f>J297</f>
        <v>2339.39</v>
      </c>
      <c r="M297" s="332">
        <f>K297/L297</f>
        <v>1.2424920171497699E-2</v>
      </c>
      <c r="N297" s="333">
        <v>57.116</v>
      </c>
      <c r="O297" s="334">
        <f>M297*N297</f>
        <v>0.70966174051526254</v>
      </c>
      <c r="P297" s="334">
        <f>M297*60*1000</f>
        <v>745.49521028986192</v>
      </c>
      <c r="Q297" s="335">
        <f>P297*N297/1000</f>
        <v>42.579704430915747</v>
      </c>
    </row>
    <row r="298" spans="1:17" s="4" customFormat="1" ht="12.75" customHeight="1">
      <c r="A298" s="328"/>
      <c r="B298" s="67" t="s">
        <v>119</v>
      </c>
      <c r="C298" s="329" t="s">
        <v>441</v>
      </c>
      <c r="D298" s="330">
        <v>60</v>
      </c>
      <c r="E298" s="330">
        <v>1968</v>
      </c>
      <c r="F298" s="331">
        <f>G298+H298+I298</f>
        <v>48.215005000000005</v>
      </c>
      <c r="G298" s="331">
        <v>4.7438469999999997</v>
      </c>
      <c r="H298" s="331">
        <v>9.5329999999999995</v>
      </c>
      <c r="I298" s="331">
        <v>33.938158000000001</v>
      </c>
      <c r="J298" s="331">
        <v>2721.28</v>
      </c>
      <c r="K298" s="331">
        <f>I298</f>
        <v>33.938158000000001</v>
      </c>
      <c r="L298" s="331">
        <f>J298</f>
        <v>2721.28</v>
      </c>
      <c r="M298" s="332">
        <f>K298/L298</f>
        <v>1.2471395078786453E-2</v>
      </c>
      <c r="N298" s="333">
        <v>57.116</v>
      </c>
      <c r="O298" s="334">
        <f>M298*N298</f>
        <v>0.71231620131996698</v>
      </c>
      <c r="P298" s="334">
        <f>M298*60*1000</f>
        <v>748.28370472718723</v>
      </c>
      <c r="Q298" s="335">
        <f>P298*N298/1000</f>
        <v>42.738972079198028</v>
      </c>
    </row>
    <row r="299" spans="1:17" s="4" customFormat="1" ht="12.75" customHeight="1">
      <c r="A299" s="328"/>
      <c r="B299" s="67" t="s">
        <v>151</v>
      </c>
      <c r="C299" s="329" t="s">
        <v>715</v>
      </c>
      <c r="D299" s="330">
        <v>30</v>
      </c>
      <c r="E299" s="330">
        <v>1989</v>
      </c>
      <c r="F299" s="331">
        <v>28.056999999999999</v>
      </c>
      <c r="G299" s="331">
        <v>3.3439999999999999</v>
      </c>
      <c r="H299" s="331">
        <v>4.72</v>
      </c>
      <c r="I299" s="331">
        <v>19.992999999999999</v>
      </c>
      <c r="J299" s="331">
        <v>1599.16</v>
      </c>
      <c r="K299" s="331">
        <v>19.992999999999999</v>
      </c>
      <c r="L299" s="331">
        <v>1599.16</v>
      </c>
      <c r="M299" s="332">
        <f>K299/L299</f>
        <v>1.2502188649040746E-2</v>
      </c>
      <c r="N299" s="333">
        <v>72.92</v>
      </c>
      <c r="O299" s="334">
        <f>M299*N299</f>
        <v>0.91165959628805115</v>
      </c>
      <c r="P299" s="334">
        <f>M299*60*1000</f>
        <v>750.13131894244475</v>
      </c>
      <c r="Q299" s="335">
        <f>P299*N299/1000</f>
        <v>54.699575777283073</v>
      </c>
    </row>
    <row r="300" spans="1:17" s="4" customFormat="1" ht="12.75" customHeight="1">
      <c r="A300" s="328"/>
      <c r="B300" s="67" t="s">
        <v>292</v>
      </c>
      <c r="C300" s="339" t="s">
        <v>286</v>
      </c>
      <c r="D300" s="340">
        <v>30</v>
      </c>
      <c r="E300" s="340">
        <v>1975</v>
      </c>
      <c r="F300" s="341">
        <v>27.228000000000002</v>
      </c>
      <c r="G300" s="341">
        <v>2.6265000000000001</v>
      </c>
      <c r="H300" s="341">
        <v>4.8</v>
      </c>
      <c r="I300" s="341">
        <v>19.801494999999999</v>
      </c>
      <c r="J300" s="341">
        <v>1582.74</v>
      </c>
      <c r="K300" s="341">
        <v>19.801494999999999</v>
      </c>
      <c r="L300" s="341">
        <v>1582.74</v>
      </c>
      <c r="M300" s="342">
        <v>1.2510895661953321E-2</v>
      </c>
      <c r="N300" s="343">
        <v>81.313999999999993</v>
      </c>
      <c r="O300" s="343">
        <v>1.0173109698560723</v>
      </c>
      <c r="P300" s="343">
        <v>750.6537397171993</v>
      </c>
      <c r="Q300" s="344">
        <v>61.038658191364341</v>
      </c>
    </row>
    <row r="301" spans="1:17" s="4" customFormat="1" ht="12.75" customHeight="1">
      <c r="A301" s="328"/>
      <c r="B301" s="67" t="s">
        <v>119</v>
      </c>
      <c r="C301" s="329" t="s">
        <v>204</v>
      </c>
      <c r="D301" s="330">
        <v>40</v>
      </c>
      <c r="E301" s="330">
        <v>1988</v>
      </c>
      <c r="F301" s="331">
        <f>G301+H301+I301</f>
        <v>37.655998000000004</v>
      </c>
      <c r="G301" s="331">
        <v>2.9375279999999999</v>
      </c>
      <c r="H301" s="331">
        <v>6.4</v>
      </c>
      <c r="I301" s="331">
        <v>28.318470000000001</v>
      </c>
      <c r="J301" s="331">
        <v>2258.8200000000002</v>
      </c>
      <c r="K301" s="331">
        <f>I301</f>
        <v>28.318470000000001</v>
      </c>
      <c r="L301" s="331">
        <f>J301</f>
        <v>2258.8200000000002</v>
      </c>
      <c r="M301" s="332">
        <f>K301/L301</f>
        <v>1.2536842245066007E-2</v>
      </c>
      <c r="N301" s="333">
        <v>57.116</v>
      </c>
      <c r="O301" s="334">
        <f>M301*N301</f>
        <v>0.71605428166919005</v>
      </c>
      <c r="P301" s="334">
        <f>M301*60*1000</f>
        <v>752.21053470396032</v>
      </c>
      <c r="Q301" s="335">
        <f>P301*N301/1000</f>
        <v>42.9632569001514</v>
      </c>
    </row>
    <row r="302" spans="1:17" s="4" customFormat="1" ht="12.75" customHeight="1">
      <c r="A302" s="328"/>
      <c r="B302" s="67" t="s">
        <v>119</v>
      </c>
      <c r="C302" s="329" t="s">
        <v>663</v>
      </c>
      <c r="D302" s="330">
        <v>45</v>
      </c>
      <c r="E302" s="330">
        <v>1987</v>
      </c>
      <c r="F302" s="331">
        <f>G302+H302+I302</f>
        <v>40.382002999999997</v>
      </c>
      <c r="G302" s="331">
        <v>3.9981589999999998</v>
      </c>
      <c r="H302" s="331">
        <v>7.2</v>
      </c>
      <c r="I302" s="331">
        <v>29.183844000000001</v>
      </c>
      <c r="J302" s="331">
        <v>2325.9</v>
      </c>
      <c r="K302" s="331">
        <f>I302</f>
        <v>29.183844000000001</v>
      </c>
      <c r="L302" s="331">
        <f>J302</f>
        <v>2325.9</v>
      </c>
      <c r="M302" s="332">
        <f>K302/L302</f>
        <v>1.2547333935250871E-2</v>
      </c>
      <c r="N302" s="333">
        <v>57.116</v>
      </c>
      <c r="O302" s="334">
        <f>M302*N302</f>
        <v>0.71665352504578872</v>
      </c>
      <c r="P302" s="334">
        <f>M302*60*1000</f>
        <v>752.84003611505227</v>
      </c>
      <c r="Q302" s="335">
        <f>P302*N302/1000</f>
        <v>42.999211502747329</v>
      </c>
    </row>
    <row r="303" spans="1:17" s="4" customFormat="1" ht="12.75" customHeight="1">
      <c r="A303" s="328"/>
      <c r="B303" s="338" t="s">
        <v>175</v>
      </c>
      <c r="C303" s="329" t="s">
        <v>777</v>
      </c>
      <c r="D303" s="330">
        <v>22</v>
      </c>
      <c r="E303" s="330">
        <v>1983</v>
      </c>
      <c r="F303" s="331">
        <v>20</v>
      </c>
      <c r="G303" s="331">
        <v>1.68</v>
      </c>
      <c r="H303" s="331">
        <v>3.36</v>
      </c>
      <c r="I303" s="331">
        <v>15.29</v>
      </c>
      <c r="J303" s="331">
        <v>1216.04</v>
      </c>
      <c r="K303" s="331">
        <v>15.29</v>
      </c>
      <c r="L303" s="331">
        <v>1216.04</v>
      </c>
      <c r="M303" s="332">
        <f>K303/L303</f>
        <v>1.2573599552646295E-2</v>
      </c>
      <c r="N303" s="333">
        <v>75.599999999999994</v>
      </c>
      <c r="O303" s="334">
        <f>M303*N303</f>
        <v>0.95056412618005981</v>
      </c>
      <c r="P303" s="334">
        <f>M303*60*1000</f>
        <v>754.41597315877766</v>
      </c>
      <c r="Q303" s="335">
        <f>P303*N303/1000</f>
        <v>57.033847570803587</v>
      </c>
    </row>
    <row r="304" spans="1:17" s="4" customFormat="1" ht="12.75" customHeight="1">
      <c r="A304" s="328"/>
      <c r="B304" s="67" t="s">
        <v>188</v>
      </c>
      <c r="C304" s="329" t="s">
        <v>807</v>
      </c>
      <c r="D304" s="330">
        <v>30</v>
      </c>
      <c r="E304" s="330"/>
      <c r="F304" s="331">
        <f>SUM(G304+H304+I304)</f>
        <v>28.295000000000002</v>
      </c>
      <c r="G304" s="331">
        <v>3.468</v>
      </c>
      <c r="H304" s="331">
        <v>4.8</v>
      </c>
      <c r="I304" s="331">
        <v>20.027000000000001</v>
      </c>
      <c r="J304" s="331">
        <v>1589.87</v>
      </c>
      <c r="K304" s="331">
        <v>20.027000000000001</v>
      </c>
      <c r="L304" s="331">
        <v>1589.87</v>
      </c>
      <c r="M304" s="332">
        <f>K304/L304</f>
        <v>1.2596627397208578E-2</v>
      </c>
      <c r="N304" s="333">
        <v>52.65</v>
      </c>
      <c r="O304" s="334">
        <f>M304*N304</f>
        <v>0.66321243246303163</v>
      </c>
      <c r="P304" s="334">
        <f>M304*60*1000</f>
        <v>755.79764383251472</v>
      </c>
      <c r="Q304" s="335">
        <f>P304*N304/1000</f>
        <v>39.792745947781903</v>
      </c>
    </row>
    <row r="305" spans="1:17" s="4" customFormat="1" ht="12.75" customHeight="1">
      <c r="A305" s="328"/>
      <c r="B305" s="67" t="s">
        <v>395</v>
      </c>
      <c r="C305" s="366" t="s">
        <v>506</v>
      </c>
      <c r="D305" s="367">
        <v>9</v>
      </c>
      <c r="E305" s="367">
        <v>1960</v>
      </c>
      <c r="F305" s="368">
        <v>7.5949999999999998</v>
      </c>
      <c r="G305" s="368">
        <v>0.70487100000000003</v>
      </c>
      <c r="H305" s="368">
        <v>1.84</v>
      </c>
      <c r="I305" s="368">
        <v>5.0501310000000004</v>
      </c>
      <c r="J305" s="368">
        <v>536.88</v>
      </c>
      <c r="K305" s="368">
        <v>5.0501310000000004</v>
      </c>
      <c r="L305" s="368">
        <v>400.83</v>
      </c>
      <c r="M305" s="369">
        <v>1.2599184192799942E-2</v>
      </c>
      <c r="N305" s="370">
        <v>66.272000000000006</v>
      </c>
      <c r="O305" s="370">
        <v>0.83497313482523783</v>
      </c>
      <c r="P305" s="370">
        <v>755.95105156799661</v>
      </c>
      <c r="Q305" s="371">
        <v>50.09838808951428</v>
      </c>
    </row>
    <row r="306" spans="1:17" s="4" customFormat="1" ht="12.75" customHeight="1">
      <c r="A306" s="328"/>
      <c r="B306" s="67" t="s">
        <v>151</v>
      </c>
      <c r="C306" s="329" t="s">
        <v>718</v>
      </c>
      <c r="D306" s="330">
        <v>45</v>
      </c>
      <c r="E306" s="330">
        <v>1985</v>
      </c>
      <c r="F306" s="331">
        <v>47.7</v>
      </c>
      <c r="G306" s="331">
        <v>3.5129999999999999</v>
      </c>
      <c r="H306" s="331">
        <v>6.8609999999999998</v>
      </c>
      <c r="I306" s="331">
        <v>37.326000000000001</v>
      </c>
      <c r="J306" s="331">
        <v>2950.99</v>
      </c>
      <c r="K306" s="331">
        <v>37.326000000000001</v>
      </c>
      <c r="L306" s="331">
        <v>2950.99</v>
      </c>
      <c r="M306" s="332">
        <f>K306/L306</f>
        <v>1.2648636559256386E-2</v>
      </c>
      <c r="N306" s="333">
        <v>72.92</v>
      </c>
      <c r="O306" s="334">
        <f>M306*N306</f>
        <v>0.92233857790097562</v>
      </c>
      <c r="P306" s="334">
        <f>M306*60*1000</f>
        <v>758.91819355538314</v>
      </c>
      <c r="Q306" s="335">
        <f>P306*N306/1000</f>
        <v>55.340314674058547</v>
      </c>
    </row>
    <row r="307" spans="1:17" s="4" customFormat="1" ht="12.75" customHeight="1">
      <c r="A307" s="328"/>
      <c r="B307" s="67" t="s">
        <v>119</v>
      </c>
      <c r="C307" s="329" t="s">
        <v>664</v>
      </c>
      <c r="D307" s="330">
        <v>54</v>
      </c>
      <c r="E307" s="330">
        <v>1983</v>
      </c>
      <c r="F307" s="331">
        <f>G307+H307+I307</f>
        <v>51.825997999999998</v>
      </c>
      <c r="G307" s="331">
        <v>5.7453900000000004</v>
      </c>
      <c r="H307" s="331">
        <v>8.5730000000000004</v>
      </c>
      <c r="I307" s="331">
        <v>37.507607999999998</v>
      </c>
      <c r="J307" s="331">
        <v>2959.47</v>
      </c>
      <c r="K307" s="331">
        <f>I307</f>
        <v>37.507607999999998</v>
      </c>
      <c r="L307" s="331">
        <f>J307</f>
        <v>2959.47</v>
      </c>
      <c r="M307" s="332">
        <f>K307/L307</f>
        <v>1.2673758477024602E-2</v>
      </c>
      <c r="N307" s="333">
        <v>57.116</v>
      </c>
      <c r="O307" s="334">
        <f>M307*N307</f>
        <v>0.72387438917373714</v>
      </c>
      <c r="P307" s="334">
        <f>M307*60*1000</f>
        <v>760.42550862147618</v>
      </c>
      <c r="Q307" s="335">
        <f>P307*N307/1000</f>
        <v>43.432463350424229</v>
      </c>
    </row>
    <row r="308" spans="1:17" s="4" customFormat="1" ht="12.75" customHeight="1">
      <c r="A308" s="328"/>
      <c r="B308" s="67" t="s">
        <v>75</v>
      </c>
      <c r="C308" s="329" t="s">
        <v>605</v>
      </c>
      <c r="D308" s="330">
        <v>8</v>
      </c>
      <c r="E308" s="330">
        <v>1935</v>
      </c>
      <c r="F308" s="331">
        <v>9.19</v>
      </c>
      <c r="G308" s="331">
        <v>0.96899999999999997</v>
      </c>
      <c r="H308" s="331">
        <v>1.2</v>
      </c>
      <c r="I308" s="331">
        <v>7.0209999999999999</v>
      </c>
      <c r="J308" s="331">
        <v>551.84</v>
      </c>
      <c r="K308" s="331">
        <v>7.0209999999999999</v>
      </c>
      <c r="L308" s="331">
        <v>551.84</v>
      </c>
      <c r="M308" s="332">
        <v>1.2722890692954479E-2</v>
      </c>
      <c r="N308" s="333">
        <v>60.4</v>
      </c>
      <c r="O308" s="334">
        <v>0.76846259785445048</v>
      </c>
      <c r="P308" s="334">
        <v>763.37344157726875</v>
      </c>
      <c r="Q308" s="335">
        <v>46.107755871267031</v>
      </c>
    </row>
    <row r="309" spans="1:17" s="4" customFormat="1" ht="12.75" customHeight="1">
      <c r="A309" s="328"/>
      <c r="B309" s="338" t="s">
        <v>175</v>
      </c>
      <c r="C309" s="329" t="s">
        <v>778</v>
      </c>
      <c r="D309" s="330">
        <v>20</v>
      </c>
      <c r="E309" s="330">
        <v>1971</v>
      </c>
      <c r="F309" s="331">
        <v>17</v>
      </c>
      <c r="G309" s="331">
        <v>1.55</v>
      </c>
      <c r="H309" s="331">
        <v>2.8</v>
      </c>
      <c r="I309" s="331">
        <v>12.77</v>
      </c>
      <c r="J309" s="331">
        <v>1001.53</v>
      </c>
      <c r="K309" s="331">
        <v>12.77</v>
      </c>
      <c r="L309" s="331">
        <v>1001.53</v>
      </c>
      <c r="M309" s="332">
        <f>K309/L309</f>
        <v>1.2750491747626132E-2</v>
      </c>
      <c r="N309" s="333">
        <v>75.599999999999994</v>
      </c>
      <c r="O309" s="334">
        <f>M309*N309</f>
        <v>0.96393717612053553</v>
      </c>
      <c r="P309" s="334">
        <f>M309*60*1000</f>
        <v>765.02950485756799</v>
      </c>
      <c r="Q309" s="335">
        <f>P309*N309/1000</f>
        <v>57.836230567232136</v>
      </c>
    </row>
    <row r="310" spans="1:17" s="4" customFormat="1" ht="12.75" customHeight="1">
      <c r="A310" s="328"/>
      <c r="B310" s="338" t="s">
        <v>459</v>
      </c>
      <c r="C310" s="329" t="s">
        <v>457</v>
      </c>
      <c r="D310" s="330">
        <v>32</v>
      </c>
      <c r="E310" s="330">
        <v>1986</v>
      </c>
      <c r="F310" s="331">
        <v>31.396000000000001</v>
      </c>
      <c r="G310" s="331">
        <v>4.3120000000000003</v>
      </c>
      <c r="H310" s="331">
        <v>4.8</v>
      </c>
      <c r="I310" s="331">
        <v>22.283999999999999</v>
      </c>
      <c r="J310" s="331">
        <v>1810.74</v>
      </c>
      <c r="K310" s="331">
        <v>22.11</v>
      </c>
      <c r="L310" s="331">
        <v>1732.55</v>
      </c>
      <c r="M310" s="332">
        <f>K310/L310</f>
        <v>1.2761536463594124E-2</v>
      </c>
      <c r="N310" s="333">
        <v>73.14</v>
      </c>
      <c r="O310" s="334">
        <f>M310*N310</f>
        <v>0.93337877694727422</v>
      </c>
      <c r="P310" s="334">
        <f>M310*60*1000</f>
        <v>765.69218781564746</v>
      </c>
      <c r="Q310" s="335">
        <f>P310*N310/1000</f>
        <v>56.002726616836462</v>
      </c>
    </row>
    <row r="311" spans="1:17" s="4" customFormat="1" ht="12.75" customHeight="1">
      <c r="A311" s="328"/>
      <c r="B311" s="338" t="s">
        <v>459</v>
      </c>
      <c r="C311" s="329" t="s">
        <v>455</v>
      </c>
      <c r="D311" s="330">
        <v>45</v>
      </c>
      <c r="E311" s="330">
        <v>1988</v>
      </c>
      <c r="F311" s="331">
        <v>37.308999999999997</v>
      </c>
      <c r="G311" s="331">
        <v>3.64</v>
      </c>
      <c r="H311" s="331">
        <v>6.88</v>
      </c>
      <c r="I311" s="331">
        <v>26.789000000000001</v>
      </c>
      <c r="J311" s="331">
        <v>2187.56</v>
      </c>
      <c r="K311" s="331">
        <v>26.529</v>
      </c>
      <c r="L311" s="331">
        <v>2070.1799999999998</v>
      </c>
      <c r="M311" s="332">
        <f>K311/L311</f>
        <v>1.2814827696142365E-2</v>
      </c>
      <c r="N311" s="333">
        <v>73.14</v>
      </c>
      <c r="O311" s="334">
        <f>M311*N311</f>
        <v>0.93727649769585264</v>
      </c>
      <c r="P311" s="334">
        <f>M311*60*1000</f>
        <v>768.88966176854194</v>
      </c>
      <c r="Q311" s="335">
        <f>P311*N311/1000</f>
        <v>56.236589861751156</v>
      </c>
    </row>
    <row r="312" spans="1:17" s="4" customFormat="1" ht="12.75" customHeight="1">
      <c r="A312" s="328"/>
      <c r="B312" s="67" t="s">
        <v>151</v>
      </c>
      <c r="C312" s="329" t="s">
        <v>716</v>
      </c>
      <c r="D312" s="330">
        <v>30</v>
      </c>
      <c r="E312" s="330">
        <v>1989</v>
      </c>
      <c r="F312" s="331">
        <v>29.04</v>
      </c>
      <c r="G312" s="331">
        <v>3.7970000000000002</v>
      </c>
      <c r="H312" s="331">
        <v>4.4039999999999999</v>
      </c>
      <c r="I312" s="331">
        <v>20.838999999999999</v>
      </c>
      <c r="J312" s="331">
        <v>1605.29</v>
      </c>
      <c r="K312" s="331">
        <v>20.838999999999999</v>
      </c>
      <c r="L312" s="331">
        <v>1605.29</v>
      </c>
      <c r="M312" s="332">
        <f>K312/L312</f>
        <v>1.2981455064194009E-2</v>
      </c>
      <c r="N312" s="333">
        <v>72.92</v>
      </c>
      <c r="O312" s="334">
        <f>M312*N312</f>
        <v>0.94660770328102717</v>
      </c>
      <c r="P312" s="334">
        <f>M312*60*1000</f>
        <v>778.88730385164047</v>
      </c>
      <c r="Q312" s="335">
        <f>P312*N312/1000</f>
        <v>56.796462196861626</v>
      </c>
    </row>
    <row r="313" spans="1:17" s="4" customFormat="1" ht="12.75" customHeight="1">
      <c r="A313" s="328"/>
      <c r="B313" s="338" t="s">
        <v>175</v>
      </c>
      <c r="C313" s="329" t="s">
        <v>779</v>
      </c>
      <c r="D313" s="330">
        <v>21</v>
      </c>
      <c r="E313" s="330">
        <v>1971</v>
      </c>
      <c r="F313" s="331">
        <v>19</v>
      </c>
      <c r="G313" s="331">
        <v>3.69</v>
      </c>
      <c r="H313" s="331">
        <v>3.2</v>
      </c>
      <c r="I313" s="331">
        <v>12.56</v>
      </c>
      <c r="J313" s="331">
        <v>965.39</v>
      </c>
      <c r="K313" s="331">
        <v>12.56</v>
      </c>
      <c r="L313" s="331">
        <v>965.39</v>
      </c>
      <c r="M313" s="332">
        <f>K313/L313</f>
        <v>1.3010285998404791E-2</v>
      </c>
      <c r="N313" s="333">
        <v>75.599999999999994</v>
      </c>
      <c r="O313" s="334">
        <f>M313*N313</f>
        <v>0.98357762147940209</v>
      </c>
      <c r="P313" s="334">
        <f>M313*60*1000</f>
        <v>780.61715990428752</v>
      </c>
      <c r="Q313" s="335">
        <f>P313*N313/1000</f>
        <v>59.014657288764127</v>
      </c>
    </row>
    <row r="314" spans="1:17" s="4" customFormat="1" ht="12.75" customHeight="1">
      <c r="A314" s="328"/>
      <c r="B314" s="67" t="s">
        <v>150</v>
      </c>
      <c r="C314" s="351" t="s">
        <v>131</v>
      </c>
      <c r="D314" s="352">
        <v>20</v>
      </c>
      <c r="E314" s="352">
        <v>1997</v>
      </c>
      <c r="F314" s="353">
        <v>20.399999999999999</v>
      </c>
      <c r="G314" s="353">
        <v>1.8</v>
      </c>
      <c r="H314" s="353">
        <v>3.2</v>
      </c>
      <c r="I314" s="353">
        <v>15.4</v>
      </c>
      <c r="J314" s="353">
        <v>1186.4000000000001</v>
      </c>
      <c r="K314" s="353">
        <v>15.445</v>
      </c>
      <c r="L314" s="353">
        <v>1186.4000000000001</v>
      </c>
      <c r="M314" s="332">
        <v>1.3018374915711395E-2</v>
      </c>
      <c r="N314" s="333">
        <v>55.4</v>
      </c>
      <c r="O314" s="334">
        <v>0.72121797033041124</v>
      </c>
      <c r="P314" s="334">
        <v>781.10249494268373</v>
      </c>
      <c r="Q314" s="335">
        <v>43.273078219824676</v>
      </c>
    </row>
    <row r="315" spans="1:17" s="4" customFormat="1" ht="12.75" customHeight="1">
      <c r="A315" s="328"/>
      <c r="B315" s="338" t="s">
        <v>189</v>
      </c>
      <c r="C315" s="329" t="s">
        <v>546</v>
      </c>
      <c r="D315" s="330">
        <v>48</v>
      </c>
      <c r="E315" s="330">
        <v>1961</v>
      </c>
      <c r="F315" s="331">
        <v>43.198</v>
      </c>
      <c r="G315" s="331">
        <v>5.5839999999999996</v>
      </c>
      <c r="H315" s="331">
        <v>7.68</v>
      </c>
      <c r="I315" s="331">
        <v>29.934000000000001</v>
      </c>
      <c r="J315" s="331">
        <v>2297.0100000000002</v>
      </c>
      <c r="K315" s="331">
        <v>29.934000000000001</v>
      </c>
      <c r="L315" s="331">
        <v>2297.0100000000002</v>
      </c>
      <c r="M315" s="332">
        <v>1.3031723849700262E-2</v>
      </c>
      <c r="N315" s="333">
        <v>50.7</v>
      </c>
      <c r="O315" s="334">
        <v>0.66070839917980329</v>
      </c>
      <c r="P315" s="334">
        <v>781.90343098201572</v>
      </c>
      <c r="Q315" s="335">
        <v>39.642503950788196</v>
      </c>
    </row>
    <row r="316" spans="1:17" s="4" customFormat="1" ht="12.75" customHeight="1">
      <c r="A316" s="328"/>
      <c r="B316" s="338" t="s">
        <v>189</v>
      </c>
      <c r="C316" s="336" t="s">
        <v>543</v>
      </c>
      <c r="D316" s="67">
        <v>60</v>
      </c>
      <c r="E316" s="67">
        <v>1968</v>
      </c>
      <c r="F316" s="69">
        <v>56.697000000000003</v>
      </c>
      <c r="G316" s="69">
        <v>6.1420000000000003</v>
      </c>
      <c r="H316" s="69">
        <v>9.6</v>
      </c>
      <c r="I316" s="69">
        <v>40.954999999999998</v>
      </c>
      <c r="J316" s="69">
        <v>3133.18</v>
      </c>
      <c r="K316" s="69">
        <v>40.954999999999998</v>
      </c>
      <c r="L316" s="69">
        <v>3133.18</v>
      </c>
      <c r="M316" s="70">
        <v>1.3071384344340254E-2</v>
      </c>
      <c r="N316" s="68">
        <v>50.7</v>
      </c>
      <c r="O316" s="68">
        <v>0.66271918625805093</v>
      </c>
      <c r="P316" s="68">
        <v>784.28306066041534</v>
      </c>
      <c r="Q316" s="337">
        <v>39.76315117548306</v>
      </c>
    </row>
    <row r="317" spans="1:17" s="4" customFormat="1" ht="12.75" customHeight="1">
      <c r="A317" s="328"/>
      <c r="B317" s="67" t="s">
        <v>188</v>
      </c>
      <c r="C317" s="329" t="s">
        <v>184</v>
      </c>
      <c r="D317" s="330">
        <v>45</v>
      </c>
      <c r="E317" s="330">
        <v>1992</v>
      </c>
      <c r="F317" s="331">
        <f>SUM(G317+H317+I317)</f>
        <v>41</v>
      </c>
      <c r="G317" s="331">
        <v>4.9320000000000004</v>
      </c>
      <c r="H317" s="331">
        <v>7.2</v>
      </c>
      <c r="I317" s="331">
        <v>28.867999999999999</v>
      </c>
      <c r="J317" s="331">
        <v>2192.8000000000002</v>
      </c>
      <c r="K317" s="331">
        <v>28.867999999999999</v>
      </c>
      <c r="L317" s="331">
        <v>2192.8000000000002</v>
      </c>
      <c r="M317" s="332">
        <f>K317/L317</f>
        <v>1.3164903319956218E-2</v>
      </c>
      <c r="N317" s="333">
        <v>52.65</v>
      </c>
      <c r="O317" s="334">
        <f>M317*N317</f>
        <v>0.69313215979569487</v>
      </c>
      <c r="P317" s="334">
        <f>M317*60*1000</f>
        <v>789.89419919737315</v>
      </c>
      <c r="Q317" s="335">
        <f>P317*N317/1000</f>
        <v>41.587929587741698</v>
      </c>
    </row>
    <row r="318" spans="1:17" s="4" customFormat="1" ht="12.75" customHeight="1">
      <c r="A318" s="328"/>
      <c r="B318" s="338" t="s">
        <v>118</v>
      </c>
      <c r="C318" s="336" t="s">
        <v>99</v>
      </c>
      <c r="D318" s="67">
        <v>40</v>
      </c>
      <c r="E318" s="67">
        <v>1973</v>
      </c>
      <c r="F318" s="69">
        <v>43.46</v>
      </c>
      <c r="G318" s="69">
        <v>3.6655700000000002</v>
      </c>
      <c r="H318" s="69">
        <v>6.16</v>
      </c>
      <c r="I318" s="69">
        <v>33.789271999999997</v>
      </c>
      <c r="J318" s="69">
        <v>2565.4</v>
      </c>
      <c r="K318" s="69">
        <v>33.789271999999997</v>
      </c>
      <c r="L318" s="69">
        <v>2565.4</v>
      </c>
      <c r="M318" s="70">
        <v>1.3171151477352459E-2</v>
      </c>
      <c r="N318" s="68">
        <v>62.238999999999997</v>
      </c>
      <c r="O318" s="68">
        <v>0.81975929679893966</v>
      </c>
      <c r="P318" s="68">
        <v>790.2690886411475</v>
      </c>
      <c r="Q318" s="337">
        <v>49.185557807936377</v>
      </c>
    </row>
    <row r="319" spans="1:17" s="4" customFormat="1" ht="12.75" customHeight="1">
      <c r="A319" s="328"/>
      <c r="B319" s="67" t="s">
        <v>188</v>
      </c>
      <c r="C319" s="329" t="s">
        <v>181</v>
      </c>
      <c r="D319" s="330">
        <v>50</v>
      </c>
      <c r="E319" s="330">
        <v>1972</v>
      </c>
      <c r="F319" s="331">
        <f>SUM(G319+H319+I319)</f>
        <v>46.829000000000001</v>
      </c>
      <c r="G319" s="331">
        <v>4.9450000000000003</v>
      </c>
      <c r="H319" s="331">
        <v>8</v>
      </c>
      <c r="I319" s="331">
        <v>33.884</v>
      </c>
      <c r="J319" s="331">
        <v>2569.46</v>
      </c>
      <c r="K319" s="331">
        <v>33.884</v>
      </c>
      <c r="L319" s="331">
        <v>2569.46</v>
      </c>
      <c r="M319" s="332">
        <f>K319/L319</f>
        <v>1.3187206650424603E-2</v>
      </c>
      <c r="N319" s="333">
        <v>52.65</v>
      </c>
      <c r="O319" s="334">
        <f>M319*N319</f>
        <v>0.69430643014485538</v>
      </c>
      <c r="P319" s="334">
        <f>M319*60*1000</f>
        <v>791.23239902547618</v>
      </c>
      <c r="Q319" s="335">
        <f>P319*N319/1000</f>
        <v>41.658385808691314</v>
      </c>
    </row>
    <row r="320" spans="1:17" s="4" customFormat="1" ht="12.75" customHeight="1">
      <c r="A320" s="328"/>
      <c r="B320" s="67" t="s">
        <v>188</v>
      </c>
      <c r="C320" s="329" t="s">
        <v>806</v>
      </c>
      <c r="D320" s="330">
        <v>36</v>
      </c>
      <c r="E320" s="330" t="s">
        <v>177</v>
      </c>
      <c r="F320" s="331">
        <f>SUM(G320+H320+I320)</f>
        <v>27.807000000000002</v>
      </c>
      <c r="G320" s="331">
        <v>2.1880000000000002</v>
      </c>
      <c r="H320" s="331">
        <v>5.76</v>
      </c>
      <c r="I320" s="331">
        <v>19.859000000000002</v>
      </c>
      <c r="J320" s="331">
        <v>1501.09</v>
      </c>
      <c r="K320" s="331">
        <v>19.859000000000002</v>
      </c>
      <c r="L320" s="331">
        <v>1501.09</v>
      </c>
      <c r="M320" s="332">
        <f>K320/L320</f>
        <v>1.3229719736991122E-2</v>
      </c>
      <c r="N320" s="333">
        <v>52.65</v>
      </c>
      <c r="O320" s="334">
        <f>M320*N320</f>
        <v>0.6965447441525825</v>
      </c>
      <c r="P320" s="334">
        <f>M320*60*1000</f>
        <v>793.78318421946733</v>
      </c>
      <c r="Q320" s="335">
        <f>P320*N320/1000</f>
        <v>41.79268464915495</v>
      </c>
    </row>
    <row r="321" spans="1:17" s="4" customFormat="1" ht="12.75" customHeight="1">
      <c r="A321" s="328"/>
      <c r="B321" s="67" t="s">
        <v>150</v>
      </c>
      <c r="C321" s="351" t="s">
        <v>133</v>
      </c>
      <c r="D321" s="352">
        <v>40</v>
      </c>
      <c r="E321" s="352">
        <v>1986</v>
      </c>
      <c r="F321" s="353">
        <v>40.099999999999994</v>
      </c>
      <c r="G321" s="353">
        <v>3.8</v>
      </c>
      <c r="H321" s="353">
        <v>6.4</v>
      </c>
      <c r="I321" s="353">
        <v>29.9</v>
      </c>
      <c r="J321" s="353">
        <v>2246.36</v>
      </c>
      <c r="K321" s="353">
        <v>29.85</v>
      </c>
      <c r="L321" s="353">
        <v>2246.4</v>
      </c>
      <c r="M321" s="332">
        <v>1.328792735042735E-2</v>
      </c>
      <c r="N321" s="333">
        <v>55.4</v>
      </c>
      <c r="O321" s="334">
        <v>0.73615117521367512</v>
      </c>
      <c r="P321" s="334">
        <v>797.27564102564099</v>
      </c>
      <c r="Q321" s="335">
        <v>44.169070512820511</v>
      </c>
    </row>
    <row r="322" spans="1:17" s="4" customFormat="1" ht="12.75" customHeight="1">
      <c r="A322" s="328"/>
      <c r="B322" s="338" t="s">
        <v>118</v>
      </c>
      <c r="C322" s="336" t="s">
        <v>94</v>
      </c>
      <c r="D322" s="67">
        <v>45</v>
      </c>
      <c r="E322" s="67">
        <v>1993</v>
      </c>
      <c r="F322" s="69">
        <v>59.09</v>
      </c>
      <c r="G322" s="69">
        <v>4.8144799999999996</v>
      </c>
      <c r="H322" s="69">
        <v>7.04</v>
      </c>
      <c r="I322" s="69">
        <v>38.733130000000003</v>
      </c>
      <c r="J322" s="69">
        <v>2913.8</v>
      </c>
      <c r="K322" s="69">
        <v>38.733130000000003</v>
      </c>
      <c r="L322" s="69">
        <v>2913.8</v>
      </c>
      <c r="M322" s="70">
        <v>1.3292995401194318E-2</v>
      </c>
      <c r="N322" s="68">
        <v>62.238999999999997</v>
      </c>
      <c r="O322" s="68">
        <v>0.82734274077493308</v>
      </c>
      <c r="P322" s="68">
        <v>797.57972407165903</v>
      </c>
      <c r="Q322" s="337">
        <v>49.640564446495986</v>
      </c>
    </row>
    <row r="323" spans="1:17" s="4" customFormat="1" ht="12.75" customHeight="1">
      <c r="A323" s="328"/>
      <c r="B323" s="338" t="s">
        <v>77</v>
      </c>
      <c r="C323" s="372" t="s">
        <v>632</v>
      </c>
      <c r="D323" s="346">
        <v>4</v>
      </c>
      <c r="E323" s="347" t="s">
        <v>35</v>
      </c>
      <c r="F323" s="348">
        <v>2.99</v>
      </c>
      <c r="G323" s="348">
        <v>0.38</v>
      </c>
      <c r="H323" s="349">
        <v>0.04</v>
      </c>
      <c r="I323" s="348">
        <v>2.57</v>
      </c>
      <c r="J323" s="350">
        <v>193.25</v>
      </c>
      <c r="K323" s="348">
        <v>2.57</v>
      </c>
      <c r="L323" s="350">
        <v>193.25</v>
      </c>
      <c r="M323" s="332">
        <f>K323/L323</f>
        <v>1.3298835705045278E-2</v>
      </c>
      <c r="N323" s="333">
        <v>60.8</v>
      </c>
      <c r="O323" s="334">
        <f>M323*N323</f>
        <v>0.80856921086675282</v>
      </c>
      <c r="P323" s="334">
        <f>M323*60*1000</f>
        <v>797.9301423027166</v>
      </c>
      <c r="Q323" s="335">
        <f>P323*N323/1000</f>
        <v>48.514152652005173</v>
      </c>
    </row>
    <row r="324" spans="1:17" s="4" customFormat="1" ht="12.75" customHeight="1">
      <c r="A324" s="328"/>
      <c r="B324" s="67" t="s">
        <v>188</v>
      </c>
      <c r="C324" s="329" t="s">
        <v>210</v>
      </c>
      <c r="D324" s="330">
        <v>30</v>
      </c>
      <c r="E324" s="330">
        <v>1990</v>
      </c>
      <c r="F324" s="331">
        <f>SUM(G324+H324+I324)</f>
        <v>30.321999999999999</v>
      </c>
      <c r="G324" s="331">
        <v>3.613</v>
      </c>
      <c r="H324" s="331">
        <v>4.8</v>
      </c>
      <c r="I324" s="331">
        <v>21.908999999999999</v>
      </c>
      <c r="J324" s="331">
        <v>1636.16</v>
      </c>
      <c r="K324" s="331">
        <v>21.908999999999999</v>
      </c>
      <c r="L324" s="331">
        <v>1636.16</v>
      </c>
      <c r="M324" s="332">
        <f>K324/L324</f>
        <v>1.3390499706630157E-2</v>
      </c>
      <c r="N324" s="333">
        <v>52.65</v>
      </c>
      <c r="O324" s="334">
        <f>M324*N324</f>
        <v>0.70500980955407777</v>
      </c>
      <c r="P324" s="334">
        <f>M324*60*1000</f>
        <v>803.42998239780945</v>
      </c>
      <c r="Q324" s="335">
        <f>P324*N324/1000</f>
        <v>42.300588573244667</v>
      </c>
    </row>
    <row r="325" spans="1:17" s="4" customFormat="1" ht="12.75" customHeight="1">
      <c r="A325" s="328"/>
      <c r="B325" s="67" t="s">
        <v>188</v>
      </c>
      <c r="C325" s="329" t="s">
        <v>209</v>
      </c>
      <c r="D325" s="330">
        <v>50</v>
      </c>
      <c r="E325" s="330">
        <v>1969</v>
      </c>
      <c r="F325" s="331">
        <f>SUM(G325+H325+I325)</f>
        <v>46.599999999999994</v>
      </c>
      <c r="G325" s="331">
        <v>4.6539999999999999</v>
      </c>
      <c r="H325" s="331">
        <v>6.85</v>
      </c>
      <c r="I325" s="331">
        <v>35.095999999999997</v>
      </c>
      <c r="J325" s="331">
        <v>2594.3200000000002</v>
      </c>
      <c r="K325" s="331">
        <v>35.095999999999997</v>
      </c>
      <c r="L325" s="331">
        <v>2594.3200000000002</v>
      </c>
      <c r="M325" s="332">
        <f>K325/L325</f>
        <v>1.3528015048259272E-2</v>
      </c>
      <c r="N325" s="333">
        <v>52.65</v>
      </c>
      <c r="O325" s="334">
        <f>M325*N325</f>
        <v>0.71224999229085073</v>
      </c>
      <c r="P325" s="334">
        <f>M325*60*1000</f>
        <v>811.68090289555641</v>
      </c>
      <c r="Q325" s="335">
        <f>P325*N325/1000</f>
        <v>42.734999537451046</v>
      </c>
    </row>
    <row r="326" spans="1:17" s="4" customFormat="1" ht="12.75" customHeight="1">
      <c r="A326" s="328"/>
      <c r="B326" s="67" t="s">
        <v>151</v>
      </c>
      <c r="C326" s="329" t="s">
        <v>717</v>
      </c>
      <c r="D326" s="330">
        <v>30</v>
      </c>
      <c r="E326" s="330">
        <v>1993</v>
      </c>
      <c r="F326" s="331">
        <v>29.204999999999998</v>
      </c>
      <c r="G326" s="331">
        <v>4.4770000000000003</v>
      </c>
      <c r="H326" s="331">
        <v>3.02</v>
      </c>
      <c r="I326" s="331">
        <v>21.707999999999998</v>
      </c>
      <c r="J326" s="331">
        <v>1596.54</v>
      </c>
      <c r="K326" s="331">
        <v>21.707999999999998</v>
      </c>
      <c r="L326" s="331">
        <v>1596.54</v>
      </c>
      <c r="M326" s="332">
        <f>K326/L326</f>
        <v>1.3596903303393588E-2</v>
      </c>
      <c r="N326" s="333">
        <v>72.92</v>
      </c>
      <c r="O326" s="334">
        <f>M326*N326</f>
        <v>0.99148618888346052</v>
      </c>
      <c r="P326" s="334">
        <f>M326*60*1000</f>
        <v>815.81419820361532</v>
      </c>
      <c r="Q326" s="335">
        <f>P326*N326/1000</f>
        <v>59.489171333007633</v>
      </c>
    </row>
    <row r="327" spans="1:17" s="4" customFormat="1" ht="12.75" customHeight="1">
      <c r="A327" s="328"/>
      <c r="B327" s="338" t="s">
        <v>459</v>
      </c>
      <c r="C327" s="329" t="s">
        <v>680</v>
      </c>
      <c r="D327" s="330">
        <v>24</v>
      </c>
      <c r="E327" s="330">
        <v>2011</v>
      </c>
      <c r="F327" s="331">
        <v>19.728999999999999</v>
      </c>
      <c r="G327" s="331">
        <v>2.5099999999999998</v>
      </c>
      <c r="H327" s="331">
        <v>1.92</v>
      </c>
      <c r="I327" s="331">
        <v>15.298999999999999</v>
      </c>
      <c r="J327" s="331">
        <v>1123.75</v>
      </c>
      <c r="K327" s="331">
        <v>15.298999999999999</v>
      </c>
      <c r="L327" s="331">
        <v>1123.75</v>
      </c>
      <c r="M327" s="332">
        <f>K327/L327</f>
        <v>1.3614238042269187E-2</v>
      </c>
      <c r="N327" s="333">
        <v>73.14</v>
      </c>
      <c r="O327" s="334">
        <f>M327*N327</f>
        <v>0.99574537041156841</v>
      </c>
      <c r="P327" s="334">
        <f>M327*60*1000</f>
        <v>816.85428253615123</v>
      </c>
      <c r="Q327" s="335">
        <f>P327*N327/1000</f>
        <v>59.744722224694101</v>
      </c>
    </row>
    <row r="328" spans="1:17" s="4" customFormat="1" ht="12.75" customHeight="1">
      <c r="A328" s="328"/>
      <c r="B328" s="67" t="s">
        <v>188</v>
      </c>
      <c r="C328" s="329" t="s">
        <v>462</v>
      </c>
      <c r="D328" s="330">
        <v>40</v>
      </c>
      <c r="E328" s="330"/>
      <c r="F328" s="331">
        <f>SUM(G328+H328+I328)</f>
        <v>41.298999999999999</v>
      </c>
      <c r="G328" s="331">
        <v>3.7040000000000002</v>
      </c>
      <c r="H328" s="331">
        <v>6.4</v>
      </c>
      <c r="I328" s="331">
        <v>31.195</v>
      </c>
      <c r="J328" s="331">
        <v>2283.1</v>
      </c>
      <c r="K328" s="331">
        <v>31.195</v>
      </c>
      <c r="L328" s="331">
        <v>2283.1</v>
      </c>
      <c r="M328" s="332">
        <f>K328/L328</f>
        <v>1.3663440059568132E-2</v>
      </c>
      <c r="N328" s="333">
        <v>52.65</v>
      </c>
      <c r="O328" s="334">
        <f>M328*N328</f>
        <v>0.7193801191362621</v>
      </c>
      <c r="P328" s="334">
        <f>M328*60*1000</f>
        <v>819.80640357408799</v>
      </c>
      <c r="Q328" s="335">
        <f>P328*N328/1000</f>
        <v>43.16280714817573</v>
      </c>
    </row>
    <row r="329" spans="1:17" s="4" customFormat="1" ht="12.75" customHeight="1">
      <c r="A329" s="328"/>
      <c r="B329" s="338" t="s">
        <v>189</v>
      </c>
      <c r="C329" s="329" t="s">
        <v>544</v>
      </c>
      <c r="D329" s="330">
        <v>48</v>
      </c>
      <c r="E329" s="330">
        <v>1961</v>
      </c>
      <c r="F329" s="331">
        <v>42.753999999999998</v>
      </c>
      <c r="G329" s="331">
        <v>3.5739999999999998</v>
      </c>
      <c r="H329" s="331">
        <v>7.68</v>
      </c>
      <c r="I329" s="331">
        <v>31.5</v>
      </c>
      <c r="J329" s="331">
        <v>2296.96</v>
      </c>
      <c r="K329" s="331">
        <v>31.5</v>
      </c>
      <c r="L329" s="331">
        <v>2296.96</v>
      </c>
      <c r="M329" s="332">
        <v>1.3713778211200891E-2</v>
      </c>
      <c r="N329" s="333">
        <v>50.7</v>
      </c>
      <c r="O329" s="334">
        <v>0.69528855530788525</v>
      </c>
      <c r="P329" s="334">
        <v>822.82669267205347</v>
      </c>
      <c r="Q329" s="335">
        <v>41.71731331847311</v>
      </c>
    </row>
    <row r="330" spans="1:17" s="4" customFormat="1" ht="12.75" customHeight="1">
      <c r="A330" s="328"/>
      <c r="B330" s="67" t="s">
        <v>188</v>
      </c>
      <c r="C330" s="329" t="s">
        <v>808</v>
      </c>
      <c r="D330" s="330">
        <v>40</v>
      </c>
      <c r="E330" s="330">
        <v>1991</v>
      </c>
      <c r="F330" s="331">
        <f>SUM(G330+H330+I330)</f>
        <v>41.8</v>
      </c>
      <c r="G330" s="331">
        <v>4.2839999999999998</v>
      </c>
      <c r="H330" s="331">
        <v>6.4</v>
      </c>
      <c r="I330" s="331">
        <v>31.116</v>
      </c>
      <c r="J330" s="331">
        <v>2267.52</v>
      </c>
      <c r="K330" s="331">
        <v>31.116</v>
      </c>
      <c r="L330" s="331">
        <v>2267.52</v>
      </c>
      <c r="M330" s="332">
        <f>K330/L330</f>
        <v>1.3722480948348856E-2</v>
      </c>
      <c r="N330" s="333">
        <v>52.65</v>
      </c>
      <c r="O330" s="334">
        <f>M330*N330</f>
        <v>0.72248862193056729</v>
      </c>
      <c r="P330" s="334">
        <f>M330*60*1000</f>
        <v>823.34885690093142</v>
      </c>
      <c r="Q330" s="335">
        <f>P330*N330/1000</f>
        <v>43.349317315834035</v>
      </c>
    </row>
    <row r="331" spans="1:17" s="4" customFormat="1" ht="12.75" customHeight="1">
      <c r="A331" s="328"/>
      <c r="B331" s="67" t="s">
        <v>151</v>
      </c>
      <c r="C331" s="329" t="s">
        <v>713</v>
      </c>
      <c r="D331" s="330">
        <v>31</v>
      </c>
      <c r="E331" s="330">
        <v>1989</v>
      </c>
      <c r="F331" s="331">
        <v>29.751999999999999</v>
      </c>
      <c r="G331" s="331">
        <v>3.2869999999999999</v>
      </c>
      <c r="H331" s="331">
        <v>4.46</v>
      </c>
      <c r="I331" s="331">
        <v>22.004999999999999</v>
      </c>
      <c r="J331" s="331">
        <v>1601.08</v>
      </c>
      <c r="K331" s="331">
        <v>22.004999999999999</v>
      </c>
      <c r="L331" s="331">
        <v>1601.08</v>
      </c>
      <c r="M331" s="332">
        <f>K331/L331</f>
        <v>1.3743847902665701E-2</v>
      </c>
      <c r="N331" s="333">
        <v>72.92</v>
      </c>
      <c r="O331" s="334">
        <f>M331*N331</f>
        <v>1.0022013890623829</v>
      </c>
      <c r="P331" s="334">
        <f>M331*60*1000</f>
        <v>824.6308741599421</v>
      </c>
      <c r="Q331" s="335">
        <f>P331*N331/1000</f>
        <v>60.132083343742977</v>
      </c>
    </row>
    <row r="332" spans="1:17" s="4" customFormat="1" ht="12.75" customHeight="1">
      <c r="A332" s="328"/>
      <c r="B332" s="338" t="s">
        <v>118</v>
      </c>
      <c r="C332" s="336" t="s">
        <v>93</v>
      </c>
      <c r="D332" s="67">
        <v>45</v>
      </c>
      <c r="E332" s="67">
        <v>1992</v>
      </c>
      <c r="F332" s="69">
        <v>51.37</v>
      </c>
      <c r="G332" s="69">
        <v>4.9512549999999997</v>
      </c>
      <c r="H332" s="69">
        <v>7.2</v>
      </c>
      <c r="I332" s="69">
        <v>39.218739999999997</v>
      </c>
      <c r="J332" s="69">
        <v>2843.99</v>
      </c>
      <c r="K332" s="69">
        <v>39.218739999999997</v>
      </c>
      <c r="L332" s="69">
        <v>2843.99</v>
      </c>
      <c r="M332" s="70">
        <v>1.3790041455841968E-2</v>
      </c>
      <c r="N332" s="68">
        <v>62.238999999999997</v>
      </c>
      <c r="O332" s="68">
        <v>0.85827839017014818</v>
      </c>
      <c r="P332" s="68">
        <v>827.40248735051807</v>
      </c>
      <c r="Q332" s="337">
        <v>51.496703410208887</v>
      </c>
    </row>
    <row r="333" spans="1:17" s="4" customFormat="1" ht="12.75" customHeight="1">
      <c r="A333" s="328"/>
      <c r="B333" s="67" t="s">
        <v>188</v>
      </c>
      <c r="C333" s="329" t="s">
        <v>182</v>
      </c>
      <c r="D333" s="330">
        <v>40</v>
      </c>
      <c r="E333" s="330">
        <v>1986</v>
      </c>
      <c r="F333" s="331">
        <f>SUM(G333+H333+I333)</f>
        <v>43.608000000000004</v>
      </c>
      <c r="G333" s="331">
        <v>5.7279999999999998</v>
      </c>
      <c r="H333" s="331">
        <v>6.4</v>
      </c>
      <c r="I333" s="331">
        <v>31.48</v>
      </c>
      <c r="J333" s="331">
        <v>2268.7399999999998</v>
      </c>
      <c r="K333" s="331">
        <v>31.48</v>
      </c>
      <c r="L333" s="331">
        <v>2268.7399999999998</v>
      </c>
      <c r="M333" s="332">
        <f>K333/L333</f>
        <v>1.3875543253083211E-2</v>
      </c>
      <c r="N333" s="333">
        <v>52.65</v>
      </c>
      <c r="O333" s="334">
        <f>M333*N333</f>
        <v>0.73054735227483103</v>
      </c>
      <c r="P333" s="334">
        <f>M333*60*1000</f>
        <v>832.53259518499272</v>
      </c>
      <c r="Q333" s="335">
        <f>P333*N333/1000</f>
        <v>43.832841136489861</v>
      </c>
    </row>
    <row r="334" spans="1:17" s="4" customFormat="1" ht="12.75" customHeight="1">
      <c r="A334" s="328"/>
      <c r="B334" s="338" t="s">
        <v>459</v>
      </c>
      <c r="C334" s="329" t="s">
        <v>458</v>
      </c>
      <c r="D334" s="330">
        <v>20</v>
      </c>
      <c r="E334" s="330">
        <v>1984</v>
      </c>
      <c r="F334" s="331">
        <v>14.605</v>
      </c>
      <c r="G334" s="331">
        <v>1.2470000000000001</v>
      </c>
      <c r="H334" s="331">
        <v>3.2</v>
      </c>
      <c r="I334" s="331">
        <v>10.157999999999999</v>
      </c>
      <c r="J334" s="331">
        <v>728.56</v>
      </c>
      <c r="K334" s="331">
        <v>8.6170000000000009</v>
      </c>
      <c r="L334" s="331">
        <v>618</v>
      </c>
      <c r="M334" s="332">
        <f>K334/L334</f>
        <v>1.3943365695792881E-2</v>
      </c>
      <c r="N334" s="333">
        <v>73.14</v>
      </c>
      <c r="O334" s="334">
        <f>M334*N334</f>
        <v>1.0198177669902913</v>
      </c>
      <c r="P334" s="334">
        <f>M334*60*1000</f>
        <v>836.60194174757282</v>
      </c>
      <c r="Q334" s="335">
        <f>P334*N334/1000</f>
        <v>61.189066019417481</v>
      </c>
    </row>
    <row r="335" spans="1:17" s="4" customFormat="1" ht="12.75" customHeight="1">
      <c r="A335" s="328"/>
      <c r="B335" s="67" t="s">
        <v>395</v>
      </c>
      <c r="C335" s="329" t="s">
        <v>503</v>
      </c>
      <c r="D335" s="330">
        <v>10</v>
      </c>
      <c r="E335" s="330">
        <v>1984</v>
      </c>
      <c r="F335" s="331">
        <v>14.194000000000001</v>
      </c>
      <c r="G335" s="331">
        <v>1.354611</v>
      </c>
      <c r="H335" s="331">
        <v>4.32</v>
      </c>
      <c r="I335" s="331">
        <v>8.5193899999999996</v>
      </c>
      <c r="J335" s="331">
        <v>609.70000000000005</v>
      </c>
      <c r="K335" s="331">
        <v>8.5193899999999996</v>
      </c>
      <c r="L335" s="331">
        <v>609.70000000000005</v>
      </c>
      <c r="M335" s="332">
        <v>1.3973085123831391E-2</v>
      </c>
      <c r="N335" s="333">
        <v>66.272000000000006</v>
      </c>
      <c r="O335" s="334">
        <v>0.926024297326554</v>
      </c>
      <c r="P335" s="334">
        <v>838.38510742988353</v>
      </c>
      <c r="Q335" s="335">
        <v>55.561457839593245</v>
      </c>
    </row>
    <row r="336" spans="1:17" s="4" customFormat="1" ht="12.75" customHeight="1">
      <c r="A336" s="328"/>
      <c r="B336" s="338" t="s">
        <v>459</v>
      </c>
      <c r="C336" s="329" t="s">
        <v>456</v>
      </c>
      <c r="D336" s="330">
        <v>41</v>
      </c>
      <c r="E336" s="330">
        <v>1981</v>
      </c>
      <c r="F336" s="331">
        <v>32.877000000000002</v>
      </c>
      <c r="G336" s="331">
        <v>2.3010000000000002</v>
      </c>
      <c r="H336" s="331">
        <v>1.6</v>
      </c>
      <c r="I336" s="331">
        <v>28.975999999999999</v>
      </c>
      <c r="J336" s="331">
        <v>2053.2800000000002</v>
      </c>
      <c r="K336" s="331">
        <v>24.428999999999998</v>
      </c>
      <c r="L336" s="331">
        <v>1743.66</v>
      </c>
      <c r="M336" s="332">
        <f>K336/L336</f>
        <v>1.4010185471938335E-2</v>
      </c>
      <c r="N336" s="333">
        <v>73.14</v>
      </c>
      <c r="O336" s="334">
        <f>M336*N336</f>
        <v>1.0247049654175699</v>
      </c>
      <c r="P336" s="334">
        <f>M336*60*1000</f>
        <v>840.6111283163001</v>
      </c>
      <c r="Q336" s="335">
        <f>P336*N336/1000</f>
        <v>61.482297925054191</v>
      </c>
    </row>
    <row r="337" spans="1:17" s="4" customFormat="1" ht="12.75" customHeight="1">
      <c r="A337" s="328"/>
      <c r="B337" s="67" t="s">
        <v>150</v>
      </c>
      <c r="C337" s="351" t="s">
        <v>135</v>
      </c>
      <c r="D337" s="352">
        <v>20</v>
      </c>
      <c r="E337" s="352">
        <v>1991</v>
      </c>
      <c r="F337" s="353">
        <v>19.5</v>
      </c>
      <c r="G337" s="353">
        <v>1.2</v>
      </c>
      <c r="H337" s="353">
        <v>3.2</v>
      </c>
      <c r="I337" s="353">
        <v>15.1</v>
      </c>
      <c r="J337" s="353">
        <v>1074.5999999999999</v>
      </c>
      <c r="K337" s="353">
        <v>15.1</v>
      </c>
      <c r="L337" s="353">
        <v>1074.5999999999999</v>
      </c>
      <c r="M337" s="332">
        <v>1.4051740182393449E-2</v>
      </c>
      <c r="N337" s="333">
        <v>55.4</v>
      </c>
      <c r="O337" s="334">
        <v>0.77846640610459705</v>
      </c>
      <c r="P337" s="334">
        <v>843.10441094360704</v>
      </c>
      <c r="Q337" s="335">
        <v>46.707984366275831</v>
      </c>
    </row>
    <row r="338" spans="1:17" s="4" customFormat="1" ht="12.75" customHeight="1">
      <c r="A338" s="328"/>
      <c r="B338" s="338" t="s">
        <v>459</v>
      </c>
      <c r="C338" s="329" t="s">
        <v>681</v>
      </c>
      <c r="D338" s="330">
        <v>55</v>
      </c>
      <c r="E338" s="330">
        <v>1984</v>
      </c>
      <c r="F338" s="331">
        <v>50.656999999999996</v>
      </c>
      <c r="G338" s="331">
        <v>3.6840000000000002</v>
      </c>
      <c r="H338" s="331">
        <v>8.8000000000000007</v>
      </c>
      <c r="I338" s="331">
        <v>38.173000000000002</v>
      </c>
      <c r="J338" s="331">
        <v>2709.53</v>
      </c>
      <c r="K338" s="331">
        <v>37.484999999999999</v>
      </c>
      <c r="L338" s="331">
        <v>2660.67</v>
      </c>
      <c r="M338" s="332">
        <f>K338/L338</f>
        <v>1.4088556641748131E-2</v>
      </c>
      <c r="N338" s="333">
        <v>73.14</v>
      </c>
      <c r="O338" s="334">
        <f>M338*N338</f>
        <v>1.0304370327774584</v>
      </c>
      <c r="P338" s="334">
        <f>M338*60*1000</f>
        <v>845.3133985048878</v>
      </c>
      <c r="Q338" s="335">
        <f>P338*N338/1000</f>
        <v>61.826221966647495</v>
      </c>
    </row>
    <row r="339" spans="1:17" s="4" customFormat="1" ht="12.75" customHeight="1">
      <c r="A339" s="328"/>
      <c r="B339" s="338" t="s">
        <v>175</v>
      </c>
      <c r="C339" s="329" t="s">
        <v>780</v>
      </c>
      <c r="D339" s="330">
        <v>90</v>
      </c>
      <c r="E339" s="330">
        <v>1971</v>
      </c>
      <c r="F339" s="331">
        <v>43</v>
      </c>
      <c r="G339" s="331">
        <v>0</v>
      </c>
      <c r="H339" s="331">
        <v>0</v>
      </c>
      <c r="I339" s="331">
        <v>43</v>
      </c>
      <c r="J339" s="331">
        <v>3051.68</v>
      </c>
      <c r="K339" s="331">
        <v>43</v>
      </c>
      <c r="L339" s="331">
        <v>3051.68</v>
      </c>
      <c r="M339" s="332">
        <f>K339/L339</f>
        <v>1.4090599276464113E-2</v>
      </c>
      <c r="N339" s="333">
        <v>75.599999999999994</v>
      </c>
      <c r="O339" s="334">
        <f>M339*N339</f>
        <v>1.0652493053006868</v>
      </c>
      <c r="P339" s="334">
        <f>M339*60*1000</f>
        <v>845.4359565878467</v>
      </c>
      <c r="Q339" s="335">
        <f>P339*N339/1000</f>
        <v>63.914958318041208</v>
      </c>
    </row>
    <row r="340" spans="1:17" s="4" customFormat="1" ht="12.75" customHeight="1">
      <c r="A340" s="328"/>
      <c r="B340" s="338" t="s">
        <v>400</v>
      </c>
      <c r="C340" s="336" t="s">
        <v>523</v>
      </c>
      <c r="D340" s="67">
        <v>12</v>
      </c>
      <c r="E340" s="67">
        <v>1992</v>
      </c>
      <c r="F340" s="69">
        <v>11.871</v>
      </c>
      <c r="G340" s="69">
        <v>9.2142499999999998</v>
      </c>
      <c r="H340" s="69">
        <v>1.92</v>
      </c>
      <c r="I340" s="69">
        <v>9.0295729999999992</v>
      </c>
      <c r="J340" s="69">
        <v>653.27</v>
      </c>
      <c r="K340" s="69">
        <v>9.2142499999999998</v>
      </c>
      <c r="L340" s="69">
        <v>653.27</v>
      </c>
      <c r="M340" s="70">
        <v>1.4104811180675678E-2</v>
      </c>
      <c r="N340" s="68">
        <v>63.765000000000001</v>
      </c>
      <c r="O340" s="68">
        <v>0.89939328493578463</v>
      </c>
      <c r="P340" s="68">
        <v>846.28867084054059</v>
      </c>
      <c r="Q340" s="337">
        <v>53.963597096147076</v>
      </c>
    </row>
    <row r="341" spans="1:17" s="4" customFormat="1" ht="12.75" customHeight="1">
      <c r="A341" s="328"/>
      <c r="B341" s="67" t="s">
        <v>188</v>
      </c>
      <c r="C341" s="329" t="s">
        <v>183</v>
      </c>
      <c r="D341" s="330">
        <v>40</v>
      </c>
      <c r="E341" s="330">
        <v>1990</v>
      </c>
      <c r="F341" s="331">
        <f>SUM(G341+H341+I341)</f>
        <v>42.5</v>
      </c>
      <c r="G341" s="331">
        <v>4.4660000000000002</v>
      </c>
      <c r="H341" s="331">
        <v>6.4</v>
      </c>
      <c r="I341" s="331">
        <v>31.634</v>
      </c>
      <c r="J341" s="331">
        <v>2238</v>
      </c>
      <c r="K341" s="331">
        <v>31.634</v>
      </c>
      <c r="L341" s="331">
        <v>2238</v>
      </c>
      <c r="M341" s="332">
        <f>K341/L341</f>
        <v>1.4134941912421805E-2</v>
      </c>
      <c r="N341" s="333">
        <v>52.65</v>
      </c>
      <c r="O341" s="334">
        <f>M341*N341</f>
        <v>0.74420469168900805</v>
      </c>
      <c r="P341" s="334">
        <f>M341*60*1000</f>
        <v>848.09651474530824</v>
      </c>
      <c r="Q341" s="335">
        <f>P341*N341/1000</f>
        <v>44.652281501340475</v>
      </c>
    </row>
    <row r="342" spans="1:17" s="4" customFormat="1" ht="12.75" customHeight="1">
      <c r="A342" s="328"/>
      <c r="B342" s="67" t="s">
        <v>151</v>
      </c>
      <c r="C342" s="329" t="s">
        <v>711</v>
      </c>
      <c r="D342" s="330">
        <v>23</v>
      </c>
      <c r="E342" s="330">
        <v>1991</v>
      </c>
      <c r="F342" s="331">
        <v>23.302</v>
      </c>
      <c r="G342" s="331">
        <v>4.0229999999999997</v>
      </c>
      <c r="H342" s="331">
        <v>2.161</v>
      </c>
      <c r="I342" s="331">
        <v>17.117999999999999</v>
      </c>
      <c r="J342" s="331">
        <v>1210.54</v>
      </c>
      <c r="K342" s="331">
        <v>17.117999999999999</v>
      </c>
      <c r="L342" s="331">
        <v>1210.54</v>
      </c>
      <c r="M342" s="332">
        <f>K342/L342</f>
        <v>1.4140796669255043E-2</v>
      </c>
      <c r="N342" s="333">
        <v>72.92</v>
      </c>
      <c r="O342" s="334">
        <f>M342*N342</f>
        <v>1.0311468931220777</v>
      </c>
      <c r="P342" s="334">
        <f>M342*60*1000</f>
        <v>848.4478001553025</v>
      </c>
      <c r="Q342" s="335">
        <f>P342*N342/1000</f>
        <v>61.868813587324659</v>
      </c>
    </row>
    <row r="343" spans="1:17" s="4" customFormat="1" ht="12.75" customHeight="1">
      <c r="A343" s="328"/>
      <c r="B343" s="338" t="s">
        <v>175</v>
      </c>
      <c r="C343" s="329" t="s">
        <v>781</v>
      </c>
      <c r="D343" s="330">
        <v>52</v>
      </c>
      <c r="E343" s="330">
        <v>1968</v>
      </c>
      <c r="F343" s="331">
        <v>50</v>
      </c>
      <c r="G343" s="331">
        <v>4.09</v>
      </c>
      <c r="H343" s="331">
        <v>8</v>
      </c>
      <c r="I343" s="331">
        <v>38.1</v>
      </c>
      <c r="J343" s="331">
        <v>2686.64</v>
      </c>
      <c r="K343" s="331">
        <v>38.1</v>
      </c>
      <c r="L343" s="331">
        <v>2686.64</v>
      </c>
      <c r="M343" s="332">
        <f>K343/L343</f>
        <v>1.4181282196349345E-2</v>
      </c>
      <c r="N343" s="333">
        <v>75.599999999999994</v>
      </c>
      <c r="O343" s="334">
        <f>M343*N343</f>
        <v>1.0721049340440103</v>
      </c>
      <c r="P343" s="334">
        <f>M343*60*1000</f>
        <v>850.87693178096072</v>
      </c>
      <c r="Q343" s="335">
        <f>P343*N343/1000</f>
        <v>64.326296042640621</v>
      </c>
    </row>
    <row r="344" spans="1:17" s="4" customFormat="1" ht="12.75" customHeight="1">
      <c r="A344" s="328"/>
      <c r="B344" s="338" t="s">
        <v>118</v>
      </c>
      <c r="C344" s="336" t="s">
        <v>96</v>
      </c>
      <c r="D344" s="67">
        <v>50</v>
      </c>
      <c r="E344" s="67">
        <v>1975</v>
      </c>
      <c r="F344" s="69">
        <v>46.14</v>
      </c>
      <c r="G344" s="69">
        <v>3.1110000000000002</v>
      </c>
      <c r="H344" s="69">
        <v>7.68</v>
      </c>
      <c r="I344" s="69">
        <v>35.348999999999997</v>
      </c>
      <c r="J344" s="69">
        <v>2485.16</v>
      </c>
      <c r="K344" s="69">
        <v>35.348999999999997</v>
      </c>
      <c r="L344" s="69">
        <v>2485.16</v>
      </c>
      <c r="M344" s="70">
        <v>1.4224033865022774E-2</v>
      </c>
      <c r="N344" s="68">
        <v>62.238999999999997</v>
      </c>
      <c r="O344" s="68">
        <v>0.8852896437251524</v>
      </c>
      <c r="P344" s="68">
        <v>853.44203190136648</v>
      </c>
      <c r="Q344" s="337">
        <v>53.117378623509147</v>
      </c>
    </row>
    <row r="345" spans="1:17" s="4" customFormat="1" ht="12.75" customHeight="1">
      <c r="A345" s="328"/>
      <c r="B345" s="338" t="s">
        <v>459</v>
      </c>
      <c r="C345" s="329" t="s">
        <v>682</v>
      </c>
      <c r="D345" s="330">
        <v>45</v>
      </c>
      <c r="E345" s="330">
        <v>1975</v>
      </c>
      <c r="F345" s="331">
        <v>45.127000000000002</v>
      </c>
      <c r="G345" s="331">
        <v>4.7320000000000002</v>
      </c>
      <c r="H345" s="331">
        <v>7.1680000000000001</v>
      </c>
      <c r="I345" s="331">
        <v>33.226999999999997</v>
      </c>
      <c r="J345" s="331">
        <v>2328.37</v>
      </c>
      <c r="K345" s="331">
        <v>33.067999999999998</v>
      </c>
      <c r="L345" s="331">
        <v>2317.34</v>
      </c>
      <c r="M345" s="332">
        <f>K345/L345</f>
        <v>1.426980935037586E-2</v>
      </c>
      <c r="N345" s="333">
        <v>73.14</v>
      </c>
      <c r="O345" s="334">
        <f>M345*N345</f>
        <v>1.0436938558864903</v>
      </c>
      <c r="P345" s="334">
        <f>M345*60*1000</f>
        <v>856.18856102255154</v>
      </c>
      <c r="Q345" s="335">
        <f>P345*N345/1000</f>
        <v>62.621631353189422</v>
      </c>
    </row>
    <row r="346" spans="1:17" s="4" customFormat="1" ht="12.75" customHeight="1">
      <c r="A346" s="328"/>
      <c r="B346" s="338" t="s">
        <v>118</v>
      </c>
      <c r="C346" s="336" t="s">
        <v>100</v>
      </c>
      <c r="D346" s="67">
        <v>60</v>
      </c>
      <c r="E346" s="67">
        <v>1974</v>
      </c>
      <c r="F346" s="69">
        <v>59.91</v>
      </c>
      <c r="G346" s="69">
        <v>5.6351300000000002</v>
      </c>
      <c r="H346" s="69">
        <v>9.6</v>
      </c>
      <c r="I346" s="69">
        <v>44.674869999999999</v>
      </c>
      <c r="J346" s="69">
        <v>3118.24</v>
      </c>
      <c r="K346" s="69">
        <v>44.674869999999999</v>
      </c>
      <c r="L346" s="69">
        <v>3118.24</v>
      </c>
      <c r="M346" s="70">
        <v>1.4326950459233415E-2</v>
      </c>
      <c r="N346" s="68">
        <v>62.238999999999997</v>
      </c>
      <c r="O346" s="68">
        <v>0.89169506963222844</v>
      </c>
      <c r="P346" s="68">
        <v>859.61702755400495</v>
      </c>
      <c r="Q346" s="337">
        <v>53.501704177933703</v>
      </c>
    </row>
    <row r="347" spans="1:17" s="4" customFormat="1" ht="12.75" customHeight="1">
      <c r="A347" s="328"/>
      <c r="B347" s="338" t="s">
        <v>433</v>
      </c>
      <c r="C347" s="373" t="s">
        <v>411</v>
      </c>
      <c r="D347" s="374">
        <v>75</v>
      </c>
      <c r="E347" s="374">
        <v>1983</v>
      </c>
      <c r="F347" s="69">
        <v>65.806999999999988</v>
      </c>
      <c r="G347" s="69">
        <v>4.08</v>
      </c>
      <c r="H347" s="69">
        <v>12</v>
      </c>
      <c r="I347" s="69">
        <v>49.726999999999997</v>
      </c>
      <c r="J347" s="69">
        <v>3467.27</v>
      </c>
      <c r="K347" s="69">
        <v>49.726999999999997</v>
      </c>
      <c r="L347" s="69">
        <v>3467.27</v>
      </c>
      <c r="M347" s="70">
        <v>1.4341830892892678E-2</v>
      </c>
      <c r="N347" s="68">
        <v>71.3</v>
      </c>
      <c r="O347" s="68">
        <v>1.0225725426632479</v>
      </c>
      <c r="P347" s="68">
        <v>860.50985357356069</v>
      </c>
      <c r="Q347" s="337">
        <v>61.354352559794876</v>
      </c>
    </row>
    <row r="348" spans="1:17" s="4" customFormat="1" ht="12.75" customHeight="1">
      <c r="A348" s="328"/>
      <c r="B348" s="338" t="s">
        <v>459</v>
      </c>
      <c r="C348" s="329" t="s">
        <v>683</v>
      </c>
      <c r="D348" s="330">
        <v>40</v>
      </c>
      <c r="E348" s="330">
        <v>1989</v>
      </c>
      <c r="F348" s="331">
        <v>43.917000000000002</v>
      </c>
      <c r="G348" s="331">
        <v>4.9420000000000002</v>
      </c>
      <c r="H348" s="331">
        <v>6.24</v>
      </c>
      <c r="I348" s="331">
        <v>32.734999999999999</v>
      </c>
      <c r="J348" s="331">
        <v>2277.1999999999998</v>
      </c>
      <c r="K348" s="331">
        <v>32.734999999999999</v>
      </c>
      <c r="L348" s="331">
        <v>2277.1999999999998</v>
      </c>
      <c r="M348" s="332">
        <f>K348/L348</f>
        <v>1.4375109783945197E-2</v>
      </c>
      <c r="N348" s="333">
        <v>73.14</v>
      </c>
      <c r="O348" s="334">
        <f>M348*N348</f>
        <v>1.0513955295977517</v>
      </c>
      <c r="P348" s="334">
        <f>M348*60*1000</f>
        <v>862.50658703671195</v>
      </c>
      <c r="Q348" s="335">
        <f>P348*N348/1000</f>
        <v>63.083731775865111</v>
      </c>
    </row>
    <row r="349" spans="1:17" s="4" customFormat="1" ht="12.75" customHeight="1">
      <c r="A349" s="328"/>
      <c r="B349" s="338" t="s">
        <v>118</v>
      </c>
      <c r="C349" s="336" t="s">
        <v>97</v>
      </c>
      <c r="D349" s="67">
        <v>30</v>
      </c>
      <c r="E349" s="67">
        <v>1992</v>
      </c>
      <c r="F349" s="69">
        <v>30.37</v>
      </c>
      <c r="G349" s="69">
        <v>2.8996300000000002</v>
      </c>
      <c r="H349" s="69">
        <v>4.8</v>
      </c>
      <c r="I349" s="69">
        <v>22.670369999999998</v>
      </c>
      <c r="J349" s="69">
        <v>1576.72</v>
      </c>
      <c r="K349" s="69">
        <v>22.670369999999998</v>
      </c>
      <c r="L349" s="69">
        <v>1576.72</v>
      </c>
      <c r="M349" s="70">
        <v>1.4378183824648637E-2</v>
      </c>
      <c r="N349" s="68">
        <v>62.238999999999997</v>
      </c>
      <c r="O349" s="68">
        <v>0.89488378306230643</v>
      </c>
      <c r="P349" s="68">
        <v>862.69102947891827</v>
      </c>
      <c r="Q349" s="337">
        <v>53.693026983738385</v>
      </c>
    </row>
    <row r="350" spans="1:17" s="4" customFormat="1" ht="12.75" customHeight="1">
      <c r="A350" s="328"/>
      <c r="B350" s="338" t="s">
        <v>175</v>
      </c>
      <c r="C350" s="329" t="s">
        <v>782</v>
      </c>
      <c r="D350" s="330">
        <v>30</v>
      </c>
      <c r="E350" s="330">
        <v>1987</v>
      </c>
      <c r="F350" s="331">
        <v>23</v>
      </c>
      <c r="G350" s="331">
        <v>0</v>
      </c>
      <c r="H350" s="331">
        <v>0</v>
      </c>
      <c r="I350" s="331">
        <v>23</v>
      </c>
      <c r="J350" s="331">
        <v>1585.13</v>
      </c>
      <c r="K350" s="331">
        <v>23</v>
      </c>
      <c r="L350" s="331">
        <v>1585.13</v>
      </c>
      <c r="M350" s="332">
        <f>K350/L350</f>
        <v>1.45098509270533E-2</v>
      </c>
      <c r="N350" s="333">
        <v>75.599999999999994</v>
      </c>
      <c r="O350" s="334">
        <f>M350*N350</f>
        <v>1.0969447300852293</v>
      </c>
      <c r="P350" s="334">
        <f>M350*60*1000</f>
        <v>870.59105562319792</v>
      </c>
      <c r="Q350" s="335">
        <f>P350*N350/1000</f>
        <v>65.816683805113755</v>
      </c>
    </row>
    <row r="351" spans="1:17" s="4" customFormat="1" ht="12.75" customHeight="1">
      <c r="A351" s="328"/>
      <c r="B351" s="67" t="s">
        <v>150</v>
      </c>
      <c r="C351" s="351" t="s">
        <v>134</v>
      </c>
      <c r="D351" s="352">
        <v>40</v>
      </c>
      <c r="E351" s="352">
        <v>1992</v>
      </c>
      <c r="F351" s="353">
        <v>42.599999999999994</v>
      </c>
      <c r="G351" s="353">
        <v>3.8</v>
      </c>
      <c r="H351" s="353">
        <v>6.4</v>
      </c>
      <c r="I351" s="353">
        <v>32.4</v>
      </c>
      <c r="J351" s="353">
        <v>2227.7199999999998</v>
      </c>
      <c r="K351" s="353">
        <v>32.445</v>
      </c>
      <c r="L351" s="353">
        <v>2227.7199999999998</v>
      </c>
      <c r="M351" s="332">
        <v>1.4564218124360335E-2</v>
      </c>
      <c r="N351" s="333">
        <v>55.4</v>
      </c>
      <c r="O351" s="334">
        <v>0.80685768408956249</v>
      </c>
      <c r="P351" s="334">
        <v>873.85308746162002</v>
      </c>
      <c r="Q351" s="335">
        <v>48.411461045373748</v>
      </c>
    </row>
    <row r="352" spans="1:17" s="4" customFormat="1" ht="12.75" customHeight="1">
      <c r="A352" s="328"/>
      <c r="B352" s="338" t="s">
        <v>175</v>
      </c>
      <c r="C352" s="329" t="s">
        <v>783</v>
      </c>
      <c r="D352" s="330">
        <v>20</v>
      </c>
      <c r="E352" s="330">
        <v>1976</v>
      </c>
      <c r="F352" s="331">
        <v>20</v>
      </c>
      <c r="G352" s="331">
        <v>1.51</v>
      </c>
      <c r="H352" s="331">
        <v>2.56</v>
      </c>
      <c r="I352" s="331">
        <v>15.52</v>
      </c>
      <c r="J352" s="331">
        <v>1064.72</v>
      </c>
      <c r="K352" s="331">
        <v>15.52</v>
      </c>
      <c r="L352" s="331">
        <v>1064.72</v>
      </c>
      <c r="M352" s="332">
        <f>K352/L352</f>
        <v>1.4576602299196032E-2</v>
      </c>
      <c r="N352" s="333">
        <v>75.599999999999994</v>
      </c>
      <c r="O352" s="334">
        <f>M352*N352</f>
        <v>1.1019911338192199</v>
      </c>
      <c r="P352" s="334">
        <f>M352*60*1000</f>
        <v>874.59613795176199</v>
      </c>
      <c r="Q352" s="335">
        <f>P352*N352/1000</f>
        <v>66.119468029153197</v>
      </c>
    </row>
    <row r="353" spans="1:17" s="4" customFormat="1" ht="12.75" customHeight="1">
      <c r="A353" s="328"/>
      <c r="B353" s="338" t="s">
        <v>400</v>
      </c>
      <c r="C353" s="329" t="s">
        <v>525</v>
      </c>
      <c r="D353" s="330">
        <v>44</v>
      </c>
      <c r="E353" s="330">
        <v>1965</v>
      </c>
      <c r="F353" s="331">
        <v>36.68</v>
      </c>
      <c r="G353" s="331">
        <v>2.5652339999999998</v>
      </c>
      <c r="H353" s="331">
        <v>7.04</v>
      </c>
      <c r="I353" s="331">
        <v>27.074774999999999</v>
      </c>
      <c r="J353" s="331">
        <v>1855.42</v>
      </c>
      <c r="K353" s="331">
        <v>27.074780000000001</v>
      </c>
      <c r="L353" s="331">
        <v>1855.42</v>
      </c>
      <c r="M353" s="332">
        <v>1.4592264824136853E-2</v>
      </c>
      <c r="N353" s="333">
        <v>63.765000000000001</v>
      </c>
      <c r="O353" s="334">
        <v>0.93047576651108643</v>
      </c>
      <c r="P353" s="334">
        <v>875.53588944821115</v>
      </c>
      <c r="Q353" s="335">
        <v>55.828545990665184</v>
      </c>
    </row>
    <row r="354" spans="1:17" s="4" customFormat="1" ht="12.75" customHeight="1">
      <c r="A354" s="328"/>
      <c r="B354" s="338" t="s">
        <v>433</v>
      </c>
      <c r="C354" s="336" t="s">
        <v>412</v>
      </c>
      <c r="D354" s="67">
        <v>50</v>
      </c>
      <c r="E354" s="67">
        <v>1973</v>
      </c>
      <c r="F354" s="69">
        <v>39.366999999999997</v>
      </c>
      <c r="G354" s="69">
        <v>1.224</v>
      </c>
      <c r="H354" s="69">
        <v>0.5</v>
      </c>
      <c r="I354" s="69">
        <v>37.643000000000001</v>
      </c>
      <c r="J354" s="69">
        <v>2549.69</v>
      </c>
      <c r="K354" s="69">
        <v>37.643000000000001</v>
      </c>
      <c r="L354" s="69">
        <v>2549.69</v>
      </c>
      <c r="M354" s="70">
        <v>1.4763755593817287E-2</v>
      </c>
      <c r="N354" s="68">
        <v>71.3</v>
      </c>
      <c r="O354" s="68">
        <v>1.0526557738391724</v>
      </c>
      <c r="P354" s="68">
        <v>885.82533562903723</v>
      </c>
      <c r="Q354" s="337">
        <v>63.159346430350347</v>
      </c>
    </row>
    <row r="355" spans="1:17" s="4" customFormat="1" ht="12.75" customHeight="1">
      <c r="A355" s="328"/>
      <c r="B355" s="338" t="s">
        <v>118</v>
      </c>
      <c r="C355" s="336" t="s">
        <v>92</v>
      </c>
      <c r="D355" s="67">
        <v>45</v>
      </c>
      <c r="E355" s="67">
        <v>1995</v>
      </c>
      <c r="F355" s="69">
        <v>54.64</v>
      </c>
      <c r="G355" s="375">
        <v>5.6898400000000002</v>
      </c>
      <c r="H355" s="69">
        <v>7.04</v>
      </c>
      <c r="I355" s="69">
        <v>41.910150000000002</v>
      </c>
      <c r="J355" s="69">
        <v>2837.16</v>
      </c>
      <c r="K355" s="69">
        <v>41.910150000000002</v>
      </c>
      <c r="L355" s="69">
        <v>2837.16</v>
      </c>
      <c r="M355" s="70">
        <v>1.4771866937359896E-2</v>
      </c>
      <c r="N355" s="68">
        <v>62.238999999999997</v>
      </c>
      <c r="O355" s="68">
        <v>0.91938622631434253</v>
      </c>
      <c r="P355" s="68">
        <v>886.31201624159371</v>
      </c>
      <c r="Q355" s="337">
        <v>55.163173578860551</v>
      </c>
    </row>
    <row r="356" spans="1:17" s="4" customFormat="1" ht="12.75" customHeight="1">
      <c r="A356" s="328"/>
      <c r="B356" s="338" t="s">
        <v>189</v>
      </c>
      <c r="C356" s="329" t="s">
        <v>538</v>
      </c>
      <c r="D356" s="330">
        <v>48</v>
      </c>
      <c r="E356" s="330">
        <v>1964</v>
      </c>
      <c r="F356" s="331">
        <v>46.110999999999997</v>
      </c>
      <c r="G356" s="331">
        <v>4.4109999999999996</v>
      </c>
      <c r="H356" s="331">
        <v>7.68</v>
      </c>
      <c r="I356" s="331">
        <v>34.020000000000003</v>
      </c>
      <c r="J356" s="331">
        <v>2296.33</v>
      </c>
      <c r="K356" s="331">
        <v>34.020000000000003</v>
      </c>
      <c r="L356" s="331">
        <v>2296.33</v>
      </c>
      <c r="M356" s="332">
        <v>1.4814943845179049E-2</v>
      </c>
      <c r="N356" s="333">
        <v>50.7</v>
      </c>
      <c r="O356" s="334">
        <v>0.75111765295057786</v>
      </c>
      <c r="P356" s="334">
        <v>888.8966307107429</v>
      </c>
      <c r="Q356" s="335">
        <v>45.067059177034665</v>
      </c>
    </row>
    <row r="357" spans="1:17" s="4" customFormat="1" ht="12.75" customHeight="1">
      <c r="A357" s="328"/>
      <c r="B357" s="338" t="s">
        <v>77</v>
      </c>
      <c r="C357" s="345" t="s">
        <v>642</v>
      </c>
      <c r="D357" s="346">
        <v>18</v>
      </c>
      <c r="E357" s="347" t="s">
        <v>35</v>
      </c>
      <c r="F357" s="348">
        <v>19.41</v>
      </c>
      <c r="G357" s="348">
        <v>2.37</v>
      </c>
      <c r="H357" s="349">
        <v>2.88</v>
      </c>
      <c r="I357" s="348">
        <v>14.16</v>
      </c>
      <c r="J357" s="350">
        <v>946.37</v>
      </c>
      <c r="K357" s="348">
        <v>14.16</v>
      </c>
      <c r="L357" s="350">
        <v>946.37</v>
      </c>
      <c r="M357" s="332">
        <f>K357/L357</f>
        <v>1.496243541109714E-2</v>
      </c>
      <c r="N357" s="333">
        <v>60.8</v>
      </c>
      <c r="O357" s="334">
        <f>M357*N357</f>
        <v>0.90971607299470614</v>
      </c>
      <c r="P357" s="334">
        <f>M357*60*1000</f>
        <v>897.74612466582835</v>
      </c>
      <c r="Q357" s="335">
        <f>P357*N357/1000</f>
        <v>54.582964379682359</v>
      </c>
    </row>
    <row r="358" spans="1:17" s="4" customFormat="1" ht="12.75" customHeight="1">
      <c r="A358" s="328"/>
      <c r="B358" s="338" t="s">
        <v>118</v>
      </c>
      <c r="C358" s="336" t="s">
        <v>98</v>
      </c>
      <c r="D358" s="67">
        <v>30</v>
      </c>
      <c r="E358" s="67">
        <v>1992</v>
      </c>
      <c r="F358" s="69">
        <v>30.67</v>
      </c>
      <c r="G358" s="69">
        <v>3.2278899999999999</v>
      </c>
      <c r="H358" s="69">
        <v>4.6399999999999997</v>
      </c>
      <c r="I358" s="69">
        <v>22.802109000000002</v>
      </c>
      <c r="J358" s="69">
        <v>1519.17</v>
      </c>
      <c r="K358" s="69">
        <v>22.802109000000002</v>
      </c>
      <c r="L358" s="69">
        <v>1519.17</v>
      </c>
      <c r="M358" s="70">
        <v>1.500958352258141E-2</v>
      </c>
      <c r="N358" s="68">
        <v>62.238999999999997</v>
      </c>
      <c r="O358" s="68">
        <v>0.93418146886194431</v>
      </c>
      <c r="P358" s="68">
        <v>900.57501135488462</v>
      </c>
      <c r="Q358" s="337">
        <v>56.050888131716661</v>
      </c>
    </row>
    <row r="359" spans="1:17" s="4" customFormat="1" ht="12.75" customHeight="1">
      <c r="A359" s="328"/>
      <c r="B359" s="338" t="s">
        <v>118</v>
      </c>
      <c r="C359" s="336" t="s">
        <v>101</v>
      </c>
      <c r="D359" s="67">
        <v>60</v>
      </c>
      <c r="E359" s="67">
        <v>1981</v>
      </c>
      <c r="F359" s="69">
        <v>62.99</v>
      </c>
      <c r="G359" s="69">
        <v>4.7597699999999996</v>
      </c>
      <c r="H359" s="69">
        <v>9.6</v>
      </c>
      <c r="I359" s="69">
        <v>48.630229999999997</v>
      </c>
      <c r="J359" s="69">
        <v>3122.77</v>
      </c>
      <c r="K359" s="69">
        <v>48.630229999999997</v>
      </c>
      <c r="L359" s="69">
        <v>3122.77</v>
      </c>
      <c r="M359" s="70">
        <v>1.557278634033246E-2</v>
      </c>
      <c r="N359" s="68">
        <v>62.238999999999997</v>
      </c>
      <c r="O359" s="68">
        <v>0.96923464903595191</v>
      </c>
      <c r="P359" s="68">
        <v>934.36718041994754</v>
      </c>
      <c r="Q359" s="337">
        <v>58.154078942157113</v>
      </c>
    </row>
    <row r="360" spans="1:17" s="4" customFormat="1" ht="12.75" customHeight="1">
      <c r="A360" s="328"/>
      <c r="B360" s="338" t="s">
        <v>433</v>
      </c>
      <c r="C360" s="336" t="s">
        <v>413</v>
      </c>
      <c r="D360" s="67">
        <v>46</v>
      </c>
      <c r="E360" s="67">
        <v>1960</v>
      </c>
      <c r="F360" s="69">
        <v>28.603999999999999</v>
      </c>
      <c r="G360" s="69">
        <v>0</v>
      </c>
      <c r="H360" s="69">
        <v>0</v>
      </c>
      <c r="I360" s="69">
        <v>28.603999999999999</v>
      </c>
      <c r="J360" s="69">
        <v>1833.82</v>
      </c>
      <c r="K360" s="69">
        <v>28.603999999999999</v>
      </c>
      <c r="L360" s="69">
        <v>1833.82</v>
      </c>
      <c r="M360" s="70">
        <v>1.5598041247232552E-2</v>
      </c>
      <c r="N360" s="68">
        <v>71.3</v>
      </c>
      <c r="O360" s="68">
        <v>1.1121403409276809</v>
      </c>
      <c r="P360" s="68">
        <v>935.8824748339531</v>
      </c>
      <c r="Q360" s="337">
        <v>66.728420455660867</v>
      </c>
    </row>
    <row r="361" spans="1:17" s="4" customFormat="1" ht="12.75" customHeight="1">
      <c r="A361" s="328"/>
      <c r="B361" s="67" t="s">
        <v>33</v>
      </c>
      <c r="C361" s="329" t="s">
        <v>536</v>
      </c>
      <c r="D361" s="330">
        <v>27</v>
      </c>
      <c r="E361" s="330">
        <v>1988</v>
      </c>
      <c r="F361" s="331">
        <v>29.3</v>
      </c>
      <c r="G361" s="331">
        <v>2.2999999999999998</v>
      </c>
      <c r="H361" s="331">
        <v>4.3</v>
      </c>
      <c r="I361" s="331">
        <v>22.7</v>
      </c>
      <c r="J361" s="331">
        <v>1452</v>
      </c>
      <c r="K361" s="331">
        <v>22.7</v>
      </c>
      <c r="L361" s="331">
        <v>1452</v>
      </c>
      <c r="M361" s="332">
        <v>1.5633608815426997E-2</v>
      </c>
      <c r="N361" s="333">
        <v>58.97</v>
      </c>
      <c r="O361" s="334">
        <v>0.92191391184573002</v>
      </c>
      <c r="P361" s="334">
        <v>938.01652892561981</v>
      </c>
      <c r="Q361" s="335">
        <v>55.314834710743803</v>
      </c>
    </row>
    <row r="362" spans="1:17" s="4" customFormat="1" ht="12.75" customHeight="1">
      <c r="A362" s="328"/>
      <c r="B362" s="338" t="s">
        <v>386</v>
      </c>
      <c r="C362" s="376" t="s">
        <v>826</v>
      </c>
      <c r="D362" s="377">
        <v>11</v>
      </c>
      <c r="E362" s="377">
        <v>1976</v>
      </c>
      <c r="F362" s="378">
        <v>7.7590000000000003</v>
      </c>
      <c r="G362" s="378">
        <v>0</v>
      </c>
      <c r="H362" s="378">
        <v>0</v>
      </c>
      <c r="I362" s="378">
        <v>7.7590000000000003</v>
      </c>
      <c r="J362" s="378">
        <v>496.05</v>
      </c>
      <c r="K362" s="378">
        <v>7.7590000000000003</v>
      </c>
      <c r="L362" s="378">
        <v>496.05</v>
      </c>
      <c r="M362" s="379">
        <v>1.5641568390283238E-2</v>
      </c>
      <c r="N362" s="380">
        <v>82.295000000000002</v>
      </c>
      <c r="O362" s="380">
        <v>1.2872228706783591</v>
      </c>
      <c r="P362" s="380">
        <v>938.49410341699422</v>
      </c>
      <c r="Q362" s="381">
        <v>77.233372240701542</v>
      </c>
    </row>
    <row r="363" spans="1:17" s="4" customFormat="1" ht="12.75" customHeight="1">
      <c r="A363" s="328"/>
      <c r="B363" s="67" t="s">
        <v>33</v>
      </c>
      <c r="C363" s="329" t="s">
        <v>535</v>
      </c>
      <c r="D363" s="330">
        <v>40</v>
      </c>
      <c r="E363" s="330">
        <v>1969</v>
      </c>
      <c r="F363" s="331">
        <v>39.299999999999997</v>
      </c>
      <c r="G363" s="331">
        <v>2.9</v>
      </c>
      <c r="H363" s="331">
        <v>6.4</v>
      </c>
      <c r="I363" s="331">
        <v>30</v>
      </c>
      <c r="J363" s="331">
        <v>1908</v>
      </c>
      <c r="K363" s="331">
        <v>30</v>
      </c>
      <c r="L363" s="331">
        <v>1908</v>
      </c>
      <c r="M363" s="332">
        <v>1.5723270440251572E-2</v>
      </c>
      <c r="N363" s="333">
        <v>58.97</v>
      </c>
      <c r="O363" s="334">
        <v>0.92720125786163521</v>
      </c>
      <c r="P363" s="334">
        <v>943.39622641509436</v>
      </c>
      <c r="Q363" s="335">
        <v>55.632075471698109</v>
      </c>
    </row>
    <row r="364" spans="1:17" s="4" customFormat="1" ht="12.75" customHeight="1">
      <c r="A364" s="328"/>
      <c r="B364" s="67" t="s">
        <v>150</v>
      </c>
      <c r="C364" s="351" t="s">
        <v>130</v>
      </c>
      <c r="D364" s="352">
        <v>21</v>
      </c>
      <c r="E364" s="352">
        <v>1998</v>
      </c>
      <c r="F364" s="353">
        <v>23.799999999999997</v>
      </c>
      <c r="G364" s="353">
        <v>1.5</v>
      </c>
      <c r="H364" s="353">
        <v>3.4</v>
      </c>
      <c r="I364" s="353">
        <v>18.899999999999999</v>
      </c>
      <c r="J364" s="353">
        <v>1178.27</v>
      </c>
      <c r="K364" s="353">
        <v>18.895</v>
      </c>
      <c r="L364" s="353">
        <v>1178.27</v>
      </c>
      <c r="M364" s="332">
        <v>1.6036222597537068E-2</v>
      </c>
      <c r="N364" s="333">
        <v>55.4</v>
      </c>
      <c r="O364" s="334">
        <v>0.88840673190355357</v>
      </c>
      <c r="P364" s="334">
        <v>962.17335585222406</v>
      </c>
      <c r="Q364" s="335">
        <v>53.304403914213211</v>
      </c>
    </row>
    <row r="365" spans="1:17" s="4" customFormat="1" ht="12.75" customHeight="1">
      <c r="A365" s="328"/>
      <c r="B365" s="338" t="s">
        <v>189</v>
      </c>
      <c r="C365" s="336" t="s">
        <v>547</v>
      </c>
      <c r="D365" s="67">
        <v>60</v>
      </c>
      <c r="E365" s="67">
        <v>1982</v>
      </c>
      <c r="F365" s="69">
        <v>69.745000000000005</v>
      </c>
      <c r="G365" s="69">
        <v>7.2030000000000003</v>
      </c>
      <c r="H365" s="69">
        <v>9.6</v>
      </c>
      <c r="I365" s="69">
        <v>52.942</v>
      </c>
      <c r="J365" s="69">
        <v>3183.77</v>
      </c>
      <c r="K365" s="69">
        <v>52.942</v>
      </c>
      <c r="L365" s="69">
        <v>3183.77</v>
      </c>
      <c r="M365" s="70">
        <v>1.6628713757589272E-2</v>
      </c>
      <c r="N365" s="68">
        <v>50.7</v>
      </c>
      <c r="O365" s="68">
        <v>0.84307578750977619</v>
      </c>
      <c r="P365" s="68">
        <v>997.72282545535631</v>
      </c>
      <c r="Q365" s="337">
        <v>50.584547250586567</v>
      </c>
    </row>
    <row r="366" spans="1:17" s="4" customFormat="1" ht="12.75" customHeight="1">
      <c r="A366" s="328"/>
      <c r="B366" s="338" t="s">
        <v>189</v>
      </c>
      <c r="C366" s="329" t="s">
        <v>548</v>
      </c>
      <c r="D366" s="330">
        <v>27</v>
      </c>
      <c r="E366" s="330">
        <v>1992</v>
      </c>
      <c r="F366" s="331">
        <v>44.015999999999998</v>
      </c>
      <c r="G366" s="331">
        <v>3.5179999999999998</v>
      </c>
      <c r="H366" s="331">
        <v>6.48</v>
      </c>
      <c r="I366" s="331">
        <v>34.018000000000001</v>
      </c>
      <c r="J366" s="331">
        <v>2043.2</v>
      </c>
      <c r="K366" s="331">
        <v>34.018000000000001</v>
      </c>
      <c r="L366" s="331">
        <v>2043.2</v>
      </c>
      <c r="M366" s="332">
        <v>1.6649373531714955E-2</v>
      </c>
      <c r="N366" s="333">
        <v>50.7</v>
      </c>
      <c r="O366" s="334">
        <v>0.84412323805794831</v>
      </c>
      <c r="P366" s="334">
        <v>998.96241190289732</v>
      </c>
      <c r="Q366" s="335">
        <v>50.647394283476899</v>
      </c>
    </row>
    <row r="367" spans="1:17" s="4" customFormat="1" ht="12.75" customHeight="1">
      <c r="A367" s="328"/>
      <c r="B367" s="338" t="s">
        <v>433</v>
      </c>
      <c r="C367" s="336" t="s">
        <v>414</v>
      </c>
      <c r="D367" s="67">
        <v>45</v>
      </c>
      <c r="E367" s="67">
        <v>1972</v>
      </c>
      <c r="F367" s="69">
        <v>23.753</v>
      </c>
      <c r="G367" s="69">
        <v>0</v>
      </c>
      <c r="H367" s="69">
        <v>0</v>
      </c>
      <c r="I367" s="69">
        <v>23.753</v>
      </c>
      <c r="J367" s="69">
        <v>1426.42</v>
      </c>
      <c r="K367" s="69">
        <v>23.753</v>
      </c>
      <c r="L367" s="69">
        <v>1426.42</v>
      </c>
      <c r="M367" s="70">
        <v>1.6652178180339591E-2</v>
      </c>
      <c r="N367" s="68">
        <v>71.3</v>
      </c>
      <c r="O367" s="68">
        <v>1.1873003042582129</v>
      </c>
      <c r="P367" s="68">
        <v>999.13069082037543</v>
      </c>
      <c r="Q367" s="337">
        <v>71.238018255492761</v>
      </c>
    </row>
    <row r="368" spans="1:17" s="4" customFormat="1" ht="12.75" customHeight="1" thickBot="1">
      <c r="A368" s="382"/>
      <c r="B368" s="383" t="s">
        <v>189</v>
      </c>
      <c r="C368" s="384" t="s">
        <v>554</v>
      </c>
      <c r="D368" s="385">
        <v>60</v>
      </c>
      <c r="E368" s="385">
        <v>1983</v>
      </c>
      <c r="F368" s="386">
        <v>71.338999999999999</v>
      </c>
      <c r="G368" s="386">
        <v>7.3150000000000004</v>
      </c>
      <c r="H368" s="386">
        <v>9.6</v>
      </c>
      <c r="I368" s="386">
        <v>54.423999999999999</v>
      </c>
      <c r="J368" s="386">
        <v>3251.8</v>
      </c>
      <c r="K368" s="386">
        <v>54.423999999999999</v>
      </c>
      <c r="L368" s="386">
        <v>3251.8</v>
      </c>
      <c r="M368" s="387">
        <v>1.6736576665231564E-2</v>
      </c>
      <c r="N368" s="388">
        <v>50.7</v>
      </c>
      <c r="O368" s="389">
        <v>0.84854443692724035</v>
      </c>
      <c r="P368" s="389">
        <v>1004.194599913894</v>
      </c>
      <c r="Q368" s="390">
        <v>50.912666215634424</v>
      </c>
    </row>
    <row r="369" spans="1:17" s="4" customFormat="1" ht="12.75" customHeight="1">
      <c r="A369" s="64" t="s">
        <v>25</v>
      </c>
      <c r="B369" s="174" t="s">
        <v>433</v>
      </c>
      <c r="C369" s="35" t="s">
        <v>418</v>
      </c>
      <c r="D369" s="29">
        <v>55</v>
      </c>
      <c r="E369" s="29">
        <v>1966</v>
      </c>
      <c r="F369" s="175">
        <v>43.863</v>
      </c>
      <c r="G369" s="175">
        <v>0</v>
      </c>
      <c r="H369" s="175">
        <v>0</v>
      </c>
      <c r="I369" s="175">
        <v>43.863</v>
      </c>
      <c r="J369" s="175">
        <v>2582.66</v>
      </c>
      <c r="K369" s="175">
        <v>43.863</v>
      </c>
      <c r="L369" s="175">
        <v>2582.66</v>
      </c>
      <c r="M369" s="176">
        <v>1.6983652513300241E-2</v>
      </c>
      <c r="N369" s="177">
        <v>71.3</v>
      </c>
      <c r="O369" s="177">
        <v>1.2109344241983071</v>
      </c>
      <c r="P369" s="177">
        <v>1019.0191507980144</v>
      </c>
      <c r="Q369" s="178">
        <v>72.656065451898428</v>
      </c>
    </row>
    <row r="370" spans="1:17" s="4" customFormat="1" ht="12.75" customHeight="1">
      <c r="A370" s="65"/>
      <c r="B370" s="30" t="s">
        <v>118</v>
      </c>
      <c r="C370" s="17" t="s">
        <v>95</v>
      </c>
      <c r="D370" s="9">
        <v>45</v>
      </c>
      <c r="E370" s="9">
        <v>1997</v>
      </c>
      <c r="F370" s="179">
        <v>59.86</v>
      </c>
      <c r="G370" s="179">
        <v>3.4169999999999998</v>
      </c>
      <c r="H370" s="179">
        <v>7.04</v>
      </c>
      <c r="I370" s="179">
        <v>49.403001000000003</v>
      </c>
      <c r="J370" s="179">
        <v>2895.9</v>
      </c>
      <c r="K370" s="179">
        <v>49.403001000000003</v>
      </c>
      <c r="L370" s="179">
        <v>2895.9</v>
      </c>
      <c r="M370" s="180">
        <v>1.7059636382471773E-2</v>
      </c>
      <c r="N370" s="181">
        <v>62.238999999999997</v>
      </c>
      <c r="O370" s="181">
        <v>1.0617747088086606</v>
      </c>
      <c r="P370" s="181">
        <v>1023.5781829483063</v>
      </c>
      <c r="Q370" s="182">
        <v>63.706482528519636</v>
      </c>
    </row>
    <row r="371" spans="1:17" s="4" customFormat="1" ht="12.75" customHeight="1">
      <c r="A371" s="65"/>
      <c r="B371" s="9" t="s">
        <v>345</v>
      </c>
      <c r="C371" s="183" t="s">
        <v>326</v>
      </c>
      <c r="D371" s="24">
        <v>40</v>
      </c>
      <c r="E371" s="24">
        <v>1987</v>
      </c>
      <c r="F371" s="184">
        <v>33.439</v>
      </c>
      <c r="G371" s="184">
        <v>3.927</v>
      </c>
      <c r="H371" s="184">
        <v>6.4</v>
      </c>
      <c r="I371" s="184">
        <v>23.112000999999999</v>
      </c>
      <c r="J371" s="184">
        <v>2280.42</v>
      </c>
      <c r="K371" s="184">
        <v>23.112000999999999</v>
      </c>
      <c r="L371" s="184">
        <v>2280.42</v>
      </c>
      <c r="M371" s="185">
        <v>1.013497557467484E-2</v>
      </c>
      <c r="N371" s="186">
        <v>97.337000000000003</v>
      </c>
      <c r="O371" s="186">
        <v>0.98650811751212497</v>
      </c>
      <c r="P371" s="186">
        <v>608.09853448049034</v>
      </c>
      <c r="Q371" s="187">
        <v>59.190487050727491</v>
      </c>
    </row>
    <row r="372" spans="1:17" s="4" customFormat="1" ht="12.75" customHeight="1">
      <c r="A372" s="65"/>
      <c r="B372" s="30" t="s">
        <v>267</v>
      </c>
      <c r="C372" s="188" t="s">
        <v>234</v>
      </c>
      <c r="D372" s="189">
        <v>37</v>
      </c>
      <c r="E372" s="189">
        <v>1985</v>
      </c>
      <c r="F372" s="190">
        <v>38.777999999999999</v>
      </c>
      <c r="G372" s="190">
        <v>5.8076429999999997</v>
      </c>
      <c r="H372" s="190">
        <v>8.64</v>
      </c>
      <c r="I372" s="190">
        <v>24.330358999999998</v>
      </c>
      <c r="J372" s="190">
        <v>2212.4</v>
      </c>
      <c r="K372" s="190">
        <v>24.330358999999998</v>
      </c>
      <c r="L372" s="190">
        <v>2212.4</v>
      </c>
      <c r="M372" s="191">
        <v>1.0997269481106488E-2</v>
      </c>
      <c r="N372" s="192">
        <v>61.040000000000006</v>
      </c>
      <c r="O372" s="192">
        <v>0.67127332912674009</v>
      </c>
      <c r="P372" s="192">
        <v>659.83616886638924</v>
      </c>
      <c r="Q372" s="193">
        <v>40.276399747604401</v>
      </c>
    </row>
    <row r="373" spans="1:17" s="4" customFormat="1" ht="11.25" customHeight="1">
      <c r="A373" s="65"/>
      <c r="B373" s="9" t="s">
        <v>345</v>
      </c>
      <c r="C373" s="183" t="s">
        <v>331</v>
      </c>
      <c r="D373" s="24">
        <v>50</v>
      </c>
      <c r="E373" s="24">
        <v>1980</v>
      </c>
      <c r="F373" s="184">
        <v>46.366999999999997</v>
      </c>
      <c r="G373" s="184">
        <v>4.7939999999999996</v>
      </c>
      <c r="H373" s="184">
        <v>8.1193399999999993</v>
      </c>
      <c r="I373" s="184">
        <v>33.453662000000001</v>
      </c>
      <c r="J373" s="184">
        <v>3015.29</v>
      </c>
      <c r="K373" s="184">
        <v>33.453662000000001</v>
      </c>
      <c r="L373" s="184">
        <v>3015.29</v>
      </c>
      <c r="M373" s="185">
        <v>1.1094674807398295E-2</v>
      </c>
      <c r="N373" s="186">
        <v>97.337000000000003</v>
      </c>
      <c r="O373" s="186">
        <v>1.0799223617277278</v>
      </c>
      <c r="P373" s="186">
        <v>665.68048844389773</v>
      </c>
      <c r="Q373" s="187">
        <v>64.795341703663681</v>
      </c>
    </row>
    <row r="374" spans="1:17" s="4" customFormat="1" ht="12.75" customHeight="1">
      <c r="A374" s="65"/>
      <c r="B374" s="9" t="s">
        <v>345</v>
      </c>
      <c r="C374" s="183" t="s">
        <v>330</v>
      </c>
      <c r="D374" s="24">
        <v>40</v>
      </c>
      <c r="E374" s="24">
        <v>1981</v>
      </c>
      <c r="F374" s="184">
        <v>34.838000000000001</v>
      </c>
      <c r="G374" s="184">
        <v>3.3660000000000001</v>
      </c>
      <c r="H374" s="184">
        <v>6.4</v>
      </c>
      <c r="I374" s="184">
        <v>25.072001</v>
      </c>
      <c r="J374" s="184">
        <v>2251.3000000000002</v>
      </c>
      <c r="K374" s="184">
        <v>25.072001</v>
      </c>
      <c r="L374" s="184">
        <v>2251.3000000000002</v>
      </c>
      <c r="M374" s="185">
        <v>1.1136677031048727E-2</v>
      </c>
      <c r="N374" s="186">
        <v>97.337000000000003</v>
      </c>
      <c r="O374" s="186">
        <v>1.08401073217119</v>
      </c>
      <c r="P374" s="186">
        <v>668.20062186292364</v>
      </c>
      <c r="Q374" s="187">
        <v>65.040643930271401</v>
      </c>
    </row>
    <row r="375" spans="1:17" s="4" customFormat="1" ht="12.75" customHeight="1">
      <c r="A375" s="65"/>
      <c r="B375" s="30" t="s">
        <v>386</v>
      </c>
      <c r="C375" s="194" t="s">
        <v>368</v>
      </c>
      <c r="D375" s="25">
        <v>59</v>
      </c>
      <c r="E375" s="25">
        <v>1975</v>
      </c>
      <c r="F375" s="195">
        <v>45.76</v>
      </c>
      <c r="G375" s="195">
        <v>5.5472190000000001</v>
      </c>
      <c r="H375" s="195">
        <v>9.6</v>
      </c>
      <c r="I375" s="195">
        <v>30.612780000000001</v>
      </c>
      <c r="J375" s="195">
        <v>2729.69</v>
      </c>
      <c r="K375" s="195">
        <v>30.612780000000001</v>
      </c>
      <c r="L375" s="195">
        <v>2729.69</v>
      </c>
      <c r="M375" s="196">
        <v>1.1214745996798172E-2</v>
      </c>
      <c r="N375" s="197">
        <v>82.295000000000002</v>
      </c>
      <c r="O375" s="197">
        <v>0.92291752180650555</v>
      </c>
      <c r="P375" s="197">
        <v>672.8847598078903</v>
      </c>
      <c r="Q375" s="198">
        <v>55.375051308390333</v>
      </c>
    </row>
    <row r="376" spans="1:17" s="4" customFormat="1" ht="12.75" customHeight="1">
      <c r="A376" s="65"/>
      <c r="B376" s="30" t="s">
        <v>174</v>
      </c>
      <c r="C376" s="199" t="s">
        <v>166</v>
      </c>
      <c r="D376" s="8">
        <v>45</v>
      </c>
      <c r="E376" s="8" t="s">
        <v>35</v>
      </c>
      <c r="F376" s="200">
        <f>SUM(G376:I376)</f>
        <v>39.370000000000005</v>
      </c>
      <c r="G376" s="200">
        <v>4.9800000000000004</v>
      </c>
      <c r="H376" s="200">
        <v>7.34</v>
      </c>
      <c r="I376" s="200">
        <v>27.05</v>
      </c>
      <c r="J376" s="200">
        <v>2363.02</v>
      </c>
      <c r="K376" s="200">
        <v>27.05</v>
      </c>
      <c r="L376" s="200">
        <v>2363.02</v>
      </c>
      <c r="M376" s="201">
        <f>K376/L376</f>
        <v>1.1447215850902659E-2</v>
      </c>
      <c r="N376" s="202">
        <v>49.81</v>
      </c>
      <c r="O376" s="203">
        <f>M376*N376</f>
        <v>0.57018582153346153</v>
      </c>
      <c r="P376" s="203">
        <f>M376*60*1000</f>
        <v>686.83295105415948</v>
      </c>
      <c r="Q376" s="204">
        <f>P376*N376/1000</f>
        <v>34.211149292007683</v>
      </c>
    </row>
    <row r="377" spans="1:17" s="4" customFormat="1" ht="12.75" customHeight="1">
      <c r="A377" s="65"/>
      <c r="B377" s="30" t="s">
        <v>386</v>
      </c>
      <c r="C377" s="194" t="s">
        <v>369</v>
      </c>
      <c r="D377" s="25">
        <v>39</v>
      </c>
      <c r="E377" s="25">
        <v>1990</v>
      </c>
      <c r="F377" s="195">
        <v>36.387999999999998</v>
      </c>
      <c r="G377" s="195">
        <v>4.4935080000000003</v>
      </c>
      <c r="H377" s="195">
        <v>6.32</v>
      </c>
      <c r="I377" s="195">
        <v>25.574494000000001</v>
      </c>
      <c r="J377" s="195">
        <v>2218.0300000000002</v>
      </c>
      <c r="K377" s="195">
        <v>25.574494000000001</v>
      </c>
      <c r="L377" s="195">
        <v>2218.0300000000002</v>
      </c>
      <c r="M377" s="196">
        <v>1.1530274162207003E-2</v>
      </c>
      <c r="N377" s="197">
        <v>82.295000000000002</v>
      </c>
      <c r="O377" s="197">
        <v>0.94888391217882539</v>
      </c>
      <c r="P377" s="197">
        <v>691.81644973242021</v>
      </c>
      <c r="Q377" s="198">
        <v>56.933034730729524</v>
      </c>
    </row>
    <row r="378" spans="1:17" s="4" customFormat="1" ht="12.75" customHeight="1">
      <c r="A378" s="65"/>
      <c r="B378" s="9" t="s">
        <v>74</v>
      </c>
      <c r="C378" s="17" t="s">
        <v>193</v>
      </c>
      <c r="D378" s="9">
        <v>41</v>
      </c>
      <c r="E378" s="9">
        <v>1987</v>
      </c>
      <c r="F378" s="179">
        <v>40.32</v>
      </c>
      <c r="G378" s="179">
        <v>4.59</v>
      </c>
      <c r="H378" s="179">
        <v>8.77</v>
      </c>
      <c r="I378" s="179">
        <v>26.96</v>
      </c>
      <c r="J378" s="179">
        <v>2318.9</v>
      </c>
      <c r="K378" s="179">
        <f>I378/J378*L378</f>
        <v>19.225552805209368</v>
      </c>
      <c r="L378" s="179">
        <v>1653.64</v>
      </c>
      <c r="M378" s="180">
        <f>K378/L378</f>
        <v>1.1626202078571736E-2</v>
      </c>
      <c r="N378" s="181">
        <f>56.6*1.09</f>
        <v>61.694000000000003</v>
      </c>
      <c r="O378" s="181">
        <f>M378*N378</f>
        <v>0.71726691103540474</v>
      </c>
      <c r="P378" s="181">
        <f>M378*60*1000</f>
        <v>697.57212471430421</v>
      </c>
      <c r="Q378" s="182">
        <f>P378*N378/1000</f>
        <v>43.036014662124288</v>
      </c>
    </row>
    <row r="379" spans="1:17" s="4" customFormat="1" ht="12.75" customHeight="1">
      <c r="A379" s="65"/>
      <c r="B379" s="30" t="s">
        <v>174</v>
      </c>
      <c r="C379" s="199" t="s">
        <v>165</v>
      </c>
      <c r="D379" s="8">
        <v>60</v>
      </c>
      <c r="E379" s="8" t="s">
        <v>35</v>
      </c>
      <c r="F379" s="200">
        <f>SUM(G379:I379)</f>
        <v>43.35</v>
      </c>
      <c r="G379" s="200">
        <v>5.04</v>
      </c>
      <c r="H379" s="200">
        <v>9.7799999999999994</v>
      </c>
      <c r="I379" s="200">
        <v>28.53</v>
      </c>
      <c r="J379" s="200">
        <v>2404.54</v>
      </c>
      <c r="K379" s="200">
        <v>28.53</v>
      </c>
      <c r="L379" s="200">
        <v>2404.54</v>
      </c>
      <c r="M379" s="201">
        <f>K379/L379</f>
        <v>1.1865055270446739E-2</v>
      </c>
      <c r="N379" s="202">
        <v>49.81</v>
      </c>
      <c r="O379" s="203">
        <f>M379*N379</f>
        <v>0.59099840302095208</v>
      </c>
      <c r="P379" s="203">
        <f>M379*60*1000</f>
        <v>711.90331622680435</v>
      </c>
      <c r="Q379" s="204">
        <f>P379*N379/1000</f>
        <v>35.459904181257123</v>
      </c>
    </row>
    <row r="380" spans="1:17" ht="12.75" customHeight="1">
      <c r="A380" s="65"/>
      <c r="B380" s="30" t="s">
        <v>267</v>
      </c>
      <c r="C380" s="188" t="s">
        <v>235</v>
      </c>
      <c r="D380" s="189">
        <v>72</v>
      </c>
      <c r="E380" s="189">
        <v>1985</v>
      </c>
      <c r="F380" s="190">
        <v>81.957999999999998</v>
      </c>
      <c r="G380" s="190">
        <v>11.953250000000001</v>
      </c>
      <c r="H380" s="190">
        <v>17.28</v>
      </c>
      <c r="I380" s="190">
        <v>52.724754000000004</v>
      </c>
      <c r="J380" s="190">
        <v>4428.07</v>
      </c>
      <c r="K380" s="190">
        <v>52.724754000000004</v>
      </c>
      <c r="L380" s="190">
        <v>4428.07</v>
      </c>
      <c r="M380" s="191">
        <v>1.1906937785536365E-2</v>
      </c>
      <c r="N380" s="192">
        <v>61.040000000000006</v>
      </c>
      <c r="O380" s="192">
        <v>0.72679948242913972</v>
      </c>
      <c r="P380" s="192">
        <v>714.41626713218182</v>
      </c>
      <c r="Q380" s="193">
        <v>43.607968945748382</v>
      </c>
    </row>
    <row r="381" spans="1:17" ht="12.75" customHeight="1">
      <c r="A381" s="65"/>
      <c r="B381" s="30" t="s">
        <v>386</v>
      </c>
      <c r="C381" s="194" t="s">
        <v>371</v>
      </c>
      <c r="D381" s="25">
        <v>39</v>
      </c>
      <c r="E381" s="25">
        <v>1990</v>
      </c>
      <c r="F381" s="195">
        <v>38.026000000000003</v>
      </c>
      <c r="G381" s="195">
        <v>4.0892819999999999</v>
      </c>
      <c r="H381" s="195">
        <v>6.4</v>
      </c>
      <c r="I381" s="195">
        <v>27.536718</v>
      </c>
      <c r="J381" s="195">
        <v>2294.0500000000002</v>
      </c>
      <c r="K381" s="195">
        <v>27.536718</v>
      </c>
      <c r="L381" s="195">
        <v>2294.0500000000002</v>
      </c>
      <c r="M381" s="196">
        <v>1.2003538719731479E-2</v>
      </c>
      <c r="N381" s="197">
        <v>82.295000000000002</v>
      </c>
      <c r="O381" s="197">
        <v>0.98783121894030201</v>
      </c>
      <c r="P381" s="197">
        <v>720.21232318388877</v>
      </c>
      <c r="Q381" s="198">
        <v>59.269873136418127</v>
      </c>
    </row>
    <row r="382" spans="1:17" ht="13.5" customHeight="1">
      <c r="A382" s="65"/>
      <c r="B382" s="30" t="s">
        <v>386</v>
      </c>
      <c r="C382" s="194" t="s">
        <v>372</v>
      </c>
      <c r="D382" s="25">
        <v>50</v>
      </c>
      <c r="E382" s="25">
        <v>1971</v>
      </c>
      <c r="F382" s="195">
        <v>43.91</v>
      </c>
      <c r="G382" s="195">
        <v>4.0988189999999998</v>
      </c>
      <c r="H382" s="195">
        <v>8</v>
      </c>
      <c r="I382" s="195">
        <v>31.811178999999999</v>
      </c>
      <c r="J382" s="195">
        <v>2564.8000000000002</v>
      </c>
      <c r="K382" s="195">
        <v>31.811178999999999</v>
      </c>
      <c r="L382" s="195">
        <v>2564.8000000000002</v>
      </c>
      <c r="M382" s="196">
        <v>1.240298619775421E-2</v>
      </c>
      <c r="N382" s="197">
        <v>82.295000000000002</v>
      </c>
      <c r="O382" s="197">
        <v>1.0207037491441828</v>
      </c>
      <c r="P382" s="197">
        <v>744.17917186525267</v>
      </c>
      <c r="Q382" s="198">
        <v>61.242224948650971</v>
      </c>
    </row>
    <row r="383" spans="1:17" ht="11.25" customHeight="1">
      <c r="A383" s="65"/>
      <c r="B383" s="30" t="s">
        <v>267</v>
      </c>
      <c r="C383" s="188" t="s">
        <v>236</v>
      </c>
      <c r="D383" s="189">
        <v>20</v>
      </c>
      <c r="E383" s="189">
        <v>1982</v>
      </c>
      <c r="F383" s="190">
        <v>19.638000000000002</v>
      </c>
      <c r="G383" s="190">
        <v>3.077261</v>
      </c>
      <c r="H383" s="190">
        <v>3.2</v>
      </c>
      <c r="I383" s="190">
        <v>13.360740999999999</v>
      </c>
      <c r="J383" s="190">
        <v>1071.97</v>
      </c>
      <c r="K383" s="190">
        <v>13.360740999999999</v>
      </c>
      <c r="L383" s="190">
        <v>1071.97</v>
      </c>
      <c r="M383" s="191">
        <v>1.2463726596826402E-2</v>
      </c>
      <c r="N383" s="192">
        <v>61.040000000000006</v>
      </c>
      <c r="O383" s="192">
        <v>0.76078587147028365</v>
      </c>
      <c r="P383" s="192">
        <v>747.82359580958416</v>
      </c>
      <c r="Q383" s="193">
        <v>45.647152288217022</v>
      </c>
    </row>
    <row r="384" spans="1:17" ht="12.75" customHeight="1">
      <c r="A384" s="65"/>
      <c r="B384" s="30" t="s">
        <v>386</v>
      </c>
      <c r="C384" s="194" t="s">
        <v>373</v>
      </c>
      <c r="D384" s="25">
        <v>58</v>
      </c>
      <c r="E384" s="25">
        <v>1991</v>
      </c>
      <c r="F384" s="195">
        <v>44.334000000000003</v>
      </c>
      <c r="G384" s="195">
        <v>4.2407519999999996</v>
      </c>
      <c r="H384" s="195">
        <v>9.44</v>
      </c>
      <c r="I384" s="195">
        <v>30.653245999999999</v>
      </c>
      <c r="J384" s="195">
        <v>2439.79</v>
      </c>
      <c r="K384" s="195">
        <v>30.653245999999999</v>
      </c>
      <c r="L384" s="195">
        <v>2439.79</v>
      </c>
      <c r="M384" s="196">
        <v>1.2563887055853167E-2</v>
      </c>
      <c r="N384" s="197">
        <v>82.295000000000002</v>
      </c>
      <c r="O384" s="197">
        <v>1.0339450852614365</v>
      </c>
      <c r="P384" s="197">
        <v>753.83322335118999</v>
      </c>
      <c r="Q384" s="198">
        <v>62.036705115686175</v>
      </c>
    </row>
    <row r="385" spans="1:17" ht="12.75" customHeight="1">
      <c r="A385" s="65"/>
      <c r="B385" s="9" t="s">
        <v>345</v>
      </c>
      <c r="C385" s="183" t="s">
        <v>328</v>
      </c>
      <c r="D385" s="24">
        <v>50</v>
      </c>
      <c r="E385" s="24">
        <v>1974</v>
      </c>
      <c r="F385" s="184">
        <v>43.954000000000001</v>
      </c>
      <c r="G385" s="184">
        <v>3.1619999999999999</v>
      </c>
      <c r="H385" s="184">
        <v>8</v>
      </c>
      <c r="I385" s="184">
        <v>32.792000999999999</v>
      </c>
      <c r="J385" s="184">
        <v>2591.85</v>
      </c>
      <c r="K385" s="184">
        <v>32.792000999999999</v>
      </c>
      <c r="L385" s="184">
        <v>2591.85</v>
      </c>
      <c r="M385" s="185">
        <v>1.2651967127727299E-2</v>
      </c>
      <c r="N385" s="186">
        <v>97.337000000000003</v>
      </c>
      <c r="O385" s="186">
        <v>1.2315045243115921</v>
      </c>
      <c r="P385" s="186">
        <v>759.11802766363803</v>
      </c>
      <c r="Q385" s="187">
        <v>73.890271458695537</v>
      </c>
    </row>
    <row r="386" spans="1:17" ht="12.75" customHeight="1">
      <c r="A386" s="65"/>
      <c r="B386" s="30" t="s">
        <v>386</v>
      </c>
      <c r="C386" s="194" t="s">
        <v>374</v>
      </c>
      <c r="D386" s="25">
        <v>50</v>
      </c>
      <c r="E386" s="25">
        <v>1972</v>
      </c>
      <c r="F386" s="195">
        <v>47.472000000000001</v>
      </c>
      <c r="G386" s="195">
        <v>4.9669920000000003</v>
      </c>
      <c r="H386" s="195">
        <v>8</v>
      </c>
      <c r="I386" s="195">
        <v>34.505006000000002</v>
      </c>
      <c r="J386" s="195">
        <v>2601.9</v>
      </c>
      <c r="K386" s="195">
        <v>34.505006000000002</v>
      </c>
      <c r="L386" s="195">
        <v>2601.9</v>
      </c>
      <c r="M386" s="196">
        <v>1.3261465083208425E-2</v>
      </c>
      <c r="N386" s="197">
        <v>82.295000000000002</v>
      </c>
      <c r="O386" s="197">
        <v>1.0913522690226374</v>
      </c>
      <c r="P386" s="197">
        <v>795.68790499250554</v>
      </c>
      <c r="Q386" s="198">
        <v>65.481136141358235</v>
      </c>
    </row>
    <row r="387" spans="1:17" ht="12.75" customHeight="1">
      <c r="A387" s="65"/>
      <c r="B387" s="9" t="s">
        <v>292</v>
      </c>
      <c r="C387" s="188" t="s">
        <v>287</v>
      </c>
      <c r="D387" s="189">
        <v>20</v>
      </c>
      <c r="E387" s="189">
        <v>1987</v>
      </c>
      <c r="F387" s="190">
        <v>20.356000000000002</v>
      </c>
      <c r="G387" s="190">
        <v>2.4427699999999999</v>
      </c>
      <c r="H387" s="190">
        <v>3.2</v>
      </c>
      <c r="I387" s="190">
        <v>14.713225</v>
      </c>
      <c r="J387" s="190">
        <v>1104.7</v>
      </c>
      <c r="K387" s="190">
        <v>14.713225</v>
      </c>
      <c r="L387" s="190">
        <v>1104.7</v>
      </c>
      <c r="M387" s="191">
        <v>1.3318751697293381E-2</v>
      </c>
      <c r="N387" s="192">
        <v>81.313999999999993</v>
      </c>
      <c r="O387" s="192">
        <v>1.083000975513714</v>
      </c>
      <c r="P387" s="192">
        <v>799.12510183760287</v>
      </c>
      <c r="Q387" s="193">
        <v>64.980058530822831</v>
      </c>
    </row>
    <row r="388" spans="1:17" ht="12.75" customHeight="1">
      <c r="A388" s="65"/>
      <c r="B388" s="9" t="s">
        <v>292</v>
      </c>
      <c r="C388" s="188" t="s">
        <v>288</v>
      </c>
      <c r="D388" s="189">
        <v>20</v>
      </c>
      <c r="E388" s="189">
        <v>1983</v>
      </c>
      <c r="F388" s="190">
        <v>19.614000000000001</v>
      </c>
      <c r="G388" s="190">
        <v>2.4886569999999999</v>
      </c>
      <c r="H388" s="190">
        <v>3.2</v>
      </c>
      <c r="I388" s="190">
        <v>13.925345</v>
      </c>
      <c r="J388" s="190">
        <v>1037.5</v>
      </c>
      <c r="K388" s="190">
        <v>13.925345</v>
      </c>
      <c r="L388" s="190">
        <v>1037.5</v>
      </c>
      <c r="M388" s="191">
        <v>1.3422019277108434E-2</v>
      </c>
      <c r="N388" s="192">
        <v>81.313999999999993</v>
      </c>
      <c r="O388" s="192">
        <v>1.0913980754987951</v>
      </c>
      <c r="P388" s="192">
        <v>805.32115662650608</v>
      </c>
      <c r="Q388" s="193">
        <v>65.483884529927707</v>
      </c>
    </row>
    <row r="389" spans="1:17" ht="12.75" customHeight="1">
      <c r="A389" s="65"/>
      <c r="B389" s="30" t="s">
        <v>174</v>
      </c>
      <c r="C389" s="199" t="s">
        <v>164</v>
      </c>
      <c r="D389" s="8">
        <v>40</v>
      </c>
      <c r="E389" s="8" t="s">
        <v>35</v>
      </c>
      <c r="F389" s="200">
        <f>SUM(G389:I389)</f>
        <v>42</v>
      </c>
      <c r="G389" s="200">
        <v>5.18</v>
      </c>
      <c r="H389" s="200">
        <v>6.52</v>
      </c>
      <c r="I389" s="200">
        <v>30.3</v>
      </c>
      <c r="J389" s="200">
        <v>2256</v>
      </c>
      <c r="K389" s="200">
        <v>30.3</v>
      </c>
      <c r="L389" s="200">
        <v>2256</v>
      </c>
      <c r="M389" s="201">
        <f>K389/L389</f>
        <v>1.3430851063829788E-2</v>
      </c>
      <c r="N389" s="202">
        <v>49.81</v>
      </c>
      <c r="O389" s="203">
        <f>M389*N389</f>
        <v>0.66899069148936174</v>
      </c>
      <c r="P389" s="203">
        <f>M389*60*1000</f>
        <v>805.85106382978722</v>
      </c>
      <c r="Q389" s="204">
        <f>P389*N389/1000</f>
        <v>40.139441489361708</v>
      </c>
    </row>
    <row r="390" spans="1:17" ht="12.75" customHeight="1">
      <c r="A390" s="65"/>
      <c r="B390" s="9" t="s">
        <v>345</v>
      </c>
      <c r="C390" s="183" t="s">
        <v>332</v>
      </c>
      <c r="D390" s="24">
        <v>22</v>
      </c>
      <c r="E390" s="24">
        <v>1989</v>
      </c>
      <c r="F390" s="184">
        <v>20.529</v>
      </c>
      <c r="G390" s="184">
        <v>1.53</v>
      </c>
      <c r="H390" s="184">
        <v>3.52</v>
      </c>
      <c r="I390" s="184">
        <v>15.479001999999999</v>
      </c>
      <c r="J390" s="184">
        <v>1148.3</v>
      </c>
      <c r="K390" s="184">
        <v>15.479001999999999</v>
      </c>
      <c r="L390" s="184">
        <v>1148.3</v>
      </c>
      <c r="M390" s="185">
        <v>1.3479928590089698E-2</v>
      </c>
      <c r="N390" s="186">
        <v>97.337000000000003</v>
      </c>
      <c r="O390" s="186">
        <v>1.3120958091735611</v>
      </c>
      <c r="P390" s="186">
        <v>808.79571540538188</v>
      </c>
      <c r="Q390" s="187">
        <v>78.725748550413655</v>
      </c>
    </row>
    <row r="391" spans="1:17" ht="12.75" customHeight="1">
      <c r="A391" s="65"/>
      <c r="B391" s="30" t="s">
        <v>386</v>
      </c>
      <c r="C391" s="194" t="s">
        <v>375</v>
      </c>
      <c r="D391" s="25">
        <v>51</v>
      </c>
      <c r="E391" s="25">
        <v>1972</v>
      </c>
      <c r="F391" s="195">
        <v>48.414000000000001</v>
      </c>
      <c r="G391" s="195">
        <v>5.2057739999999999</v>
      </c>
      <c r="H391" s="195">
        <v>8</v>
      </c>
      <c r="I391" s="195">
        <v>35.208229000000003</v>
      </c>
      <c r="J391" s="195">
        <v>2608.15</v>
      </c>
      <c r="K391" s="195">
        <v>35.208229000000003</v>
      </c>
      <c r="L391" s="195">
        <v>2608.15</v>
      </c>
      <c r="M391" s="196">
        <v>1.349931138929893E-2</v>
      </c>
      <c r="N391" s="197">
        <v>82.295000000000002</v>
      </c>
      <c r="O391" s="197">
        <v>1.1109258307823555</v>
      </c>
      <c r="P391" s="197">
        <v>809.9586833579358</v>
      </c>
      <c r="Q391" s="198">
        <v>66.655549846941327</v>
      </c>
    </row>
    <row r="392" spans="1:17" ht="12.75" customHeight="1">
      <c r="A392" s="65"/>
      <c r="B392" s="9" t="s">
        <v>75</v>
      </c>
      <c r="C392" s="199" t="s">
        <v>606</v>
      </c>
      <c r="D392" s="8">
        <v>109</v>
      </c>
      <c r="E392" s="8">
        <v>1979</v>
      </c>
      <c r="F392" s="200">
        <v>99.827600000000004</v>
      </c>
      <c r="G392" s="200">
        <v>12.357900000000001</v>
      </c>
      <c r="H392" s="200">
        <v>10.8</v>
      </c>
      <c r="I392" s="200">
        <v>76.669700000000006</v>
      </c>
      <c r="J392" s="200">
        <v>5678.1</v>
      </c>
      <c r="K392" s="200">
        <v>76.669700000000006</v>
      </c>
      <c r="L392" s="200">
        <v>5678.1</v>
      </c>
      <c r="M392" s="201">
        <v>1.3502703369084729E-2</v>
      </c>
      <c r="N392" s="202">
        <v>60.4</v>
      </c>
      <c r="O392" s="203">
        <v>0.81556328349271767</v>
      </c>
      <c r="P392" s="203">
        <v>810.16220214508371</v>
      </c>
      <c r="Q392" s="204">
        <v>48.933797009563051</v>
      </c>
    </row>
    <row r="393" spans="1:17" ht="12.75" customHeight="1">
      <c r="A393" s="65"/>
      <c r="B393" s="9" t="s">
        <v>75</v>
      </c>
      <c r="C393" s="199" t="s">
        <v>607</v>
      </c>
      <c r="D393" s="8">
        <v>116</v>
      </c>
      <c r="E393" s="8">
        <v>1975</v>
      </c>
      <c r="F393" s="200">
        <v>68.599999999999994</v>
      </c>
      <c r="G393" s="200">
        <v>7.3452000000000002</v>
      </c>
      <c r="H393" s="200">
        <v>0</v>
      </c>
      <c r="I393" s="200">
        <v>61.254799999999996</v>
      </c>
      <c r="J393" s="200">
        <v>4396.82</v>
      </c>
      <c r="K393" s="200">
        <v>61.254799999999996</v>
      </c>
      <c r="L393" s="200">
        <v>4396.82</v>
      </c>
      <c r="M393" s="201">
        <v>1.3931614212089646E-2</v>
      </c>
      <c r="N393" s="202">
        <v>60.4</v>
      </c>
      <c r="O393" s="203">
        <v>0.84146949841021457</v>
      </c>
      <c r="P393" s="203">
        <v>835.89685272537872</v>
      </c>
      <c r="Q393" s="204">
        <v>50.488169904612867</v>
      </c>
    </row>
    <row r="394" spans="1:17" ht="12.75" customHeight="1">
      <c r="A394" s="65"/>
      <c r="B394" s="30" t="s">
        <v>386</v>
      </c>
      <c r="C394" s="194" t="s">
        <v>370</v>
      </c>
      <c r="D394" s="25">
        <v>30</v>
      </c>
      <c r="E394" s="25">
        <v>1990</v>
      </c>
      <c r="F394" s="195">
        <v>30.992000000000001</v>
      </c>
      <c r="G394" s="195">
        <v>3.5053830000000001</v>
      </c>
      <c r="H394" s="195">
        <v>4.8</v>
      </c>
      <c r="I394" s="195">
        <v>22.686617999999999</v>
      </c>
      <c r="J394" s="195">
        <v>1613.04</v>
      </c>
      <c r="K394" s="195">
        <v>22.686617999999999</v>
      </c>
      <c r="L394" s="195">
        <v>1613.04</v>
      </c>
      <c r="M394" s="196">
        <v>1.406451048951049E-2</v>
      </c>
      <c r="N394" s="197">
        <v>82.295000000000002</v>
      </c>
      <c r="O394" s="197">
        <v>1.1574388907342659</v>
      </c>
      <c r="P394" s="197">
        <v>843.87062937062944</v>
      </c>
      <c r="Q394" s="198">
        <v>69.446333444055952</v>
      </c>
    </row>
    <row r="395" spans="1:17" ht="12.75" customHeight="1">
      <c r="A395" s="65"/>
      <c r="B395" s="30" t="s">
        <v>267</v>
      </c>
      <c r="C395" s="188" t="s">
        <v>239</v>
      </c>
      <c r="D395" s="189">
        <v>20</v>
      </c>
      <c r="E395" s="189">
        <v>1975</v>
      </c>
      <c r="F395" s="190">
        <v>21.949000000000002</v>
      </c>
      <c r="G395" s="190">
        <v>3.1599300000000001</v>
      </c>
      <c r="H395" s="190">
        <v>3.2</v>
      </c>
      <c r="I395" s="190">
        <v>15.589073000000001</v>
      </c>
      <c r="J395" s="190">
        <v>1098.2</v>
      </c>
      <c r="K395" s="190">
        <v>15.589073000000001</v>
      </c>
      <c r="L395" s="190">
        <v>1098.2</v>
      </c>
      <c r="M395" s="191">
        <v>1.419511291203788E-2</v>
      </c>
      <c r="N395" s="192">
        <v>61.040000000000006</v>
      </c>
      <c r="O395" s="192">
        <v>0.86646969215079228</v>
      </c>
      <c r="P395" s="192">
        <v>851.70677472227283</v>
      </c>
      <c r="Q395" s="193">
        <v>51.988181529047537</v>
      </c>
    </row>
    <row r="396" spans="1:17" ht="12.75" customHeight="1">
      <c r="A396" s="65"/>
      <c r="B396" s="30" t="s">
        <v>386</v>
      </c>
      <c r="C396" s="194" t="s">
        <v>376</v>
      </c>
      <c r="D396" s="25">
        <v>59</v>
      </c>
      <c r="E396" s="25">
        <v>1991</v>
      </c>
      <c r="F396" s="195">
        <v>49.076000000000001</v>
      </c>
      <c r="G396" s="195">
        <v>4.7503950000000001</v>
      </c>
      <c r="H396" s="195">
        <v>9.6</v>
      </c>
      <c r="I396" s="195">
        <v>34.725603999999997</v>
      </c>
      <c r="J396" s="195">
        <v>2442.5500000000002</v>
      </c>
      <c r="K396" s="195">
        <v>34.725603999999997</v>
      </c>
      <c r="L396" s="195">
        <v>2442.5500000000002</v>
      </c>
      <c r="M396" s="196">
        <v>1.421694704304927E-2</v>
      </c>
      <c r="N396" s="197">
        <v>82.295000000000002</v>
      </c>
      <c r="O396" s="197">
        <v>1.1699836569077398</v>
      </c>
      <c r="P396" s="197">
        <v>853.01682258295614</v>
      </c>
      <c r="Q396" s="198">
        <v>70.199019414464374</v>
      </c>
    </row>
    <row r="397" spans="1:17" ht="12.75" customHeight="1">
      <c r="A397" s="65"/>
      <c r="B397" s="9" t="s">
        <v>345</v>
      </c>
      <c r="C397" s="183" t="s">
        <v>329</v>
      </c>
      <c r="D397" s="24">
        <v>46</v>
      </c>
      <c r="E397" s="24">
        <v>1988</v>
      </c>
      <c r="F397" s="184">
        <v>33.533999999999999</v>
      </c>
      <c r="G397" s="184">
        <v>1.9884900000000001</v>
      </c>
      <c r="H397" s="184">
        <v>0.46</v>
      </c>
      <c r="I397" s="184">
        <v>31.085509999999999</v>
      </c>
      <c r="J397" s="184">
        <v>2184.25</v>
      </c>
      <c r="K397" s="184">
        <v>31.085509999999999</v>
      </c>
      <c r="L397" s="184">
        <v>2184.25</v>
      </c>
      <c r="M397" s="185">
        <v>1.4231663042234177E-2</v>
      </c>
      <c r="N397" s="186">
        <v>97.337000000000003</v>
      </c>
      <c r="O397" s="186">
        <v>1.3852673855419482</v>
      </c>
      <c r="P397" s="186">
        <v>853.89978253405059</v>
      </c>
      <c r="Q397" s="187">
        <v>83.116043132516893</v>
      </c>
    </row>
    <row r="398" spans="1:17" ht="12.75" customHeight="1">
      <c r="A398" s="65"/>
      <c r="B398" s="30" t="s">
        <v>77</v>
      </c>
      <c r="C398" s="205" t="s">
        <v>643</v>
      </c>
      <c r="D398" s="19">
        <v>45</v>
      </c>
      <c r="E398" s="20" t="s">
        <v>35</v>
      </c>
      <c r="F398" s="206">
        <v>44.48</v>
      </c>
      <c r="G398" s="206">
        <v>3.57</v>
      </c>
      <c r="H398" s="206">
        <v>7.2</v>
      </c>
      <c r="I398" s="206">
        <v>33.71</v>
      </c>
      <c r="J398" s="207">
        <v>2350.1</v>
      </c>
      <c r="K398" s="206">
        <v>33.71</v>
      </c>
      <c r="L398" s="207">
        <v>2350.1</v>
      </c>
      <c r="M398" s="201">
        <f>K398/L398</f>
        <v>1.4344070465086593E-2</v>
      </c>
      <c r="N398" s="202">
        <v>60.8</v>
      </c>
      <c r="O398" s="203">
        <f>M398*N398</f>
        <v>0.87211948427726482</v>
      </c>
      <c r="P398" s="203">
        <f>M398*60*1000</f>
        <v>860.64422790519552</v>
      </c>
      <c r="Q398" s="204">
        <f>P398*N398/1000</f>
        <v>52.327169056635888</v>
      </c>
    </row>
    <row r="399" spans="1:17" ht="12.75" customHeight="1">
      <c r="A399" s="65"/>
      <c r="B399" s="9" t="s">
        <v>345</v>
      </c>
      <c r="C399" s="183" t="s">
        <v>333</v>
      </c>
      <c r="D399" s="24">
        <v>45</v>
      </c>
      <c r="E399" s="24">
        <v>1979</v>
      </c>
      <c r="F399" s="184">
        <v>43.746000000000002</v>
      </c>
      <c r="G399" s="184">
        <v>3.0089999999999999</v>
      </c>
      <c r="H399" s="184">
        <v>7.2</v>
      </c>
      <c r="I399" s="184">
        <v>33.536999999999999</v>
      </c>
      <c r="J399" s="184">
        <v>2335.3000000000002</v>
      </c>
      <c r="K399" s="184">
        <v>33.536999999999999</v>
      </c>
      <c r="L399" s="184">
        <v>2335.3000000000002</v>
      </c>
      <c r="M399" s="185">
        <v>1.4360895816383333E-2</v>
      </c>
      <c r="N399" s="186">
        <v>97.337000000000003</v>
      </c>
      <c r="O399" s="186">
        <v>1.3978465160793045</v>
      </c>
      <c r="P399" s="186">
        <v>861.6537489829999</v>
      </c>
      <c r="Q399" s="187">
        <v>83.870790964758271</v>
      </c>
    </row>
    <row r="400" spans="1:17" ht="12.75" customHeight="1">
      <c r="A400" s="65"/>
      <c r="B400" s="9" t="s">
        <v>75</v>
      </c>
      <c r="C400" s="199" t="s">
        <v>608</v>
      </c>
      <c r="D400" s="8">
        <v>30</v>
      </c>
      <c r="E400" s="8">
        <v>1986</v>
      </c>
      <c r="F400" s="200">
        <v>38</v>
      </c>
      <c r="G400" s="200">
        <v>5.0151000000000003</v>
      </c>
      <c r="H400" s="200">
        <v>4.2</v>
      </c>
      <c r="I400" s="200">
        <v>28.784899999999997</v>
      </c>
      <c r="J400" s="200">
        <v>1990.25</v>
      </c>
      <c r="K400" s="200">
        <v>28.784899999999997</v>
      </c>
      <c r="L400" s="200">
        <v>1990.25</v>
      </c>
      <c r="M400" s="201">
        <v>1.4462956914960431E-2</v>
      </c>
      <c r="N400" s="202">
        <v>60.4</v>
      </c>
      <c r="O400" s="203">
        <v>0.87356259766361</v>
      </c>
      <c r="P400" s="203">
        <v>867.77741489762582</v>
      </c>
      <c r="Q400" s="204">
        <v>52.413755859816597</v>
      </c>
    </row>
    <row r="401" spans="1:17" ht="12.75" customHeight="1">
      <c r="A401" s="65"/>
      <c r="B401" s="9" t="s">
        <v>366</v>
      </c>
      <c r="C401" s="208" t="s">
        <v>349</v>
      </c>
      <c r="D401" s="209">
        <v>26</v>
      </c>
      <c r="E401" s="209">
        <v>1984</v>
      </c>
      <c r="F401" s="210">
        <v>25.404</v>
      </c>
      <c r="G401" s="210">
        <v>1.8657820000000001</v>
      </c>
      <c r="H401" s="210">
        <v>3.76</v>
      </c>
      <c r="I401" s="210">
        <v>19.778222</v>
      </c>
      <c r="J401" s="210">
        <v>1357.72</v>
      </c>
      <c r="K401" s="210">
        <v>19.778222</v>
      </c>
      <c r="L401" s="210">
        <v>1357.72</v>
      </c>
      <c r="M401" s="211">
        <v>1.4567231829832366E-2</v>
      </c>
      <c r="N401" s="212">
        <v>81.313999999999993</v>
      </c>
      <c r="O401" s="212">
        <v>1.1845198890109889</v>
      </c>
      <c r="P401" s="212">
        <v>874.03390978994196</v>
      </c>
      <c r="Q401" s="213">
        <v>71.071193340659335</v>
      </c>
    </row>
    <row r="402" spans="1:17" ht="12.75" customHeight="1">
      <c r="A402" s="65"/>
      <c r="B402" s="30" t="s">
        <v>267</v>
      </c>
      <c r="C402" s="188" t="s">
        <v>237</v>
      </c>
      <c r="D402" s="189">
        <v>35</v>
      </c>
      <c r="E402" s="189" t="s">
        <v>35</v>
      </c>
      <c r="F402" s="190">
        <v>46.337000000000003</v>
      </c>
      <c r="G402" s="190">
        <v>5.2394400000000001</v>
      </c>
      <c r="H402" s="190">
        <v>8.64</v>
      </c>
      <c r="I402" s="190">
        <v>32.457565000000002</v>
      </c>
      <c r="J402" s="190">
        <v>2212.0500000000002</v>
      </c>
      <c r="K402" s="190">
        <v>32.457565000000002</v>
      </c>
      <c r="L402" s="190">
        <v>2212.0500000000002</v>
      </c>
      <c r="M402" s="191">
        <v>1.4673070228973125E-2</v>
      </c>
      <c r="N402" s="192">
        <v>61.040000000000006</v>
      </c>
      <c r="O402" s="192">
        <v>0.89564420677651968</v>
      </c>
      <c r="P402" s="192">
        <v>880.38421373838753</v>
      </c>
      <c r="Q402" s="193">
        <v>53.738652406591179</v>
      </c>
    </row>
    <row r="403" spans="1:17" ht="12.75" customHeight="1">
      <c r="A403" s="65"/>
      <c r="B403" s="30" t="s">
        <v>77</v>
      </c>
      <c r="C403" s="214" t="s">
        <v>644</v>
      </c>
      <c r="D403" s="19">
        <v>108</v>
      </c>
      <c r="E403" s="20" t="s">
        <v>35</v>
      </c>
      <c r="F403" s="215">
        <v>60.11</v>
      </c>
      <c r="G403" s="215">
        <v>4.87</v>
      </c>
      <c r="H403" s="206">
        <v>17.28</v>
      </c>
      <c r="I403" s="215">
        <v>37.96</v>
      </c>
      <c r="J403" s="207">
        <v>2561.06</v>
      </c>
      <c r="K403" s="215">
        <v>37.96</v>
      </c>
      <c r="L403" s="207">
        <v>2561.06</v>
      </c>
      <c r="M403" s="201">
        <f>K403/L403</f>
        <v>1.48219877706887E-2</v>
      </c>
      <c r="N403" s="202">
        <v>60.8</v>
      </c>
      <c r="O403" s="203">
        <f>M403*N403</f>
        <v>0.90117685645787293</v>
      </c>
      <c r="P403" s="203">
        <f>M403*60*1000</f>
        <v>889.31926624132211</v>
      </c>
      <c r="Q403" s="204">
        <f>P403*N403/1000</f>
        <v>54.070611387472383</v>
      </c>
    </row>
    <row r="404" spans="1:17" ht="12.75" customHeight="1">
      <c r="A404" s="65"/>
      <c r="B404" s="30" t="s">
        <v>174</v>
      </c>
      <c r="C404" s="199" t="s">
        <v>168</v>
      </c>
      <c r="D404" s="8">
        <v>55</v>
      </c>
      <c r="E404" s="8" t="s">
        <v>35</v>
      </c>
      <c r="F404" s="200">
        <f>SUM(G404:I404)</f>
        <v>64.14</v>
      </c>
      <c r="G404" s="200">
        <v>6.69</v>
      </c>
      <c r="H404" s="200">
        <v>9.27</v>
      </c>
      <c r="I404" s="200">
        <v>48.18</v>
      </c>
      <c r="J404" s="200">
        <v>3232.59</v>
      </c>
      <c r="K404" s="200">
        <v>48.18</v>
      </c>
      <c r="L404" s="200">
        <v>3232.59</v>
      </c>
      <c r="M404" s="201">
        <f>K404/L404</f>
        <v>1.4904457416498844E-2</v>
      </c>
      <c r="N404" s="202">
        <v>49.81</v>
      </c>
      <c r="O404" s="203">
        <f>M404*N404</f>
        <v>0.74239102391580747</v>
      </c>
      <c r="P404" s="203">
        <f>M404*60*1000</f>
        <v>894.2674449899306</v>
      </c>
      <c r="Q404" s="204">
        <f>P404*N404/1000</f>
        <v>44.543461434948448</v>
      </c>
    </row>
    <row r="405" spans="1:17" ht="12.75" customHeight="1">
      <c r="A405" s="65"/>
      <c r="B405" s="30" t="s">
        <v>267</v>
      </c>
      <c r="C405" s="188" t="s">
        <v>238</v>
      </c>
      <c r="D405" s="189">
        <v>40</v>
      </c>
      <c r="E405" s="189">
        <v>1983</v>
      </c>
      <c r="F405" s="190">
        <v>45.073</v>
      </c>
      <c r="G405" s="190">
        <v>5.8136520000000003</v>
      </c>
      <c r="H405" s="190">
        <v>6.4</v>
      </c>
      <c r="I405" s="190">
        <v>32.859357000000003</v>
      </c>
      <c r="J405" s="190">
        <v>2186.7199999999998</v>
      </c>
      <c r="K405" s="190">
        <v>32.859357000000003</v>
      </c>
      <c r="L405" s="190">
        <v>2186.7199999999998</v>
      </c>
      <c r="M405" s="191">
        <v>1.5026778462720424E-2</v>
      </c>
      <c r="N405" s="192">
        <v>61.040000000000006</v>
      </c>
      <c r="O405" s="192">
        <v>0.91723455736445481</v>
      </c>
      <c r="P405" s="192">
        <v>901.60670776322536</v>
      </c>
      <c r="Q405" s="193">
        <v>55.034073441867278</v>
      </c>
    </row>
    <row r="406" spans="1:17" ht="12.75" customHeight="1">
      <c r="A406" s="65"/>
      <c r="B406" s="30" t="s">
        <v>267</v>
      </c>
      <c r="C406" s="188" t="s">
        <v>244</v>
      </c>
      <c r="D406" s="189">
        <v>88</v>
      </c>
      <c r="E406" s="189">
        <v>1986</v>
      </c>
      <c r="F406" s="190">
        <v>111.11</v>
      </c>
      <c r="G406" s="190">
        <v>13.241953000000001</v>
      </c>
      <c r="H406" s="190">
        <v>19.52</v>
      </c>
      <c r="I406" s="190">
        <v>78.348059000000006</v>
      </c>
      <c r="J406" s="190">
        <v>5195.53</v>
      </c>
      <c r="K406" s="190">
        <v>78.348059000000006</v>
      </c>
      <c r="L406" s="190">
        <v>5195.53</v>
      </c>
      <c r="M406" s="191">
        <v>1.5079897334824361E-2</v>
      </c>
      <c r="N406" s="192">
        <v>61.040000000000006</v>
      </c>
      <c r="O406" s="192">
        <v>0.9204769333176791</v>
      </c>
      <c r="P406" s="192">
        <v>904.79384008946158</v>
      </c>
      <c r="Q406" s="193">
        <v>55.228615999060743</v>
      </c>
    </row>
    <row r="407" spans="1:17" ht="12.75" customHeight="1">
      <c r="A407" s="65"/>
      <c r="B407" s="9" t="s">
        <v>75</v>
      </c>
      <c r="C407" s="199" t="s">
        <v>609</v>
      </c>
      <c r="D407" s="8">
        <v>76</v>
      </c>
      <c r="E407" s="8">
        <v>2006</v>
      </c>
      <c r="F407" s="200">
        <v>88.422899999999998</v>
      </c>
      <c r="G407" s="200">
        <v>10.0589</v>
      </c>
      <c r="H407" s="200">
        <v>0</v>
      </c>
      <c r="I407" s="200">
        <v>78.364000000000004</v>
      </c>
      <c r="J407" s="200">
        <v>5189.6499999999996</v>
      </c>
      <c r="K407" s="200">
        <v>78.364000000000004</v>
      </c>
      <c r="L407" s="200">
        <v>5189.6499999999996</v>
      </c>
      <c r="M407" s="201">
        <v>1.5100054916998258E-2</v>
      </c>
      <c r="N407" s="202">
        <v>60.4</v>
      </c>
      <c r="O407" s="203">
        <v>0.91204331698669483</v>
      </c>
      <c r="P407" s="203">
        <v>906.00329501989552</v>
      </c>
      <c r="Q407" s="204">
        <v>54.722599019201688</v>
      </c>
    </row>
    <row r="408" spans="1:17" ht="12.75" customHeight="1">
      <c r="A408" s="65"/>
      <c r="B408" s="9" t="s">
        <v>345</v>
      </c>
      <c r="C408" s="183" t="s">
        <v>334</v>
      </c>
      <c r="D408" s="24">
        <v>45</v>
      </c>
      <c r="E408" s="24">
        <v>1985</v>
      </c>
      <c r="F408" s="184">
        <v>46.344000000000001</v>
      </c>
      <c r="G408" s="184">
        <v>3.621</v>
      </c>
      <c r="H408" s="184">
        <v>7.2</v>
      </c>
      <c r="I408" s="184">
        <v>35.522995999999999</v>
      </c>
      <c r="J408" s="184">
        <v>2334.15</v>
      </c>
      <c r="K408" s="184">
        <v>35.522995999999999</v>
      </c>
      <c r="L408" s="184">
        <v>2334.15</v>
      </c>
      <c r="M408" s="185">
        <v>1.5218814557761926E-2</v>
      </c>
      <c r="N408" s="186">
        <v>97.337000000000003</v>
      </c>
      <c r="O408" s="186">
        <v>1.4813537526088727</v>
      </c>
      <c r="P408" s="186">
        <v>913.12887346571563</v>
      </c>
      <c r="Q408" s="187">
        <v>88.881225156532366</v>
      </c>
    </row>
    <row r="409" spans="1:17" ht="12.75" customHeight="1">
      <c r="A409" s="65"/>
      <c r="B409" s="9" t="s">
        <v>74</v>
      </c>
      <c r="C409" s="17" t="s">
        <v>56</v>
      </c>
      <c r="D409" s="9">
        <v>59</v>
      </c>
      <c r="E409" s="9">
        <v>1981</v>
      </c>
      <c r="F409" s="179">
        <v>69.44</v>
      </c>
      <c r="G409" s="179">
        <v>7.7879040000000002</v>
      </c>
      <c r="H409" s="179">
        <v>9.6</v>
      </c>
      <c r="I409" s="179">
        <f>F409-G409-H409</f>
        <v>52.052095999999999</v>
      </c>
      <c r="J409" s="179">
        <v>3418.76</v>
      </c>
      <c r="K409" s="179">
        <f>I409/J409*L409</f>
        <v>51.100811043442647</v>
      </c>
      <c r="L409" s="179">
        <v>3356.28</v>
      </c>
      <c r="M409" s="180">
        <f>K409/L409</f>
        <v>1.5225431442979323E-2</v>
      </c>
      <c r="N409" s="181">
        <f>56.6*1.09</f>
        <v>61.694000000000003</v>
      </c>
      <c r="O409" s="181">
        <f>M409*N409</f>
        <v>0.93931776744316642</v>
      </c>
      <c r="P409" s="181">
        <f>M409*60*1000</f>
        <v>913.52588657875935</v>
      </c>
      <c r="Q409" s="182">
        <f>P409*N409/1000</f>
        <v>56.359066046589987</v>
      </c>
    </row>
    <row r="410" spans="1:17" ht="12.75" customHeight="1">
      <c r="A410" s="65"/>
      <c r="B410" s="9" t="s">
        <v>34</v>
      </c>
      <c r="C410" s="199" t="s">
        <v>573</v>
      </c>
      <c r="D410" s="8">
        <v>35</v>
      </c>
      <c r="E410" s="8">
        <v>1988</v>
      </c>
      <c r="F410" s="200">
        <v>36.354999999999997</v>
      </c>
      <c r="G410" s="200">
        <v>2.903</v>
      </c>
      <c r="H410" s="200">
        <v>5.52</v>
      </c>
      <c r="I410" s="200">
        <v>27.931999999999999</v>
      </c>
      <c r="J410" s="200">
        <v>1817</v>
      </c>
      <c r="K410" s="200">
        <v>27.931999999999999</v>
      </c>
      <c r="L410" s="200">
        <v>1817</v>
      </c>
      <c r="M410" s="201">
        <v>1.5372592184920198E-2</v>
      </c>
      <c r="N410" s="202">
        <v>67.599999999999994</v>
      </c>
      <c r="O410" s="203">
        <v>1.0391872317006052</v>
      </c>
      <c r="P410" s="203">
        <v>922.35553109521186</v>
      </c>
      <c r="Q410" s="204">
        <v>62.351233902036313</v>
      </c>
    </row>
    <row r="411" spans="1:17" ht="12.75" customHeight="1">
      <c r="A411" s="65"/>
      <c r="B411" s="9" t="s">
        <v>152</v>
      </c>
      <c r="C411" s="199" t="s">
        <v>750</v>
      </c>
      <c r="D411" s="8">
        <v>65</v>
      </c>
      <c r="E411" s="8">
        <v>1987</v>
      </c>
      <c r="F411" s="200">
        <v>50.762</v>
      </c>
      <c r="G411" s="200">
        <v>4.2229999999999999</v>
      </c>
      <c r="H411" s="200">
        <v>10.4</v>
      </c>
      <c r="I411" s="200">
        <f>F411-G411-H411</f>
        <v>36.139000000000003</v>
      </c>
      <c r="J411" s="200">
        <v>2347.6999999999998</v>
      </c>
      <c r="K411" s="200">
        <v>36.139000000000003</v>
      </c>
      <c r="L411" s="200">
        <v>2347.6999999999998</v>
      </c>
      <c r="M411" s="201">
        <f>K411/L411</f>
        <v>1.5393363717681137E-2</v>
      </c>
      <c r="N411" s="202">
        <v>51.448</v>
      </c>
      <c r="O411" s="203">
        <f>M411*N411</f>
        <v>0.79195777654725918</v>
      </c>
      <c r="P411" s="203">
        <f>M411*60*1000</f>
        <v>923.60182306086824</v>
      </c>
      <c r="Q411" s="204">
        <f>P411*N411/1000</f>
        <v>47.517466592835547</v>
      </c>
    </row>
    <row r="412" spans="1:17" ht="12.75" customHeight="1">
      <c r="A412" s="65"/>
      <c r="B412" s="9" t="s">
        <v>75</v>
      </c>
      <c r="C412" s="199" t="s">
        <v>610</v>
      </c>
      <c r="D412" s="8">
        <v>91</v>
      </c>
      <c r="E412" s="8">
        <v>1969</v>
      </c>
      <c r="F412" s="200">
        <v>89.229600000000005</v>
      </c>
      <c r="G412" s="200">
        <v>10.134</v>
      </c>
      <c r="H412" s="200">
        <v>9</v>
      </c>
      <c r="I412" s="200">
        <v>70.095600000000005</v>
      </c>
      <c r="J412" s="200">
        <v>4523.45</v>
      </c>
      <c r="K412" s="200">
        <v>70.095600000000005</v>
      </c>
      <c r="L412" s="200">
        <v>4523.45</v>
      </c>
      <c r="M412" s="201">
        <v>1.5496048370159946E-2</v>
      </c>
      <c r="N412" s="202">
        <v>60.4</v>
      </c>
      <c r="O412" s="203">
        <v>0.93596132155766076</v>
      </c>
      <c r="P412" s="203">
        <v>929.76290220959675</v>
      </c>
      <c r="Q412" s="204">
        <v>56.157679293459644</v>
      </c>
    </row>
    <row r="413" spans="1:17" ht="12.75" customHeight="1">
      <c r="A413" s="65"/>
      <c r="B413" s="9" t="s">
        <v>345</v>
      </c>
      <c r="C413" s="183" t="s">
        <v>335</v>
      </c>
      <c r="D413" s="24">
        <v>40</v>
      </c>
      <c r="E413" s="24">
        <v>1973</v>
      </c>
      <c r="F413" s="184">
        <v>43.906999999999996</v>
      </c>
      <c r="G413" s="184">
        <v>2.6520000000000001</v>
      </c>
      <c r="H413" s="184">
        <v>6.4</v>
      </c>
      <c r="I413" s="184">
        <v>34.854999999999997</v>
      </c>
      <c r="J413" s="184">
        <v>2247.54</v>
      </c>
      <c r="K413" s="184">
        <v>34.854999999999997</v>
      </c>
      <c r="L413" s="184">
        <v>2247.54</v>
      </c>
      <c r="M413" s="185">
        <v>1.5508066597257444E-2</v>
      </c>
      <c r="N413" s="186">
        <v>97.337000000000003</v>
      </c>
      <c r="O413" s="186">
        <v>1.5095086783772478</v>
      </c>
      <c r="P413" s="186">
        <v>930.48399583544665</v>
      </c>
      <c r="Q413" s="187">
        <v>90.57052070263488</v>
      </c>
    </row>
    <row r="414" spans="1:17" ht="12.75" customHeight="1">
      <c r="A414" s="65"/>
      <c r="B414" s="9" t="s">
        <v>366</v>
      </c>
      <c r="C414" s="208" t="s">
        <v>353</v>
      </c>
      <c r="D414" s="209">
        <v>52</v>
      </c>
      <c r="E414" s="209">
        <v>1985</v>
      </c>
      <c r="F414" s="210">
        <v>56.645000000000003</v>
      </c>
      <c r="G414" s="210">
        <v>6.3914900000000001</v>
      </c>
      <c r="H414" s="210">
        <v>7.68</v>
      </c>
      <c r="I414" s="210">
        <v>42.573512000000001</v>
      </c>
      <c r="J414" s="210">
        <v>2741.26</v>
      </c>
      <c r="K414" s="210">
        <v>42.573512000000001</v>
      </c>
      <c r="L414" s="210">
        <v>2741.26</v>
      </c>
      <c r="M414" s="211">
        <v>1.5530636276748647E-2</v>
      </c>
      <c r="N414" s="212">
        <v>81.313999999999993</v>
      </c>
      <c r="O414" s="212">
        <v>1.2628581582075393</v>
      </c>
      <c r="P414" s="212">
        <v>931.83817660491889</v>
      </c>
      <c r="Q414" s="213">
        <v>75.771489492452375</v>
      </c>
    </row>
    <row r="415" spans="1:17" ht="12.75" customHeight="1">
      <c r="A415" s="65"/>
      <c r="B415" s="9" t="s">
        <v>152</v>
      </c>
      <c r="C415" s="199" t="s">
        <v>751</v>
      </c>
      <c r="D415" s="8">
        <v>45</v>
      </c>
      <c r="E415" s="8">
        <v>1987</v>
      </c>
      <c r="F415" s="200">
        <v>48.161000000000001</v>
      </c>
      <c r="G415" s="200">
        <v>4.3600000000000003</v>
      </c>
      <c r="H415" s="200">
        <v>7.2</v>
      </c>
      <c r="I415" s="200">
        <f>F415-G415-H415</f>
        <v>36.600999999999999</v>
      </c>
      <c r="J415" s="200">
        <v>2353.7399999999998</v>
      </c>
      <c r="K415" s="200">
        <v>36.600999999999999</v>
      </c>
      <c r="L415" s="200">
        <v>2353.7399999999998</v>
      </c>
      <c r="M415" s="201">
        <f>K415/L415</f>
        <v>1.5550145725526186E-2</v>
      </c>
      <c r="N415" s="202">
        <v>51.448</v>
      </c>
      <c r="O415" s="203">
        <f>M415*N415</f>
        <v>0.80002389728687118</v>
      </c>
      <c r="P415" s="203">
        <f>M415*60*1000</f>
        <v>933.0087435315711</v>
      </c>
      <c r="Q415" s="204">
        <f>P415*N415/1000</f>
        <v>48.001433837212275</v>
      </c>
    </row>
    <row r="416" spans="1:17" ht="12.75" customHeight="1">
      <c r="A416" s="65"/>
      <c r="B416" s="30" t="s">
        <v>474</v>
      </c>
      <c r="C416" s="188" t="s">
        <v>325</v>
      </c>
      <c r="D416" s="189">
        <v>51</v>
      </c>
      <c r="E416" s="189">
        <v>1988</v>
      </c>
      <c r="F416" s="190">
        <v>40.030999999999999</v>
      </c>
      <c r="G416" s="190">
        <v>3.1920899999999999</v>
      </c>
      <c r="H416" s="190">
        <v>8</v>
      </c>
      <c r="I416" s="190">
        <v>28.838909999999998</v>
      </c>
      <c r="J416" s="190">
        <v>1853.38</v>
      </c>
      <c r="K416" s="190">
        <v>28.838909999999998</v>
      </c>
      <c r="L416" s="190">
        <v>1853.38</v>
      </c>
      <c r="M416" s="191">
        <v>1.5560171146769684E-2</v>
      </c>
      <c r="N416" s="192">
        <v>80.115000000000009</v>
      </c>
      <c r="O416" s="192">
        <v>1.2466031114234535</v>
      </c>
      <c r="P416" s="192">
        <v>933.61026880618101</v>
      </c>
      <c r="Q416" s="193">
        <v>74.796186685407193</v>
      </c>
    </row>
    <row r="417" spans="1:17" ht="12.75" customHeight="1">
      <c r="A417" s="65"/>
      <c r="B417" s="9" t="s">
        <v>74</v>
      </c>
      <c r="C417" s="17" t="s">
        <v>62</v>
      </c>
      <c r="D417" s="9">
        <v>47</v>
      </c>
      <c r="E417" s="9">
        <v>1981</v>
      </c>
      <c r="F417" s="179">
        <v>64.569999999999993</v>
      </c>
      <c r="G417" s="179">
        <v>6.1491759999999998</v>
      </c>
      <c r="H417" s="179">
        <v>12.030824000000001</v>
      </c>
      <c r="I417" s="179">
        <v>46.39</v>
      </c>
      <c r="J417" s="179">
        <v>2980.63</v>
      </c>
      <c r="K417" s="179">
        <f>I417/J417*L417</f>
        <v>44.41728533900551</v>
      </c>
      <c r="L417" s="179">
        <v>2853.88</v>
      </c>
      <c r="M417" s="180">
        <f>K417/L417</f>
        <v>1.5563823755380572E-2</v>
      </c>
      <c r="N417" s="181">
        <f>56.6*1.09</f>
        <v>61.694000000000003</v>
      </c>
      <c r="O417" s="181">
        <f>M417*N417</f>
        <v>0.96019454276444904</v>
      </c>
      <c r="P417" s="181">
        <f>M417*60*1000</f>
        <v>933.82942532283425</v>
      </c>
      <c r="Q417" s="182">
        <f>P417*N417/1000</f>
        <v>57.61167256586694</v>
      </c>
    </row>
    <row r="418" spans="1:17" ht="12.75" customHeight="1">
      <c r="A418" s="65"/>
      <c r="B418" s="30" t="s">
        <v>267</v>
      </c>
      <c r="C418" s="188" t="s">
        <v>246</v>
      </c>
      <c r="D418" s="189">
        <v>60</v>
      </c>
      <c r="E418" s="189">
        <v>1985</v>
      </c>
      <c r="F418" s="190">
        <v>67.364999999999995</v>
      </c>
      <c r="G418" s="190">
        <v>9.0159830000000003</v>
      </c>
      <c r="H418" s="190">
        <v>9.52</v>
      </c>
      <c r="I418" s="190">
        <v>48.82902</v>
      </c>
      <c r="J418" s="190">
        <v>3133.55</v>
      </c>
      <c r="K418" s="190">
        <v>48.82902</v>
      </c>
      <c r="L418" s="190">
        <v>3133.55</v>
      </c>
      <c r="M418" s="191">
        <v>1.5582652263407317E-2</v>
      </c>
      <c r="N418" s="192">
        <v>61.040000000000006</v>
      </c>
      <c r="O418" s="192">
        <v>0.9511650941583828</v>
      </c>
      <c r="P418" s="192">
        <v>934.95913580443903</v>
      </c>
      <c r="Q418" s="193">
        <v>57.069905649502964</v>
      </c>
    </row>
    <row r="419" spans="1:17" ht="12.75" customHeight="1">
      <c r="A419" s="65"/>
      <c r="B419" s="9" t="s">
        <v>366</v>
      </c>
      <c r="C419" s="208" t="s">
        <v>355</v>
      </c>
      <c r="D419" s="209">
        <v>25</v>
      </c>
      <c r="E419" s="209">
        <v>1982</v>
      </c>
      <c r="F419" s="210">
        <v>27.327999999999999</v>
      </c>
      <c r="G419" s="210">
        <v>2.3632399999999998</v>
      </c>
      <c r="H419" s="210">
        <v>3.84</v>
      </c>
      <c r="I419" s="210">
        <v>21.124759999999998</v>
      </c>
      <c r="J419" s="210">
        <v>1353.96</v>
      </c>
      <c r="K419" s="210">
        <v>21.124759999999998</v>
      </c>
      <c r="L419" s="210">
        <v>1353.96</v>
      </c>
      <c r="M419" s="211">
        <v>1.5602203905580666E-2</v>
      </c>
      <c r="N419" s="212">
        <v>81.313999999999993</v>
      </c>
      <c r="O419" s="212">
        <v>1.2686776083783862</v>
      </c>
      <c r="P419" s="212">
        <v>936.13223433483995</v>
      </c>
      <c r="Q419" s="213">
        <v>76.12065650270317</v>
      </c>
    </row>
    <row r="420" spans="1:17" ht="12.75" customHeight="1">
      <c r="A420" s="65"/>
      <c r="B420" s="30" t="s">
        <v>267</v>
      </c>
      <c r="C420" s="188" t="s">
        <v>468</v>
      </c>
      <c r="D420" s="189">
        <v>72</v>
      </c>
      <c r="E420" s="189">
        <v>1977</v>
      </c>
      <c r="F420" s="190">
        <v>80.989000000000004</v>
      </c>
      <c r="G420" s="190">
        <v>10.533522</v>
      </c>
      <c r="H420" s="190">
        <v>11.52</v>
      </c>
      <c r="I420" s="190">
        <v>58.935485999999997</v>
      </c>
      <c r="J420" s="190">
        <v>3773.19</v>
      </c>
      <c r="K420" s="190">
        <v>58.935485999999997</v>
      </c>
      <c r="L420" s="190">
        <v>3773.19</v>
      </c>
      <c r="M420" s="191">
        <v>1.5619538374690911E-2</v>
      </c>
      <c r="N420" s="192">
        <v>61.040000000000006</v>
      </c>
      <c r="O420" s="192">
        <v>0.95341662239113334</v>
      </c>
      <c r="P420" s="192">
        <v>937.17230248145472</v>
      </c>
      <c r="Q420" s="193">
        <v>57.204997343468001</v>
      </c>
    </row>
    <row r="421" spans="1:17" ht="12.75" customHeight="1">
      <c r="A421" s="65"/>
      <c r="B421" s="9" t="s">
        <v>345</v>
      </c>
      <c r="C421" s="183" t="s">
        <v>336</v>
      </c>
      <c r="D421" s="24">
        <v>22</v>
      </c>
      <c r="E421" s="24">
        <v>1991</v>
      </c>
      <c r="F421" s="184">
        <v>24.001999999999999</v>
      </c>
      <c r="G421" s="184">
        <v>2.2440000000000002</v>
      </c>
      <c r="H421" s="184">
        <v>3.52</v>
      </c>
      <c r="I421" s="184">
        <v>18.238001000000001</v>
      </c>
      <c r="J421" s="184">
        <v>1164.8399999999999</v>
      </c>
      <c r="K421" s="184">
        <v>18.238001000000001</v>
      </c>
      <c r="L421" s="184">
        <v>1164.8399999999999</v>
      </c>
      <c r="M421" s="185">
        <v>1.5657086810205695E-2</v>
      </c>
      <c r="N421" s="186">
        <v>97.337000000000003</v>
      </c>
      <c r="O421" s="186">
        <v>1.5240138588449919</v>
      </c>
      <c r="P421" s="186">
        <v>939.42520861234163</v>
      </c>
      <c r="Q421" s="187">
        <v>91.440831530699512</v>
      </c>
    </row>
    <row r="422" spans="1:17" ht="12.75" customHeight="1">
      <c r="A422" s="65"/>
      <c r="B422" s="9" t="s">
        <v>292</v>
      </c>
      <c r="C422" s="188" t="s">
        <v>290</v>
      </c>
      <c r="D422" s="189">
        <v>20</v>
      </c>
      <c r="E422" s="189">
        <v>1985</v>
      </c>
      <c r="F422" s="190">
        <v>22.193000000000001</v>
      </c>
      <c r="G422" s="190">
        <v>1.7623580000000001</v>
      </c>
      <c r="H422" s="190">
        <v>3.2</v>
      </c>
      <c r="I422" s="190">
        <v>17.230642</v>
      </c>
      <c r="J422" s="190">
        <v>1099.8</v>
      </c>
      <c r="K422" s="190">
        <v>17.230642</v>
      </c>
      <c r="L422" s="190">
        <v>1099.8</v>
      </c>
      <c r="M422" s="191">
        <v>1.5667068557919623E-2</v>
      </c>
      <c r="N422" s="192">
        <v>81.313999999999993</v>
      </c>
      <c r="O422" s="192">
        <v>1.2739520127186761</v>
      </c>
      <c r="P422" s="192">
        <v>940.02411347517739</v>
      </c>
      <c r="Q422" s="193">
        <v>76.437120763120561</v>
      </c>
    </row>
    <row r="423" spans="1:17" ht="12.75" customHeight="1">
      <c r="A423" s="65"/>
      <c r="B423" s="30" t="s">
        <v>118</v>
      </c>
      <c r="C423" s="17" t="s">
        <v>103</v>
      </c>
      <c r="D423" s="9">
        <v>50</v>
      </c>
      <c r="E423" s="9">
        <v>1988</v>
      </c>
      <c r="F423" s="179">
        <v>49.82</v>
      </c>
      <c r="G423" s="179">
        <v>4.3220900000000002</v>
      </c>
      <c r="H423" s="179">
        <v>7.84</v>
      </c>
      <c r="I423" s="179">
        <v>37.740490000000001</v>
      </c>
      <c r="J423" s="179">
        <v>2389.81</v>
      </c>
      <c r="K423" s="179">
        <v>37.740490000000001</v>
      </c>
      <c r="L423" s="179">
        <v>2389.81</v>
      </c>
      <c r="M423" s="180">
        <v>1.5792255451270186E-2</v>
      </c>
      <c r="N423" s="181">
        <v>62.238999999999997</v>
      </c>
      <c r="O423" s="181">
        <v>0.98289418703160503</v>
      </c>
      <c r="P423" s="181">
        <v>947.53532707621116</v>
      </c>
      <c r="Q423" s="182">
        <v>58.973651221896304</v>
      </c>
    </row>
    <row r="424" spans="1:17" ht="12.75" customHeight="1">
      <c r="A424" s="65"/>
      <c r="B424" s="9" t="s">
        <v>150</v>
      </c>
      <c r="C424" s="194" t="s">
        <v>142</v>
      </c>
      <c r="D424" s="25">
        <v>50</v>
      </c>
      <c r="E424" s="25">
        <v>1973</v>
      </c>
      <c r="F424" s="195">
        <v>50.900000000000006</v>
      </c>
      <c r="G424" s="195">
        <v>3.4</v>
      </c>
      <c r="H424" s="195">
        <v>7.8</v>
      </c>
      <c r="I424" s="195">
        <v>39.700000000000003</v>
      </c>
      <c r="J424" s="195">
        <v>2510.2199999999998</v>
      </c>
      <c r="K424" s="195">
        <v>39.695999999999998</v>
      </c>
      <c r="L424" s="195">
        <v>2510.1999999999998</v>
      </c>
      <c r="M424" s="201">
        <v>1.5813879372161582E-2</v>
      </c>
      <c r="N424" s="202">
        <v>55.4</v>
      </c>
      <c r="O424" s="203">
        <v>0.87608891721775162</v>
      </c>
      <c r="P424" s="203">
        <v>948.8327623296949</v>
      </c>
      <c r="Q424" s="204">
        <v>52.565335033065097</v>
      </c>
    </row>
    <row r="425" spans="1:17" ht="12.75" customHeight="1">
      <c r="A425" s="65"/>
      <c r="B425" s="9" t="s">
        <v>292</v>
      </c>
      <c r="C425" s="188" t="s">
        <v>291</v>
      </c>
      <c r="D425" s="189">
        <v>20</v>
      </c>
      <c r="E425" s="189">
        <v>1986</v>
      </c>
      <c r="F425" s="190">
        <v>23.2867</v>
      </c>
      <c r="G425" s="190">
        <v>2.7597459999999998</v>
      </c>
      <c r="H425" s="190">
        <v>3.2</v>
      </c>
      <c r="I425" s="190">
        <v>17.326948000000002</v>
      </c>
      <c r="J425" s="190">
        <v>1094.49</v>
      </c>
      <c r="K425" s="190">
        <v>17.326948000000002</v>
      </c>
      <c r="L425" s="190">
        <v>1094.49</v>
      </c>
      <c r="M425" s="191">
        <v>1.5831070178804741E-2</v>
      </c>
      <c r="N425" s="192">
        <v>81.313999999999993</v>
      </c>
      <c r="O425" s="192">
        <v>1.2872876405193285</v>
      </c>
      <c r="P425" s="192">
        <v>949.86421072828443</v>
      </c>
      <c r="Q425" s="193">
        <v>77.237258431159717</v>
      </c>
    </row>
    <row r="426" spans="1:17" ht="12.75" customHeight="1">
      <c r="A426" s="65"/>
      <c r="B426" s="9" t="s">
        <v>38</v>
      </c>
      <c r="C426" s="216" t="s">
        <v>580</v>
      </c>
      <c r="D426" s="217">
        <v>60</v>
      </c>
      <c r="E426" s="217" t="s">
        <v>36</v>
      </c>
      <c r="F426" s="218">
        <v>65.62</v>
      </c>
      <c r="G426" s="218">
        <v>6.0590000000000002</v>
      </c>
      <c r="H426" s="218">
        <v>9.6</v>
      </c>
      <c r="I426" s="218">
        <v>49.960999999999999</v>
      </c>
      <c r="J426" s="218"/>
      <c r="K426" s="218">
        <v>49.960999999999999</v>
      </c>
      <c r="L426" s="218">
        <v>3153.72</v>
      </c>
      <c r="M426" s="219">
        <v>1.5841926359981228E-2</v>
      </c>
      <c r="N426" s="220">
        <v>62.89</v>
      </c>
      <c r="O426" s="221">
        <v>0.99629874877921942</v>
      </c>
      <c r="P426" s="221">
        <v>950.51558159887372</v>
      </c>
      <c r="Q426" s="222">
        <v>59.777924926753172</v>
      </c>
    </row>
    <row r="427" spans="1:17" ht="12.75" customHeight="1">
      <c r="A427" s="65"/>
      <c r="B427" s="9" t="s">
        <v>38</v>
      </c>
      <c r="C427" s="17" t="s">
        <v>579</v>
      </c>
      <c r="D427" s="9">
        <v>25</v>
      </c>
      <c r="E427" s="9" t="s">
        <v>36</v>
      </c>
      <c r="F427" s="179">
        <v>28.568000000000001</v>
      </c>
      <c r="G427" s="179">
        <v>3.1440000000000001</v>
      </c>
      <c r="H427" s="179">
        <v>4</v>
      </c>
      <c r="I427" s="179">
        <v>21.423999999999999</v>
      </c>
      <c r="J427" s="179"/>
      <c r="K427" s="179">
        <v>21.423999999999999</v>
      </c>
      <c r="L427" s="179">
        <v>1349.82</v>
      </c>
      <c r="M427" s="180">
        <v>1.5871745862411284E-2</v>
      </c>
      <c r="N427" s="181">
        <v>62.89</v>
      </c>
      <c r="O427" s="181">
        <v>0.99817409728704565</v>
      </c>
      <c r="P427" s="181">
        <v>952.30475174467711</v>
      </c>
      <c r="Q427" s="182">
        <v>59.890445837222742</v>
      </c>
    </row>
    <row r="428" spans="1:17" ht="12.75" customHeight="1">
      <c r="A428" s="65"/>
      <c r="B428" s="9" t="s">
        <v>152</v>
      </c>
      <c r="C428" s="199" t="s">
        <v>752</v>
      </c>
      <c r="D428" s="8">
        <v>60</v>
      </c>
      <c r="E428" s="8">
        <v>1963</v>
      </c>
      <c r="F428" s="200">
        <v>43.283000000000001</v>
      </c>
      <c r="G428" s="200">
        <v>4.7750000000000004</v>
      </c>
      <c r="H428" s="200">
        <v>0.59</v>
      </c>
      <c r="I428" s="200">
        <f>F428-G428-H428</f>
        <v>37.917999999999999</v>
      </c>
      <c r="J428" s="200">
        <v>2372.11</v>
      </c>
      <c r="K428" s="200">
        <v>37.295999999999999</v>
      </c>
      <c r="L428" s="200">
        <v>2333.21</v>
      </c>
      <c r="M428" s="201">
        <f>K428/L428</f>
        <v>1.5984844913231128E-2</v>
      </c>
      <c r="N428" s="202">
        <v>51.448</v>
      </c>
      <c r="O428" s="203">
        <f>M428*N428</f>
        <v>0.8223883010959151</v>
      </c>
      <c r="P428" s="203">
        <f>M428*60*1000</f>
        <v>959.09069479386767</v>
      </c>
      <c r="Q428" s="204">
        <f>P428*N428/1000</f>
        <v>49.343298065754908</v>
      </c>
    </row>
    <row r="429" spans="1:17" ht="12.75" customHeight="1">
      <c r="A429" s="65"/>
      <c r="B429" s="9" t="s">
        <v>151</v>
      </c>
      <c r="C429" s="199" t="s">
        <v>721</v>
      </c>
      <c r="D429" s="8">
        <v>15</v>
      </c>
      <c r="E429" s="8">
        <v>1984</v>
      </c>
      <c r="F429" s="200">
        <v>17.529</v>
      </c>
      <c r="G429" s="200">
        <v>2.21</v>
      </c>
      <c r="H429" s="200">
        <v>2.0609999999999999</v>
      </c>
      <c r="I429" s="200">
        <v>13.257999999999999</v>
      </c>
      <c r="J429" s="200">
        <v>828.98</v>
      </c>
      <c r="K429" s="200">
        <v>13.257999999999999</v>
      </c>
      <c r="L429" s="200">
        <v>828.98</v>
      </c>
      <c r="M429" s="201">
        <f>K429/L429</f>
        <v>1.5993148206229341E-2</v>
      </c>
      <c r="N429" s="202">
        <v>72.92</v>
      </c>
      <c r="O429" s="203">
        <f>M429*N429</f>
        <v>1.1662203671982436</v>
      </c>
      <c r="P429" s="203">
        <f>M429*60*1000</f>
        <v>959.58889237376047</v>
      </c>
      <c r="Q429" s="204">
        <f>P429*N429/1000</f>
        <v>69.973222031894622</v>
      </c>
    </row>
    <row r="430" spans="1:17" ht="12.75" customHeight="1">
      <c r="A430" s="65"/>
      <c r="B430" s="9" t="s">
        <v>345</v>
      </c>
      <c r="C430" s="183" t="s">
        <v>337</v>
      </c>
      <c r="D430" s="24">
        <v>55</v>
      </c>
      <c r="E430" s="24">
        <v>1968</v>
      </c>
      <c r="F430" s="184">
        <v>51.750999999999998</v>
      </c>
      <c r="G430" s="184">
        <v>2.9580000000000002</v>
      </c>
      <c r="H430" s="184">
        <v>8.8000000000000007</v>
      </c>
      <c r="I430" s="184">
        <v>39.993000000000002</v>
      </c>
      <c r="J430" s="184">
        <v>2493.39</v>
      </c>
      <c r="K430" s="184">
        <v>39.993000000000002</v>
      </c>
      <c r="L430" s="184">
        <v>2493.39</v>
      </c>
      <c r="M430" s="185">
        <v>1.6039608725470146E-2</v>
      </c>
      <c r="N430" s="186">
        <v>97.337000000000003</v>
      </c>
      <c r="O430" s="186">
        <v>1.5612473945110876</v>
      </c>
      <c r="P430" s="186">
        <v>962.37652352820885</v>
      </c>
      <c r="Q430" s="187">
        <v>93.674843670665268</v>
      </c>
    </row>
    <row r="431" spans="1:17" ht="12.75" customHeight="1">
      <c r="A431" s="65"/>
      <c r="B431" s="9" t="s">
        <v>151</v>
      </c>
      <c r="C431" s="199" t="s">
        <v>724</v>
      </c>
      <c r="D431" s="8">
        <v>30</v>
      </c>
      <c r="E431" s="8">
        <v>1990</v>
      </c>
      <c r="F431" s="200">
        <v>31.904</v>
      </c>
      <c r="G431" s="200">
        <v>4.4770000000000003</v>
      </c>
      <c r="H431" s="200">
        <v>2.5339999999999998</v>
      </c>
      <c r="I431" s="200">
        <v>24.893000000000001</v>
      </c>
      <c r="J431" s="200">
        <v>1550.85</v>
      </c>
      <c r="K431" s="200">
        <v>24.893000000000001</v>
      </c>
      <c r="L431" s="200">
        <v>1550.85</v>
      </c>
      <c r="M431" s="201">
        <f>K431/L431</f>
        <v>1.6051197730276946E-2</v>
      </c>
      <c r="N431" s="202">
        <v>72.92</v>
      </c>
      <c r="O431" s="203">
        <f>M431*N431</f>
        <v>1.170453338491795</v>
      </c>
      <c r="P431" s="203">
        <f>M431*60*1000</f>
        <v>963.07186381661677</v>
      </c>
      <c r="Q431" s="204">
        <f>P431*N431/1000</f>
        <v>70.227200309507694</v>
      </c>
    </row>
    <row r="432" spans="1:17" ht="12.75" customHeight="1">
      <c r="A432" s="65"/>
      <c r="B432" s="9" t="s">
        <v>366</v>
      </c>
      <c r="C432" s="208" t="s">
        <v>351</v>
      </c>
      <c r="D432" s="209">
        <v>26</v>
      </c>
      <c r="E432" s="209">
        <v>1982</v>
      </c>
      <c r="F432" s="210">
        <v>27.728999999999999</v>
      </c>
      <c r="G432" s="210">
        <v>2.1368</v>
      </c>
      <c r="H432" s="210">
        <v>3.84</v>
      </c>
      <c r="I432" s="210">
        <v>21.752203000000002</v>
      </c>
      <c r="J432" s="210">
        <v>1351.11</v>
      </c>
      <c r="K432" s="210">
        <v>21.752203000000002</v>
      </c>
      <c r="L432" s="210">
        <v>1351.11</v>
      </c>
      <c r="M432" s="211">
        <v>1.609950559169868E-2</v>
      </c>
      <c r="N432" s="212">
        <v>81.313999999999993</v>
      </c>
      <c r="O432" s="212">
        <v>1.3091151976833864</v>
      </c>
      <c r="P432" s="212">
        <v>965.97033550192077</v>
      </c>
      <c r="Q432" s="213">
        <v>78.546911861003167</v>
      </c>
    </row>
    <row r="433" spans="1:17" ht="12.75" customHeight="1">
      <c r="A433" s="65"/>
      <c r="B433" s="9" t="s">
        <v>75</v>
      </c>
      <c r="C433" s="199" t="s">
        <v>611</v>
      </c>
      <c r="D433" s="8">
        <v>158</v>
      </c>
      <c r="E433" s="8">
        <v>1975</v>
      </c>
      <c r="F433" s="200">
        <v>83.5</v>
      </c>
      <c r="G433" s="200">
        <v>11.841699999999999</v>
      </c>
      <c r="H433" s="200">
        <v>0</v>
      </c>
      <c r="I433" s="200">
        <v>71.658299999999997</v>
      </c>
      <c r="J433" s="200">
        <v>4445.88</v>
      </c>
      <c r="K433" s="200">
        <v>71.658299999999997</v>
      </c>
      <c r="L433" s="200">
        <v>4445.88</v>
      </c>
      <c r="M433" s="201">
        <v>1.6117911414613079E-2</v>
      </c>
      <c r="N433" s="202">
        <v>60.4</v>
      </c>
      <c r="O433" s="203">
        <v>0.97352184944262987</v>
      </c>
      <c r="P433" s="203">
        <v>967.07468487678477</v>
      </c>
      <c r="Q433" s="204">
        <v>58.411310966557799</v>
      </c>
    </row>
    <row r="434" spans="1:17" ht="12.75" customHeight="1">
      <c r="A434" s="65"/>
      <c r="B434" s="9" t="s">
        <v>366</v>
      </c>
      <c r="C434" s="223" t="s">
        <v>358</v>
      </c>
      <c r="D434" s="224">
        <v>47</v>
      </c>
      <c r="E434" s="224">
        <v>1969</v>
      </c>
      <c r="F434" s="210">
        <v>43.076999999999998</v>
      </c>
      <c r="G434" s="210">
        <v>5.1024500000000002</v>
      </c>
      <c r="H434" s="210">
        <v>7.44</v>
      </c>
      <c r="I434" s="210">
        <v>30.534549999999999</v>
      </c>
      <c r="J434" s="210">
        <v>1893.25</v>
      </c>
      <c r="K434" s="210">
        <v>30.534549999999999</v>
      </c>
      <c r="L434" s="210">
        <v>1893.25</v>
      </c>
      <c r="M434" s="211">
        <v>1.6128113033144063E-2</v>
      </c>
      <c r="N434" s="212">
        <v>81.313999999999993</v>
      </c>
      <c r="O434" s="212">
        <v>1.3114413831770761</v>
      </c>
      <c r="P434" s="212">
        <v>967.68678198864382</v>
      </c>
      <c r="Q434" s="213">
        <v>78.686482990624569</v>
      </c>
    </row>
    <row r="435" spans="1:17" ht="12.75" customHeight="1">
      <c r="A435" s="65"/>
      <c r="B435" s="9" t="s">
        <v>292</v>
      </c>
      <c r="C435" s="188" t="s">
        <v>289</v>
      </c>
      <c r="D435" s="189">
        <v>20</v>
      </c>
      <c r="E435" s="189">
        <v>1985</v>
      </c>
      <c r="F435" s="190">
        <v>22.721</v>
      </c>
      <c r="G435" s="190">
        <v>2.6322619999999999</v>
      </c>
      <c r="H435" s="190">
        <v>3.2</v>
      </c>
      <c r="I435" s="190">
        <v>16.888736999999999</v>
      </c>
      <c r="J435" s="190">
        <v>1045.6199999999999</v>
      </c>
      <c r="K435" s="190">
        <v>16.888736999999999</v>
      </c>
      <c r="L435" s="190">
        <v>1045.6199999999999</v>
      </c>
      <c r="M435" s="191">
        <v>1.6151887875136283E-2</v>
      </c>
      <c r="N435" s="192">
        <v>81.313999999999993</v>
      </c>
      <c r="O435" s="192">
        <v>1.3133746106788315</v>
      </c>
      <c r="P435" s="192">
        <v>969.11327250817703</v>
      </c>
      <c r="Q435" s="193">
        <v>78.802476640729907</v>
      </c>
    </row>
    <row r="436" spans="1:17" ht="12.75" customHeight="1">
      <c r="A436" s="65"/>
      <c r="B436" s="9" t="s">
        <v>366</v>
      </c>
      <c r="C436" s="208" t="s">
        <v>348</v>
      </c>
      <c r="D436" s="209">
        <v>37</v>
      </c>
      <c r="E436" s="209">
        <v>1983</v>
      </c>
      <c r="F436" s="210">
        <v>43.963999999999999</v>
      </c>
      <c r="G436" s="210">
        <v>4.0952299999999999</v>
      </c>
      <c r="H436" s="210">
        <v>5.76</v>
      </c>
      <c r="I436" s="210">
        <v>34.108772999999999</v>
      </c>
      <c r="J436" s="210">
        <v>2108.85</v>
      </c>
      <c r="K436" s="210">
        <v>34.108772999999999</v>
      </c>
      <c r="L436" s="210">
        <v>2108.85</v>
      </c>
      <c r="M436" s="211">
        <v>1.6174110534177395E-2</v>
      </c>
      <c r="N436" s="212">
        <v>81.313999999999993</v>
      </c>
      <c r="O436" s="212">
        <v>1.3151816239761005</v>
      </c>
      <c r="P436" s="212">
        <v>970.44663205064376</v>
      </c>
      <c r="Q436" s="213">
        <v>78.910897438566039</v>
      </c>
    </row>
    <row r="437" spans="1:17" ht="12.75" customHeight="1">
      <c r="A437" s="65"/>
      <c r="B437" s="9" t="s">
        <v>151</v>
      </c>
      <c r="C437" s="199" t="s">
        <v>723</v>
      </c>
      <c r="D437" s="8">
        <v>22</v>
      </c>
      <c r="E437" s="8">
        <v>1991</v>
      </c>
      <c r="F437" s="200">
        <v>26.006</v>
      </c>
      <c r="G437" s="200">
        <v>3.4569999999999999</v>
      </c>
      <c r="H437" s="200">
        <v>2.7839999999999998</v>
      </c>
      <c r="I437" s="200">
        <v>19.765000000000001</v>
      </c>
      <c r="J437" s="200">
        <v>1218.99</v>
      </c>
      <c r="K437" s="200">
        <v>19.765000000000001</v>
      </c>
      <c r="L437" s="200">
        <v>1218.99</v>
      </c>
      <c r="M437" s="201">
        <f>K437/L437</f>
        <v>1.6214242938826406E-2</v>
      </c>
      <c r="N437" s="202">
        <v>72.92</v>
      </c>
      <c r="O437" s="203">
        <f>M437*N437</f>
        <v>1.1823425950992215</v>
      </c>
      <c r="P437" s="203">
        <f>M437*60*1000</f>
        <v>972.85457632958435</v>
      </c>
      <c r="Q437" s="204">
        <f>P437*N437/1000</f>
        <v>70.940555705953287</v>
      </c>
    </row>
    <row r="438" spans="1:17" ht="12.75" customHeight="1">
      <c r="A438" s="65"/>
      <c r="B438" s="9" t="s">
        <v>38</v>
      </c>
      <c r="C438" s="199" t="s">
        <v>191</v>
      </c>
      <c r="D438" s="8">
        <v>12</v>
      </c>
      <c r="E438" s="8" t="s">
        <v>36</v>
      </c>
      <c r="F438" s="200">
        <v>11.237</v>
      </c>
      <c r="G438" s="200">
        <v>0.65300000000000002</v>
      </c>
      <c r="H438" s="200">
        <v>1.92</v>
      </c>
      <c r="I438" s="200">
        <v>8.6639999999999997</v>
      </c>
      <c r="J438" s="200"/>
      <c r="K438" s="200">
        <v>8.6639999999999997</v>
      </c>
      <c r="L438" s="200">
        <v>533.79999999999995</v>
      </c>
      <c r="M438" s="201">
        <v>1.623079805170476E-2</v>
      </c>
      <c r="N438" s="202">
        <v>62.89</v>
      </c>
      <c r="O438" s="203">
        <v>1.0207548894717124</v>
      </c>
      <c r="P438" s="203">
        <v>973.84788310228555</v>
      </c>
      <c r="Q438" s="204">
        <v>61.24529336830274</v>
      </c>
    </row>
    <row r="439" spans="1:17" ht="12.75" customHeight="1">
      <c r="A439" s="65"/>
      <c r="B439" s="30" t="s">
        <v>398</v>
      </c>
      <c r="C439" s="225" t="s">
        <v>484</v>
      </c>
      <c r="D439" s="226">
        <v>10</v>
      </c>
      <c r="E439" s="226">
        <v>1977</v>
      </c>
      <c r="F439" s="227">
        <v>11.799300000000001</v>
      </c>
      <c r="G439" s="227">
        <v>0.76500000000000001</v>
      </c>
      <c r="H439" s="227">
        <v>1.6</v>
      </c>
      <c r="I439" s="227">
        <v>9.4343000000000004</v>
      </c>
      <c r="J439" s="227">
        <v>580.30999999999995</v>
      </c>
      <c r="K439" s="227">
        <v>9.4343000000000004</v>
      </c>
      <c r="L439" s="227">
        <v>580.30999999999995</v>
      </c>
      <c r="M439" s="228">
        <v>1.6257345212041842E-2</v>
      </c>
      <c r="N439" s="229">
        <v>64.528000000000006</v>
      </c>
      <c r="O439" s="229">
        <v>1.0490539718426362</v>
      </c>
      <c r="P439" s="229">
        <v>975.44071272251051</v>
      </c>
      <c r="Q439" s="230">
        <v>62.943238310558158</v>
      </c>
    </row>
    <row r="440" spans="1:17" ht="12.75" customHeight="1">
      <c r="A440" s="65"/>
      <c r="B440" s="30" t="s">
        <v>77</v>
      </c>
      <c r="C440" s="214" t="s">
        <v>645</v>
      </c>
      <c r="D440" s="19">
        <v>76</v>
      </c>
      <c r="E440" s="20" t="s">
        <v>35</v>
      </c>
      <c r="F440" s="215">
        <v>36.26</v>
      </c>
      <c r="G440" s="215">
        <v>4.05</v>
      </c>
      <c r="H440" s="206">
        <v>0.74</v>
      </c>
      <c r="I440" s="215">
        <v>31.47</v>
      </c>
      <c r="J440" s="207">
        <v>1931.61</v>
      </c>
      <c r="K440" s="215">
        <v>31.47</v>
      </c>
      <c r="L440" s="207">
        <v>1931.61</v>
      </c>
      <c r="M440" s="201">
        <f>K440/L440</f>
        <v>1.6292108655473932E-2</v>
      </c>
      <c r="N440" s="202">
        <v>60.8</v>
      </c>
      <c r="O440" s="203">
        <f>M440*N440</f>
        <v>0.99056020625281505</v>
      </c>
      <c r="P440" s="203">
        <f>M440*60*1000</f>
        <v>977.52651932843594</v>
      </c>
      <c r="Q440" s="204">
        <f>P440*N440/1000</f>
        <v>59.433612375168899</v>
      </c>
    </row>
    <row r="441" spans="1:17" ht="12.75" customHeight="1">
      <c r="A441" s="65"/>
      <c r="B441" s="9" t="s">
        <v>394</v>
      </c>
      <c r="C441" s="231" t="s">
        <v>390</v>
      </c>
      <c r="D441" s="44">
        <v>43</v>
      </c>
      <c r="E441" s="44">
        <v>1971</v>
      </c>
      <c r="F441" s="179">
        <v>28.751000000000001</v>
      </c>
      <c r="G441" s="179">
        <v>0</v>
      </c>
      <c r="H441" s="179">
        <v>0</v>
      </c>
      <c r="I441" s="179">
        <v>28.750997999999999</v>
      </c>
      <c r="J441" s="179">
        <v>1764.69</v>
      </c>
      <c r="K441" s="179">
        <v>28.750997999999999</v>
      </c>
      <c r="L441" s="179">
        <v>1764.69</v>
      </c>
      <c r="M441" s="180">
        <v>1.6292378831409483E-2</v>
      </c>
      <c r="N441" s="181">
        <v>74.88300000000001</v>
      </c>
      <c r="O441" s="181">
        <v>1.2200222040324364</v>
      </c>
      <c r="P441" s="181">
        <v>977.54272988456887</v>
      </c>
      <c r="Q441" s="182">
        <v>73.201332241946176</v>
      </c>
    </row>
    <row r="442" spans="1:17" ht="12.75" customHeight="1">
      <c r="A442" s="65"/>
      <c r="B442" s="9" t="s">
        <v>366</v>
      </c>
      <c r="C442" s="208" t="s">
        <v>347</v>
      </c>
      <c r="D442" s="209">
        <v>37</v>
      </c>
      <c r="E442" s="209">
        <v>1987</v>
      </c>
      <c r="F442" s="210">
        <v>37.274999999999999</v>
      </c>
      <c r="G442" s="210">
        <v>2.5243699999999998</v>
      </c>
      <c r="H442" s="210">
        <v>4.84</v>
      </c>
      <c r="I442" s="210">
        <v>29.910630000000001</v>
      </c>
      <c r="J442" s="210">
        <v>1832.06</v>
      </c>
      <c r="K442" s="210">
        <v>29.910630000000001</v>
      </c>
      <c r="L442" s="210">
        <v>1832.06</v>
      </c>
      <c r="M442" s="211">
        <v>1.6326228398633232E-2</v>
      </c>
      <c r="N442" s="212">
        <v>81.313999999999993</v>
      </c>
      <c r="O442" s="212">
        <v>1.3275509360064626</v>
      </c>
      <c r="P442" s="212">
        <v>979.57370391799395</v>
      </c>
      <c r="Q442" s="213">
        <v>79.653056160387763</v>
      </c>
    </row>
    <row r="443" spans="1:17" ht="12.75" customHeight="1">
      <c r="A443" s="65"/>
      <c r="B443" s="9" t="s">
        <v>38</v>
      </c>
      <c r="C443" s="199" t="s">
        <v>581</v>
      </c>
      <c r="D443" s="8">
        <v>25</v>
      </c>
      <c r="E443" s="8" t="s">
        <v>36</v>
      </c>
      <c r="F443" s="200">
        <v>37.966000000000001</v>
      </c>
      <c r="G443" s="200">
        <v>4.0359999999999996</v>
      </c>
      <c r="H443" s="200">
        <v>5.76</v>
      </c>
      <c r="I443" s="200">
        <v>37.966000000000001</v>
      </c>
      <c r="J443" s="200"/>
      <c r="K443" s="200">
        <v>37.966000000000001</v>
      </c>
      <c r="L443" s="200">
        <v>2323.4699999999998</v>
      </c>
      <c r="M443" s="201">
        <v>1.6340215281454035E-2</v>
      </c>
      <c r="N443" s="202">
        <v>62.89</v>
      </c>
      <c r="O443" s="203">
        <v>1.0276361390506443</v>
      </c>
      <c r="P443" s="203">
        <v>980.41291688724209</v>
      </c>
      <c r="Q443" s="204">
        <v>61.658168343038653</v>
      </c>
    </row>
    <row r="444" spans="1:17" ht="12.75" customHeight="1">
      <c r="A444" s="65"/>
      <c r="B444" s="30" t="s">
        <v>267</v>
      </c>
      <c r="C444" s="188" t="s">
        <v>243</v>
      </c>
      <c r="D444" s="189">
        <v>70</v>
      </c>
      <c r="E444" s="189" t="s">
        <v>35</v>
      </c>
      <c r="F444" s="190">
        <v>41.033999999999999</v>
      </c>
      <c r="G444" s="190">
        <v>6.6872930000000004</v>
      </c>
      <c r="H444" s="190">
        <v>0.48</v>
      </c>
      <c r="I444" s="190">
        <v>33.866709999999998</v>
      </c>
      <c r="J444" s="190">
        <v>2072.2600000000002</v>
      </c>
      <c r="K444" s="190">
        <v>33.866709999999998</v>
      </c>
      <c r="L444" s="190">
        <v>2072.2600000000002</v>
      </c>
      <c r="M444" s="191">
        <v>1.6342886510379968E-2</v>
      </c>
      <c r="N444" s="192">
        <v>61.040000000000006</v>
      </c>
      <c r="O444" s="192">
        <v>0.99756979259359335</v>
      </c>
      <c r="P444" s="192">
        <v>980.57319062279817</v>
      </c>
      <c r="Q444" s="193">
        <v>59.85418755561561</v>
      </c>
    </row>
    <row r="445" spans="1:17" ht="12.75" customHeight="1">
      <c r="A445" s="65"/>
      <c r="B445" s="30" t="s">
        <v>474</v>
      </c>
      <c r="C445" s="232" t="s">
        <v>295</v>
      </c>
      <c r="D445" s="233">
        <v>12</v>
      </c>
      <c r="E445" s="233">
        <v>1991</v>
      </c>
      <c r="F445" s="190">
        <v>17.36</v>
      </c>
      <c r="G445" s="190">
        <v>1.981452</v>
      </c>
      <c r="H445" s="190">
        <v>2</v>
      </c>
      <c r="I445" s="190">
        <v>13.378546</v>
      </c>
      <c r="J445" s="190">
        <v>818.44</v>
      </c>
      <c r="K445" s="190">
        <v>13.378546</v>
      </c>
      <c r="L445" s="190">
        <v>818.44</v>
      </c>
      <c r="M445" s="191">
        <v>1.6346398025511948E-2</v>
      </c>
      <c r="N445" s="192">
        <v>80.115000000000009</v>
      </c>
      <c r="O445" s="192">
        <v>1.3095916778138899</v>
      </c>
      <c r="P445" s="192">
        <v>980.78388153071694</v>
      </c>
      <c r="Q445" s="193">
        <v>78.575500668833399</v>
      </c>
    </row>
    <row r="446" spans="1:17" ht="12.75" customHeight="1">
      <c r="A446" s="65"/>
      <c r="B446" s="9" t="s">
        <v>152</v>
      </c>
      <c r="C446" s="199" t="s">
        <v>753</v>
      </c>
      <c r="D446" s="8">
        <v>22</v>
      </c>
      <c r="E446" s="8">
        <v>1982</v>
      </c>
      <c r="F446" s="200">
        <v>24.777000000000001</v>
      </c>
      <c r="G446" s="200">
        <v>2.1520000000000001</v>
      </c>
      <c r="H446" s="200">
        <v>3.52</v>
      </c>
      <c r="I446" s="200">
        <f>F446-G446-H446</f>
        <v>19.105</v>
      </c>
      <c r="J446" s="200">
        <v>1167.95</v>
      </c>
      <c r="K446" s="200">
        <v>19.105</v>
      </c>
      <c r="L446" s="200">
        <v>1167.95</v>
      </c>
      <c r="M446" s="201">
        <f>K446/L446</f>
        <v>1.6357720792842159E-2</v>
      </c>
      <c r="N446" s="202">
        <v>51.448</v>
      </c>
      <c r="O446" s="203">
        <f>M446*N446</f>
        <v>0.84157201935014336</v>
      </c>
      <c r="P446" s="203">
        <f>M446*60*1000</f>
        <v>981.46324757052957</v>
      </c>
      <c r="Q446" s="204">
        <f>P446*N446/1000</f>
        <v>50.494321161008607</v>
      </c>
    </row>
    <row r="447" spans="1:17" ht="12.75" customHeight="1">
      <c r="A447" s="65"/>
      <c r="B447" s="9" t="s">
        <v>74</v>
      </c>
      <c r="C447" s="17" t="s">
        <v>59</v>
      </c>
      <c r="D447" s="9">
        <v>54</v>
      </c>
      <c r="E447" s="9">
        <v>1987</v>
      </c>
      <c r="F447" s="179">
        <v>53.52</v>
      </c>
      <c r="G447" s="179">
        <v>5.61</v>
      </c>
      <c r="H447" s="179">
        <v>12.22</v>
      </c>
      <c r="I447" s="179">
        <v>35.69</v>
      </c>
      <c r="J447" s="179">
        <v>2177.62</v>
      </c>
      <c r="K447" s="179">
        <f>I447/J447*L447</f>
        <v>35.69</v>
      </c>
      <c r="L447" s="179">
        <v>2177.62</v>
      </c>
      <c r="M447" s="180">
        <f>K447/L447</f>
        <v>1.6389452705247012E-2</v>
      </c>
      <c r="N447" s="181">
        <f>56.6*1.09</f>
        <v>61.694000000000003</v>
      </c>
      <c r="O447" s="181">
        <f>M447*N447</f>
        <v>1.0111308951975093</v>
      </c>
      <c r="P447" s="181">
        <f>M447*60*1000</f>
        <v>983.3671623148208</v>
      </c>
      <c r="Q447" s="182">
        <f>P447*N447/1000</f>
        <v>60.667853711850555</v>
      </c>
    </row>
    <row r="448" spans="1:17" ht="12.75" customHeight="1">
      <c r="A448" s="65"/>
      <c r="B448" s="30" t="s">
        <v>267</v>
      </c>
      <c r="C448" s="188" t="s">
        <v>240</v>
      </c>
      <c r="D448" s="189">
        <v>72</v>
      </c>
      <c r="E448" s="189">
        <v>1989</v>
      </c>
      <c r="F448" s="190">
        <v>95.647999999999996</v>
      </c>
      <c r="G448" s="190">
        <v>9.5341570000000004</v>
      </c>
      <c r="H448" s="190">
        <v>17.28</v>
      </c>
      <c r="I448" s="190">
        <v>68.833848000000003</v>
      </c>
      <c r="J448" s="190">
        <v>4195.87</v>
      </c>
      <c r="K448" s="190">
        <v>68.833848000000003</v>
      </c>
      <c r="L448" s="190">
        <v>4195.87</v>
      </c>
      <c r="M448" s="191">
        <v>1.6405143152671556E-2</v>
      </c>
      <c r="N448" s="192">
        <v>61.040000000000006</v>
      </c>
      <c r="O448" s="192">
        <v>1.0013699380390719</v>
      </c>
      <c r="P448" s="192">
        <v>984.30858916029342</v>
      </c>
      <c r="Q448" s="193">
        <v>60.08219628234432</v>
      </c>
    </row>
    <row r="449" spans="1:17" ht="12.75" customHeight="1">
      <c r="A449" s="65"/>
      <c r="B449" s="30" t="s">
        <v>474</v>
      </c>
      <c r="C449" s="232" t="s">
        <v>296</v>
      </c>
      <c r="D449" s="233">
        <v>5</v>
      </c>
      <c r="E449" s="233">
        <v>1951</v>
      </c>
      <c r="F449" s="190">
        <v>3.9331999999999998</v>
      </c>
      <c r="G449" s="190">
        <v>0.20399999999999999</v>
      </c>
      <c r="H449" s="190">
        <v>0.05</v>
      </c>
      <c r="I449" s="190">
        <v>3.6791990000000001</v>
      </c>
      <c r="J449" s="190">
        <v>223.63</v>
      </c>
      <c r="K449" s="190">
        <v>3.6791990000000001</v>
      </c>
      <c r="L449" s="190">
        <v>223.63</v>
      </c>
      <c r="M449" s="191">
        <v>1.6452170996735679E-2</v>
      </c>
      <c r="N449" s="192">
        <v>80.115000000000009</v>
      </c>
      <c r="O449" s="192">
        <v>1.3180656794034791</v>
      </c>
      <c r="P449" s="192">
        <v>987.13025980414068</v>
      </c>
      <c r="Q449" s="193">
        <v>79.083940764208748</v>
      </c>
    </row>
    <row r="450" spans="1:17" ht="12.75" customHeight="1">
      <c r="A450" s="65"/>
      <c r="B450" s="9" t="s">
        <v>75</v>
      </c>
      <c r="C450" s="199" t="s">
        <v>612</v>
      </c>
      <c r="D450" s="8">
        <v>101</v>
      </c>
      <c r="E450" s="8">
        <v>1980</v>
      </c>
      <c r="F450" s="200">
        <v>81.780799999999999</v>
      </c>
      <c r="G450" s="200">
        <v>11.089499999999999</v>
      </c>
      <c r="H450" s="200">
        <v>10</v>
      </c>
      <c r="I450" s="200">
        <v>60.691299999999998</v>
      </c>
      <c r="J450" s="200">
        <v>3688.29</v>
      </c>
      <c r="K450" s="200">
        <v>60.691299999999998</v>
      </c>
      <c r="L450" s="200">
        <v>3688.29</v>
      </c>
      <c r="M450" s="201">
        <v>1.6455132324193596E-2</v>
      </c>
      <c r="N450" s="202">
        <v>60.4</v>
      </c>
      <c r="O450" s="203">
        <v>0.99388999238129316</v>
      </c>
      <c r="P450" s="203">
        <v>987.30793945161577</v>
      </c>
      <c r="Q450" s="204">
        <v>59.633399542877591</v>
      </c>
    </row>
    <row r="451" spans="1:17" ht="12.75" customHeight="1">
      <c r="A451" s="65"/>
      <c r="B451" s="9" t="s">
        <v>38</v>
      </c>
      <c r="C451" s="199" t="s">
        <v>401</v>
      </c>
      <c r="D451" s="8">
        <v>20</v>
      </c>
      <c r="E451" s="8" t="s">
        <v>36</v>
      </c>
      <c r="F451" s="200">
        <v>24.175999999999998</v>
      </c>
      <c r="G451" s="200">
        <v>3.12</v>
      </c>
      <c r="H451" s="200">
        <v>3.2</v>
      </c>
      <c r="I451" s="200">
        <v>17.856000000000002</v>
      </c>
      <c r="J451" s="200"/>
      <c r="K451" s="200">
        <v>17.856000000000002</v>
      </c>
      <c r="L451" s="200">
        <v>1084.6500000000001</v>
      </c>
      <c r="M451" s="201">
        <v>1.6462453325957683E-2</v>
      </c>
      <c r="N451" s="202">
        <v>62.89</v>
      </c>
      <c r="O451" s="203">
        <v>1.0353236896694786</v>
      </c>
      <c r="P451" s="203">
        <v>987.74719955746093</v>
      </c>
      <c r="Q451" s="204">
        <v>62.119421380168724</v>
      </c>
    </row>
    <row r="452" spans="1:17" ht="12.75" customHeight="1">
      <c r="A452" s="65"/>
      <c r="B452" s="9" t="s">
        <v>394</v>
      </c>
      <c r="C452" s="231" t="s">
        <v>389</v>
      </c>
      <c r="D452" s="44">
        <v>44</v>
      </c>
      <c r="E452" s="44">
        <v>1964</v>
      </c>
      <c r="F452" s="179">
        <v>30.774000000000001</v>
      </c>
      <c r="G452" s="179">
        <v>0</v>
      </c>
      <c r="H452" s="179">
        <v>0</v>
      </c>
      <c r="I452" s="179">
        <v>30.774001999999999</v>
      </c>
      <c r="J452" s="179">
        <v>1865.95</v>
      </c>
      <c r="K452" s="179">
        <v>30.774001999999999</v>
      </c>
      <c r="L452" s="179">
        <v>1865.95</v>
      </c>
      <c r="M452" s="180">
        <v>1.6492404405262735E-2</v>
      </c>
      <c r="N452" s="181">
        <v>74.88300000000001</v>
      </c>
      <c r="O452" s="181">
        <v>1.2350007190792895</v>
      </c>
      <c r="P452" s="181">
        <v>989.54426431576417</v>
      </c>
      <c r="Q452" s="182">
        <v>74.100043144757379</v>
      </c>
    </row>
    <row r="453" spans="1:17" ht="12.75" customHeight="1">
      <c r="A453" s="65"/>
      <c r="B453" s="30" t="s">
        <v>386</v>
      </c>
      <c r="C453" s="194" t="s">
        <v>378</v>
      </c>
      <c r="D453" s="25">
        <v>16</v>
      </c>
      <c r="E453" s="25">
        <v>1989</v>
      </c>
      <c r="F453" s="195">
        <v>17.777000000000001</v>
      </c>
      <c r="G453" s="195">
        <v>0</v>
      </c>
      <c r="H453" s="195">
        <v>0</v>
      </c>
      <c r="I453" s="195">
        <v>17.777000000000001</v>
      </c>
      <c r="J453" s="195">
        <v>1072.46</v>
      </c>
      <c r="K453" s="195">
        <v>17.777000000000001</v>
      </c>
      <c r="L453" s="195">
        <v>1072.46</v>
      </c>
      <c r="M453" s="196">
        <v>1.6575909591033697E-2</v>
      </c>
      <c r="N453" s="197">
        <v>82.295000000000002</v>
      </c>
      <c r="O453" s="197">
        <v>1.3641144797941183</v>
      </c>
      <c r="P453" s="197">
        <v>994.55457546202183</v>
      </c>
      <c r="Q453" s="198">
        <v>81.846868787647097</v>
      </c>
    </row>
    <row r="454" spans="1:17" ht="12.75" customHeight="1">
      <c r="A454" s="65"/>
      <c r="B454" s="30" t="s">
        <v>77</v>
      </c>
      <c r="C454" s="234" t="s">
        <v>646</v>
      </c>
      <c r="D454" s="19">
        <v>21</v>
      </c>
      <c r="E454" s="21" t="s">
        <v>35</v>
      </c>
      <c r="F454" s="206">
        <v>23.68</v>
      </c>
      <c r="G454" s="206">
        <v>2.23</v>
      </c>
      <c r="H454" s="206">
        <v>3.36</v>
      </c>
      <c r="I454" s="206">
        <v>18.09</v>
      </c>
      <c r="J454" s="207">
        <v>1088.6600000000001</v>
      </c>
      <c r="K454" s="206">
        <v>18.09</v>
      </c>
      <c r="L454" s="207">
        <v>1088.6600000000001</v>
      </c>
      <c r="M454" s="201">
        <f>K454/L454</f>
        <v>1.6616758216523062E-2</v>
      </c>
      <c r="N454" s="202">
        <v>60.8</v>
      </c>
      <c r="O454" s="203">
        <f>M454*N454</f>
        <v>1.0102988995646021</v>
      </c>
      <c r="P454" s="203">
        <f>M454*60*1000</f>
        <v>997.00549299138379</v>
      </c>
      <c r="Q454" s="204">
        <f>P454*N454/1000</f>
        <v>60.617933973876134</v>
      </c>
    </row>
    <row r="455" spans="1:17" ht="12.75" customHeight="1">
      <c r="A455" s="65"/>
      <c r="B455" s="9" t="s">
        <v>152</v>
      </c>
      <c r="C455" s="199" t="s">
        <v>754</v>
      </c>
      <c r="D455" s="8">
        <v>40</v>
      </c>
      <c r="E455" s="8">
        <v>1963</v>
      </c>
      <c r="F455" s="200">
        <v>33.933</v>
      </c>
      <c r="G455" s="200">
        <v>4.4039999999999999</v>
      </c>
      <c r="H455" s="200">
        <v>0.4</v>
      </c>
      <c r="I455" s="200">
        <f>F455-G455-H455</f>
        <v>29.129000000000001</v>
      </c>
      <c r="J455" s="200">
        <v>1751.51</v>
      </c>
      <c r="K455" s="200">
        <v>29.129000000000001</v>
      </c>
      <c r="L455" s="200">
        <v>1751.51</v>
      </c>
      <c r="M455" s="201">
        <f>K455/L455</f>
        <v>1.6630792858733322E-2</v>
      </c>
      <c r="N455" s="202">
        <v>51.448</v>
      </c>
      <c r="O455" s="203">
        <f>M455*N455</f>
        <v>0.85562103099611198</v>
      </c>
      <c r="P455" s="203">
        <f>M455*60*1000</f>
        <v>997.84757152399936</v>
      </c>
      <c r="Q455" s="204">
        <f>P455*N455/1000</f>
        <v>51.33726185976672</v>
      </c>
    </row>
    <row r="456" spans="1:17" ht="12.75" customHeight="1">
      <c r="A456" s="65"/>
      <c r="B456" s="30" t="s">
        <v>398</v>
      </c>
      <c r="C456" s="225" t="s">
        <v>483</v>
      </c>
      <c r="D456" s="226">
        <v>19</v>
      </c>
      <c r="E456" s="235">
        <v>1969</v>
      </c>
      <c r="F456" s="227">
        <v>20.484999999999999</v>
      </c>
      <c r="G456" s="227">
        <v>1.377</v>
      </c>
      <c r="H456" s="227">
        <v>0</v>
      </c>
      <c r="I456" s="227">
        <v>19.108001000000002</v>
      </c>
      <c r="J456" s="227">
        <v>1148.45</v>
      </c>
      <c r="K456" s="227">
        <v>19.108001000000002</v>
      </c>
      <c r="L456" s="227">
        <v>1148.45</v>
      </c>
      <c r="M456" s="228">
        <v>1.6638078279420088E-2</v>
      </c>
      <c r="N456" s="229">
        <v>64.528000000000006</v>
      </c>
      <c r="O456" s="229">
        <v>1.0736219152144195</v>
      </c>
      <c r="P456" s="229">
        <v>998.28469676520524</v>
      </c>
      <c r="Q456" s="230">
        <v>64.417314912865166</v>
      </c>
    </row>
    <row r="457" spans="1:17" ht="12.75" customHeight="1">
      <c r="A457" s="65"/>
      <c r="B457" s="9" t="s">
        <v>366</v>
      </c>
      <c r="C457" s="208" t="s">
        <v>354</v>
      </c>
      <c r="D457" s="209">
        <v>12</v>
      </c>
      <c r="E457" s="209">
        <v>1981</v>
      </c>
      <c r="F457" s="210">
        <v>15.45</v>
      </c>
      <c r="G457" s="210">
        <v>1.638155</v>
      </c>
      <c r="H457" s="210">
        <v>1.84</v>
      </c>
      <c r="I457" s="210">
        <v>11.971845</v>
      </c>
      <c r="J457" s="210">
        <v>716.05</v>
      </c>
      <c r="K457" s="210">
        <v>11.971845</v>
      </c>
      <c r="L457" s="210">
        <v>716.05</v>
      </c>
      <c r="M457" s="211">
        <v>1.6719286362684171E-2</v>
      </c>
      <c r="N457" s="212">
        <v>81.313999999999993</v>
      </c>
      <c r="O457" s="212">
        <v>1.3595120512953005</v>
      </c>
      <c r="P457" s="212">
        <v>1003.1571817610503</v>
      </c>
      <c r="Q457" s="213">
        <v>81.570723077718043</v>
      </c>
    </row>
    <row r="458" spans="1:17" ht="12.75" customHeight="1">
      <c r="A458" s="65"/>
      <c r="B458" s="9" t="s">
        <v>366</v>
      </c>
      <c r="C458" s="208" t="s">
        <v>356</v>
      </c>
      <c r="D458" s="209">
        <v>14</v>
      </c>
      <c r="E458" s="209">
        <v>1981</v>
      </c>
      <c r="F458" s="210">
        <v>17.632999999999999</v>
      </c>
      <c r="G458" s="210">
        <v>2.5243699999999998</v>
      </c>
      <c r="H458" s="210">
        <v>2.08</v>
      </c>
      <c r="I458" s="210">
        <v>13.028631000000001</v>
      </c>
      <c r="J458" s="210">
        <v>779.03</v>
      </c>
      <c r="K458" s="210">
        <v>13.028631000000001</v>
      </c>
      <c r="L458" s="210">
        <v>779.03</v>
      </c>
      <c r="M458" s="211">
        <v>1.672417108455387E-2</v>
      </c>
      <c r="N458" s="212">
        <v>81.313999999999993</v>
      </c>
      <c r="O458" s="212">
        <v>1.3599092475694132</v>
      </c>
      <c r="P458" s="212">
        <v>1003.4502650732322</v>
      </c>
      <c r="Q458" s="213">
        <v>81.594554854164798</v>
      </c>
    </row>
    <row r="459" spans="1:17" ht="12.75" customHeight="1">
      <c r="A459" s="65"/>
      <c r="B459" s="30" t="s">
        <v>267</v>
      </c>
      <c r="C459" s="188" t="s">
        <v>245</v>
      </c>
      <c r="D459" s="189">
        <v>40</v>
      </c>
      <c r="E459" s="189">
        <v>1987</v>
      </c>
      <c r="F459" s="190">
        <v>47.649000000000001</v>
      </c>
      <c r="G459" s="190">
        <v>5.1868939999999997</v>
      </c>
      <c r="H459" s="190">
        <v>6.4</v>
      </c>
      <c r="I459" s="190">
        <v>36.062100000000001</v>
      </c>
      <c r="J459" s="190">
        <v>2155.0100000000002</v>
      </c>
      <c r="K459" s="190">
        <v>36.062100000000001</v>
      </c>
      <c r="L459" s="190">
        <v>2155.0100000000002</v>
      </c>
      <c r="M459" s="191">
        <v>1.6734075479928168E-2</v>
      </c>
      <c r="N459" s="192">
        <v>61.040000000000006</v>
      </c>
      <c r="O459" s="192">
        <v>1.0214479672948154</v>
      </c>
      <c r="P459" s="192">
        <v>1004.0445287956901</v>
      </c>
      <c r="Q459" s="193">
        <v>61.286878037688929</v>
      </c>
    </row>
    <row r="460" spans="1:17" ht="12.75" customHeight="1">
      <c r="A460" s="65"/>
      <c r="B460" s="30" t="s">
        <v>118</v>
      </c>
      <c r="C460" s="17" t="s">
        <v>106</v>
      </c>
      <c r="D460" s="9">
        <v>85</v>
      </c>
      <c r="E460" s="9">
        <v>1970</v>
      </c>
      <c r="F460" s="179">
        <v>84.32</v>
      </c>
      <c r="G460" s="179">
        <v>6.3463599999999998</v>
      </c>
      <c r="H460" s="179">
        <v>13.6</v>
      </c>
      <c r="I460" s="179">
        <v>64.373639999999995</v>
      </c>
      <c r="J460" s="179">
        <v>3839.76</v>
      </c>
      <c r="K460" s="179">
        <v>64.373639999999995</v>
      </c>
      <c r="L460" s="179">
        <v>3839.76</v>
      </c>
      <c r="M460" s="180">
        <v>1.6765016563535219E-2</v>
      </c>
      <c r="N460" s="181">
        <v>62.238999999999997</v>
      </c>
      <c r="O460" s="181">
        <v>1.0434378658978685</v>
      </c>
      <c r="P460" s="181">
        <v>1005.9009938121131</v>
      </c>
      <c r="Q460" s="182">
        <v>62.60627195387211</v>
      </c>
    </row>
    <row r="461" spans="1:17" ht="12.75" customHeight="1">
      <c r="A461" s="65"/>
      <c r="B461" s="30" t="s">
        <v>77</v>
      </c>
      <c r="C461" s="214" t="s">
        <v>647</v>
      </c>
      <c r="D461" s="19">
        <v>107</v>
      </c>
      <c r="E461" s="20" t="s">
        <v>35</v>
      </c>
      <c r="F461" s="215">
        <v>66.56</v>
      </c>
      <c r="G461" s="215">
        <v>6.34</v>
      </c>
      <c r="H461" s="206">
        <v>17.2</v>
      </c>
      <c r="I461" s="215">
        <v>43.02</v>
      </c>
      <c r="J461" s="207">
        <v>2563.58</v>
      </c>
      <c r="K461" s="215">
        <v>42.69</v>
      </c>
      <c r="L461" s="207">
        <v>2544.59</v>
      </c>
      <c r="M461" s="201">
        <f>K461/L461</f>
        <v>1.6776769538511115E-2</v>
      </c>
      <c r="N461" s="202">
        <v>60.8</v>
      </c>
      <c r="O461" s="203">
        <f>M461*N461</f>
        <v>1.0200275879414757</v>
      </c>
      <c r="P461" s="203">
        <f>M461*60*1000</f>
        <v>1006.6061723106669</v>
      </c>
      <c r="Q461" s="204">
        <f>P461*N461/1000</f>
        <v>61.201655276488552</v>
      </c>
    </row>
    <row r="462" spans="1:17" ht="12.75" customHeight="1">
      <c r="A462" s="65"/>
      <c r="B462" s="30" t="s">
        <v>118</v>
      </c>
      <c r="C462" s="17" t="s">
        <v>109</v>
      </c>
      <c r="D462" s="9">
        <v>26</v>
      </c>
      <c r="E462" s="18">
        <v>1998</v>
      </c>
      <c r="F462" s="179">
        <v>37.19</v>
      </c>
      <c r="G462" s="179">
        <v>2.5713699999999999</v>
      </c>
      <c r="H462" s="179">
        <v>4.16</v>
      </c>
      <c r="I462" s="179">
        <v>30.458629999999999</v>
      </c>
      <c r="J462" s="179">
        <v>1812.49</v>
      </c>
      <c r="K462" s="179">
        <v>30.458629999999999</v>
      </c>
      <c r="L462" s="179">
        <v>1812.49</v>
      </c>
      <c r="M462" s="180">
        <v>1.6804854095746734E-2</v>
      </c>
      <c r="N462" s="181">
        <v>62.238999999999997</v>
      </c>
      <c r="O462" s="181">
        <v>1.045917314065181</v>
      </c>
      <c r="P462" s="181">
        <v>1008.291245744804</v>
      </c>
      <c r="Q462" s="182">
        <v>62.75503884391086</v>
      </c>
    </row>
    <row r="463" spans="1:17" ht="12.75" customHeight="1">
      <c r="A463" s="65"/>
      <c r="B463" s="9" t="s">
        <v>366</v>
      </c>
      <c r="C463" s="208" t="s">
        <v>350</v>
      </c>
      <c r="D463" s="209">
        <v>15</v>
      </c>
      <c r="E463" s="209">
        <v>1979</v>
      </c>
      <c r="F463" s="210">
        <v>14.999000000000001</v>
      </c>
      <c r="G463" s="210">
        <v>1.1816199999999999</v>
      </c>
      <c r="H463" s="210">
        <v>1.93</v>
      </c>
      <c r="I463" s="210">
        <v>11.887381</v>
      </c>
      <c r="J463" s="210">
        <v>706.88</v>
      </c>
      <c r="K463" s="210">
        <v>11.887381</v>
      </c>
      <c r="L463" s="210">
        <v>706.88</v>
      </c>
      <c r="M463" s="211">
        <v>1.6816688829787232E-2</v>
      </c>
      <c r="N463" s="212">
        <v>81.313999999999993</v>
      </c>
      <c r="O463" s="212">
        <v>1.3674322355053188</v>
      </c>
      <c r="P463" s="212">
        <v>1009.001329787234</v>
      </c>
      <c r="Q463" s="213">
        <v>82.045934130319125</v>
      </c>
    </row>
    <row r="464" spans="1:17" ht="12.75" customHeight="1">
      <c r="A464" s="65"/>
      <c r="B464" s="9" t="s">
        <v>345</v>
      </c>
      <c r="C464" s="183" t="s">
        <v>338</v>
      </c>
      <c r="D464" s="24">
        <v>40</v>
      </c>
      <c r="E464" s="24">
        <v>1972</v>
      </c>
      <c r="F464" s="184">
        <v>46.709000000000003</v>
      </c>
      <c r="G464" s="184">
        <v>2.6520000000000001</v>
      </c>
      <c r="H464" s="184">
        <v>6.4</v>
      </c>
      <c r="I464" s="184">
        <v>37.657001000000001</v>
      </c>
      <c r="J464" s="184">
        <v>2236.87</v>
      </c>
      <c r="K464" s="184">
        <v>37.657001000000001</v>
      </c>
      <c r="L464" s="184">
        <v>2236.87</v>
      </c>
      <c r="M464" s="185">
        <v>1.6834684626285838E-2</v>
      </c>
      <c r="N464" s="186">
        <v>97.337000000000003</v>
      </c>
      <c r="O464" s="186">
        <v>1.6386376974687846</v>
      </c>
      <c r="P464" s="186">
        <v>1010.0810775771503</v>
      </c>
      <c r="Q464" s="187">
        <v>98.318261848127079</v>
      </c>
    </row>
    <row r="465" spans="1:17" ht="12.75" customHeight="1">
      <c r="A465" s="65"/>
      <c r="B465" s="30" t="s">
        <v>474</v>
      </c>
      <c r="C465" s="232" t="s">
        <v>293</v>
      </c>
      <c r="D465" s="233">
        <v>41</v>
      </c>
      <c r="E465" s="233">
        <v>1981</v>
      </c>
      <c r="F465" s="190">
        <v>44.448</v>
      </c>
      <c r="G465" s="190">
        <v>3.944461</v>
      </c>
      <c r="H465" s="190">
        <v>2.65</v>
      </c>
      <c r="I465" s="190">
        <v>37.853535000000001</v>
      </c>
      <c r="J465" s="190">
        <v>2245.19</v>
      </c>
      <c r="K465" s="190">
        <v>37.853535000000001</v>
      </c>
      <c r="L465" s="190">
        <v>2245.19</v>
      </c>
      <c r="M465" s="191">
        <v>1.6859835915891304E-2</v>
      </c>
      <c r="N465" s="192">
        <v>76.518000000000015</v>
      </c>
      <c r="O465" s="192">
        <v>1.2900809246121709</v>
      </c>
      <c r="P465" s="192">
        <v>1011.5901549534783</v>
      </c>
      <c r="Q465" s="193">
        <v>77.404855476730276</v>
      </c>
    </row>
    <row r="466" spans="1:17" ht="12.75" customHeight="1">
      <c r="A466" s="65"/>
      <c r="B466" s="9" t="s">
        <v>151</v>
      </c>
      <c r="C466" s="199" t="s">
        <v>720</v>
      </c>
      <c r="D466" s="8">
        <v>36</v>
      </c>
      <c r="E466" s="8">
        <v>1972</v>
      </c>
      <c r="F466" s="200">
        <v>37.966000000000001</v>
      </c>
      <c r="G466" s="200">
        <v>2.4929999999999999</v>
      </c>
      <c r="H466" s="200">
        <v>6.0339999999999998</v>
      </c>
      <c r="I466" s="200">
        <v>29.439</v>
      </c>
      <c r="J466" s="200">
        <v>1745.13</v>
      </c>
      <c r="K466" s="200">
        <v>29.439</v>
      </c>
      <c r="L466" s="200">
        <v>1745.13</v>
      </c>
      <c r="M466" s="201">
        <f>K466/L466</f>
        <v>1.686923037252239E-2</v>
      </c>
      <c r="N466" s="202">
        <v>72.92</v>
      </c>
      <c r="O466" s="203">
        <f>M466*N466</f>
        <v>1.2301042787643328</v>
      </c>
      <c r="P466" s="203">
        <f>M466*60*1000</f>
        <v>1012.1538223513434</v>
      </c>
      <c r="Q466" s="204">
        <f>P466*N466/1000</f>
        <v>73.806256725859953</v>
      </c>
    </row>
    <row r="467" spans="1:17" ht="12.75" customHeight="1">
      <c r="A467" s="65"/>
      <c r="B467" s="9" t="s">
        <v>394</v>
      </c>
      <c r="C467" s="231" t="s">
        <v>391</v>
      </c>
      <c r="D467" s="44">
        <v>50</v>
      </c>
      <c r="E467" s="44">
        <v>1971</v>
      </c>
      <c r="F467" s="179">
        <v>54.515000000000001</v>
      </c>
      <c r="G467" s="179">
        <v>3.9865680000000001</v>
      </c>
      <c r="H467" s="179">
        <v>8</v>
      </c>
      <c r="I467" s="179">
        <v>42.528429000000003</v>
      </c>
      <c r="J467" s="179">
        <v>2518.19</v>
      </c>
      <c r="K467" s="179">
        <v>42.528429000000003</v>
      </c>
      <c r="L467" s="179">
        <v>2518.19</v>
      </c>
      <c r="M467" s="180">
        <v>1.6888490939921133E-2</v>
      </c>
      <c r="N467" s="181">
        <v>74.88300000000001</v>
      </c>
      <c r="O467" s="181">
        <v>1.2646608670541144</v>
      </c>
      <c r="P467" s="181">
        <v>1013.3094563952681</v>
      </c>
      <c r="Q467" s="182">
        <v>75.879652023246862</v>
      </c>
    </row>
    <row r="468" spans="1:17" ht="12.75" customHeight="1">
      <c r="A468" s="65"/>
      <c r="B468" s="9" t="s">
        <v>151</v>
      </c>
      <c r="C468" s="199" t="s">
        <v>719</v>
      </c>
      <c r="D468" s="8">
        <v>20</v>
      </c>
      <c r="E468" s="8">
        <v>1984</v>
      </c>
      <c r="F468" s="200">
        <v>23.097999999999999</v>
      </c>
      <c r="G468" s="200">
        <v>2.5499999999999998</v>
      </c>
      <c r="H468" s="200">
        <v>2.7469999999999999</v>
      </c>
      <c r="I468" s="200">
        <v>17.800999999999998</v>
      </c>
      <c r="J468" s="200">
        <v>1052.24</v>
      </c>
      <c r="K468" s="200">
        <v>17.800999999999998</v>
      </c>
      <c r="L468" s="200">
        <v>1052.24</v>
      </c>
      <c r="M468" s="201">
        <f>K468/L468</f>
        <v>1.6917243214475783E-2</v>
      </c>
      <c r="N468" s="202">
        <v>72.92</v>
      </c>
      <c r="O468" s="203">
        <f>M468*N468</f>
        <v>1.2336053751995741</v>
      </c>
      <c r="P468" s="203">
        <f>M468*60*1000</f>
        <v>1015.034592868547</v>
      </c>
      <c r="Q468" s="204">
        <f>P468*N468/1000</f>
        <v>74.016322511974451</v>
      </c>
    </row>
    <row r="469" spans="1:17" ht="12.75" customHeight="1">
      <c r="A469" s="65"/>
      <c r="B469" s="30" t="s">
        <v>267</v>
      </c>
      <c r="C469" s="188" t="s">
        <v>242</v>
      </c>
      <c r="D469" s="189">
        <v>36</v>
      </c>
      <c r="E469" s="189">
        <v>1986</v>
      </c>
      <c r="F469" s="190">
        <v>45.341000000000001</v>
      </c>
      <c r="G469" s="190">
        <v>5.880916</v>
      </c>
      <c r="H469" s="190">
        <v>5.76</v>
      </c>
      <c r="I469" s="190">
        <v>33.700093000000003</v>
      </c>
      <c r="J469" s="190">
        <v>1988.92</v>
      </c>
      <c r="K469" s="190">
        <v>33.700093000000003</v>
      </c>
      <c r="L469" s="190">
        <v>1988.92</v>
      </c>
      <c r="M469" s="191">
        <v>1.6943915793495967E-2</v>
      </c>
      <c r="N469" s="192">
        <v>61.040000000000006</v>
      </c>
      <c r="O469" s="192">
        <v>1.0342566200349939</v>
      </c>
      <c r="P469" s="192">
        <v>1016.634947609758</v>
      </c>
      <c r="Q469" s="193">
        <v>62.055397202099634</v>
      </c>
    </row>
    <row r="470" spans="1:17" ht="12.75" customHeight="1">
      <c r="A470" s="65"/>
      <c r="B470" s="9" t="s">
        <v>152</v>
      </c>
      <c r="C470" s="199" t="s">
        <v>755</v>
      </c>
      <c r="D470" s="8">
        <v>40</v>
      </c>
      <c r="E470" s="8">
        <v>1963</v>
      </c>
      <c r="F470" s="200">
        <v>33.774000000000001</v>
      </c>
      <c r="G470" s="200">
        <v>3.585</v>
      </c>
      <c r="H470" s="200">
        <v>0.4</v>
      </c>
      <c r="I470" s="200">
        <f>F470-G470-H470</f>
        <v>29.789000000000001</v>
      </c>
      <c r="J470" s="200">
        <v>1752.61</v>
      </c>
      <c r="K470" s="200">
        <v>29.099</v>
      </c>
      <c r="L470" s="200">
        <v>1712.02</v>
      </c>
      <c r="M470" s="201">
        <f>K470/L470</f>
        <v>1.6996880877559843E-2</v>
      </c>
      <c r="N470" s="202">
        <v>51.448</v>
      </c>
      <c r="O470" s="203">
        <f>M470*N470</f>
        <v>0.87445552738869881</v>
      </c>
      <c r="P470" s="203">
        <f>M470*60*1000</f>
        <v>1019.8128526535905</v>
      </c>
      <c r="Q470" s="204">
        <f>P470*N470/1000</f>
        <v>52.467331643321927</v>
      </c>
    </row>
    <row r="471" spans="1:17" ht="12.75" customHeight="1">
      <c r="A471" s="65"/>
      <c r="B471" s="30" t="s">
        <v>267</v>
      </c>
      <c r="C471" s="188" t="s">
        <v>247</v>
      </c>
      <c r="D471" s="189">
        <v>60</v>
      </c>
      <c r="E471" s="189">
        <v>1980</v>
      </c>
      <c r="F471" s="190">
        <v>73.447999999999993</v>
      </c>
      <c r="G471" s="190">
        <v>8.5189109999999992</v>
      </c>
      <c r="H471" s="190">
        <v>9.6</v>
      </c>
      <c r="I471" s="190">
        <v>55.329089000000003</v>
      </c>
      <c r="J471" s="190">
        <v>3250.97</v>
      </c>
      <c r="K471" s="190">
        <v>55.329089000000003</v>
      </c>
      <c r="L471" s="190">
        <v>3250.97</v>
      </c>
      <c r="M471" s="191">
        <v>1.7019255483747931E-2</v>
      </c>
      <c r="N471" s="192">
        <v>61.040000000000006</v>
      </c>
      <c r="O471" s="192">
        <v>1.0388553547279737</v>
      </c>
      <c r="P471" s="192">
        <v>1021.1553290248759</v>
      </c>
      <c r="Q471" s="193">
        <v>62.331321283678427</v>
      </c>
    </row>
    <row r="472" spans="1:17" ht="12.75" customHeight="1">
      <c r="A472" s="65"/>
      <c r="B472" s="30" t="s">
        <v>267</v>
      </c>
      <c r="C472" s="188" t="s">
        <v>250</v>
      </c>
      <c r="D472" s="189">
        <v>31</v>
      </c>
      <c r="E472" s="189">
        <v>1986</v>
      </c>
      <c r="F472" s="190">
        <v>41.631999999999998</v>
      </c>
      <c r="G472" s="190">
        <v>4.7835850000000004</v>
      </c>
      <c r="H472" s="190">
        <v>4.96</v>
      </c>
      <c r="I472" s="190">
        <v>31.888411999999999</v>
      </c>
      <c r="J472" s="190">
        <v>1870.28</v>
      </c>
      <c r="K472" s="190">
        <v>31.888411999999999</v>
      </c>
      <c r="L472" s="190">
        <v>1870.28</v>
      </c>
      <c r="M472" s="191">
        <v>1.705007378574331E-2</v>
      </c>
      <c r="N472" s="192">
        <v>61.040000000000006</v>
      </c>
      <c r="O472" s="192">
        <v>1.0407365038817717</v>
      </c>
      <c r="P472" s="192">
        <v>1023.0044271445986</v>
      </c>
      <c r="Q472" s="193">
        <v>62.444190232906301</v>
      </c>
    </row>
    <row r="473" spans="1:17" ht="12.75" customHeight="1">
      <c r="A473" s="65"/>
      <c r="B473" s="9" t="s">
        <v>151</v>
      </c>
      <c r="C473" s="199" t="s">
        <v>726</v>
      </c>
      <c r="D473" s="8">
        <v>12</v>
      </c>
      <c r="E473" s="8">
        <v>1998</v>
      </c>
      <c r="F473" s="200">
        <v>14.8</v>
      </c>
      <c r="G473" s="200">
        <v>1.587</v>
      </c>
      <c r="H473" s="200">
        <v>1.75</v>
      </c>
      <c r="I473" s="200">
        <v>11.462999999999999</v>
      </c>
      <c r="J473" s="200">
        <v>672.31</v>
      </c>
      <c r="K473" s="200">
        <v>11.462999999999999</v>
      </c>
      <c r="L473" s="200">
        <v>672.31</v>
      </c>
      <c r="M473" s="201">
        <f>K473/L473</f>
        <v>1.7050170308339902E-2</v>
      </c>
      <c r="N473" s="202">
        <v>72.92</v>
      </c>
      <c r="O473" s="203">
        <f>M473*N473</f>
        <v>1.2432984188841456</v>
      </c>
      <c r="P473" s="203">
        <f>M473*60*1000</f>
        <v>1023.0102185003942</v>
      </c>
      <c r="Q473" s="204">
        <f>P473*N473/1000</f>
        <v>74.597905133048741</v>
      </c>
    </row>
    <row r="474" spans="1:17" ht="12.75" customHeight="1">
      <c r="A474" s="65"/>
      <c r="B474" s="9" t="s">
        <v>38</v>
      </c>
      <c r="C474" s="236" t="s">
        <v>578</v>
      </c>
      <c r="D474" s="23">
        <v>45</v>
      </c>
      <c r="E474" s="23" t="s">
        <v>36</v>
      </c>
      <c r="F474" s="237">
        <v>50.182000000000002</v>
      </c>
      <c r="G474" s="237">
        <v>5.4729999999999999</v>
      </c>
      <c r="H474" s="237">
        <v>7.2</v>
      </c>
      <c r="I474" s="237">
        <v>37.509</v>
      </c>
      <c r="J474" s="237"/>
      <c r="K474" s="237">
        <v>37.509</v>
      </c>
      <c r="L474" s="237">
        <v>2197.71</v>
      </c>
      <c r="M474" s="238">
        <v>1.7067310973695345E-2</v>
      </c>
      <c r="N474" s="239">
        <v>62.89</v>
      </c>
      <c r="O474" s="239">
        <v>1.0733631871357003</v>
      </c>
      <c r="P474" s="239">
        <v>1024.0386584217208</v>
      </c>
      <c r="Q474" s="240">
        <v>64.401791228142017</v>
      </c>
    </row>
    <row r="475" spans="1:17" ht="12.75" customHeight="1">
      <c r="A475" s="65"/>
      <c r="B475" s="30" t="s">
        <v>433</v>
      </c>
      <c r="C475" s="17" t="s">
        <v>417</v>
      </c>
      <c r="D475" s="9">
        <v>47</v>
      </c>
      <c r="E475" s="9">
        <v>1964</v>
      </c>
      <c r="F475" s="179">
        <v>35.945</v>
      </c>
      <c r="G475" s="179">
        <v>1.1220000000000001</v>
      </c>
      <c r="H475" s="179">
        <v>0.48</v>
      </c>
      <c r="I475" s="179">
        <v>34.343000000000004</v>
      </c>
      <c r="J475" s="179">
        <v>2011.69</v>
      </c>
      <c r="K475" s="179">
        <v>34.343000000000004</v>
      </c>
      <c r="L475" s="179">
        <v>2011.69</v>
      </c>
      <c r="M475" s="180">
        <v>1.7071715821026102E-2</v>
      </c>
      <c r="N475" s="181">
        <v>71.3</v>
      </c>
      <c r="O475" s="181">
        <v>1.217213338039161</v>
      </c>
      <c r="P475" s="181">
        <v>1024.302949261566</v>
      </c>
      <c r="Q475" s="182">
        <v>73.032800282349655</v>
      </c>
    </row>
    <row r="476" spans="1:17" ht="12.75" customHeight="1">
      <c r="A476" s="65"/>
      <c r="B476" s="30" t="s">
        <v>267</v>
      </c>
      <c r="C476" s="188" t="s">
        <v>249</v>
      </c>
      <c r="D476" s="189">
        <v>32</v>
      </c>
      <c r="E476" s="189">
        <v>1986</v>
      </c>
      <c r="F476" s="190">
        <v>45.384</v>
      </c>
      <c r="G476" s="190">
        <v>4.7536860000000001</v>
      </c>
      <c r="H476" s="190">
        <v>7.68</v>
      </c>
      <c r="I476" s="190">
        <v>32.950316000000001</v>
      </c>
      <c r="J476" s="190">
        <v>1927.93</v>
      </c>
      <c r="K476" s="190">
        <v>32.950316000000001</v>
      </c>
      <c r="L476" s="190">
        <v>1927.93</v>
      </c>
      <c r="M476" s="191">
        <v>1.7091033388141684E-2</v>
      </c>
      <c r="N476" s="192">
        <v>61.040000000000006</v>
      </c>
      <c r="O476" s="192">
        <v>1.0432366780121685</v>
      </c>
      <c r="P476" s="192">
        <v>1025.4620032885011</v>
      </c>
      <c r="Q476" s="193">
        <v>62.594200680730118</v>
      </c>
    </row>
    <row r="477" spans="1:17" ht="12.75" customHeight="1">
      <c r="A477" s="65"/>
      <c r="B477" s="30" t="s">
        <v>386</v>
      </c>
      <c r="C477" s="194" t="s">
        <v>377</v>
      </c>
      <c r="D477" s="25">
        <v>26</v>
      </c>
      <c r="E477" s="25">
        <v>1985</v>
      </c>
      <c r="F477" s="195">
        <v>24.222999999999999</v>
      </c>
      <c r="G477" s="195">
        <v>0</v>
      </c>
      <c r="H477" s="195">
        <v>0</v>
      </c>
      <c r="I477" s="195">
        <v>24.222999000000002</v>
      </c>
      <c r="J477" s="195">
        <v>1415.92</v>
      </c>
      <c r="K477" s="195">
        <v>24.222999000000002</v>
      </c>
      <c r="L477" s="195">
        <v>1415.92</v>
      </c>
      <c r="M477" s="196">
        <v>1.7107604243177581E-2</v>
      </c>
      <c r="N477" s="197">
        <v>82.295000000000002</v>
      </c>
      <c r="O477" s="197">
        <v>1.4078702911922991</v>
      </c>
      <c r="P477" s="197">
        <v>1026.4562545906549</v>
      </c>
      <c r="Q477" s="198">
        <v>84.472217471537945</v>
      </c>
    </row>
    <row r="478" spans="1:17" ht="12.75" customHeight="1">
      <c r="A478" s="65"/>
      <c r="B478" s="9" t="s">
        <v>150</v>
      </c>
      <c r="C478" s="194" t="s">
        <v>137</v>
      </c>
      <c r="D478" s="25">
        <v>40</v>
      </c>
      <c r="E478" s="25">
        <v>1975</v>
      </c>
      <c r="F478" s="195">
        <v>47.3</v>
      </c>
      <c r="G478" s="195">
        <v>2.1</v>
      </c>
      <c r="H478" s="195">
        <v>6.4</v>
      </c>
      <c r="I478" s="195">
        <v>38.799999999999997</v>
      </c>
      <c r="J478" s="195">
        <v>2260.9299999999998</v>
      </c>
      <c r="K478" s="195">
        <v>38.750999999999998</v>
      </c>
      <c r="L478" s="195">
        <v>2260.9</v>
      </c>
      <c r="M478" s="201">
        <v>1.7139634658764207E-2</v>
      </c>
      <c r="N478" s="202">
        <v>55.4</v>
      </c>
      <c r="O478" s="203">
        <v>0.94953576009553708</v>
      </c>
      <c r="P478" s="203">
        <v>1028.3780795258524</v>
      </c>
      <c r="Q478" s="204">
        <v>56.972145605732223</v>
      </c>
    </row>
    <row r="479" spans="1:17" ht="12.75" customHeight="1">
      <c r="A479" s="65"/>
      <c r="B479" s="30" t="s">
        <v>189</v>
      </c>
      <c r="C479" s="199" t="s">
        <v>549</v>
      </c>
      <c r="D479" s="8">
        <v>20</v>
      </c>
      <c r="E479" s="8">
        <v>1988</v>
      </c>
      <c r="F479" s="200">
        <v>24.181000000000001</v>
      </c>
      <c r="G479" s="200">
        <v>1.954</v>
      </c>
      <c r="H479" s="200">
        <v>3.2</v>
      </c>
      <c r="I479" s="200">
        <v>19.027000000000001</v>
      </c>
      <c r="J479" s="200">
        <v>1109.6500000000001</v>
      </c>
      <c r="K479" s="200">
        <v>19.027000000000001</v>
      </c>
      <c r="L479" s="200">
        <v>1109.6500000000001</v>
      </c>
      <c r="M479" s="201">
        <v>1.7146848105258416E-2</v>
      </c>
      <c r="N479" s="202">
        <v>50.7</v>
      </c>
      <c r="O479" s="203">
        <v>0.86934519893660178</v>
      </c>
      <c r="P479" s="203">
        <v>1028.8108863155051</v>
      </c>
      <c r="Q479" s="204">
        <v>52.160711936196108</v>
      </c>
    </row>
    <row r="480" spans="1:17" ht="12.75" customHeight="1">
      <c r="A480" s="65"/>
      <c r="B480" s="30" t="s">
        <v>189</v>
      </c>
      <c r="C480" s="241" t="s">
        <v>556</v>
      </c>
      <c r="D480" s="242">
        <v>30</v>
      </c>
      <c r="E480" s="242">
        <v>1973</v>
      </c>
      <c r="F480" s="243">
        <v>37.131999999999998</v>
      </c>
      <c r="G480" s="243">
        <v>2.7360000000000002</v>
      </c>
      <c r="H480" s="243">
        <v>4.8</v>
      </c>
      <c r="I480" s="243">
        <v>29.596</v>
      </c>
      <c r="J480" s="243">
        <v>1725.95</v>
      </c>
      <c r="K480" s="243">
        <v>29.596</v>
      </c>
      <c r="L480" s="243">
        <v>1725.95</v>
      </c>
      <c r="M480" s="244">
        <v>1.7147657811639967E-2</v>
      </c>
      <c r="N480" s="245">
        <v>50.7</v>
      </c>
      <c r="O480" s="245">
        <v>0.86938625105014644</v>
      </c>
      <c r="P480" s="245">
        <v>1028.8594686983981</v>
      </c>
      <c r="Q480" s="246">
        <v>52.163175063008794</v>
      </c>
    </row>
    <row r="481" spans="1:17" ht="12.75" customHeight="1">
      <c r="A481" s="65"/>
      <c r="B481" s="30" t="s">
        <v>174</v>
      </c>
      <c r="C481" s="199" t="s">
        <v>169</v>
      </c>
      <c r="D481" s="8">
        <v>20</v>
      </c>
      <c r="E481" s="8" t="s">
        <v>35</v>
      </c>
      <c r="F481" s="200">
        <f>SUM(G481:I481)</f>
        <v>22.630000000000003</v>
      </c>
      <c r="G481" s="200">
        <v>1.52</v>
      </c>
      <c r="H481" s="200">
        <v>3.26</v>
      </c>
      <c r="I481" s="200">
        <v>17.850000000000001</v>
      </c>
      <c r="J481" s="200">
        <v>1040.79</v>
      </c>
      <c r="K481" s="200">
        <v>17.850000000000001</v>
      </c>
      <c r="L481" s="200">
        <v>1040.79</v>
      </c>
      <c r="M481" s="201">
        <f>K481/L481</f>
        <v>1.7150433805090366E-2</v>
      </c>
      <c r="N481" s="202">
        <v>49.81</v>
      </c>
      <c r="O481" s="203">
        <f>M481*N481</f>
        <v>0.85426310783155113</v>
      </c>
      <c r="P481" s="203">
        <f>M481*60*1000</f>
        <v>1029.026028305422</v>
      </c>
      <c r="Q481" s="204">
        <f>P481*N481/1000</f>
        <v>51.255786469893074</v>
      </c>
    </row>
    <row r="482" spans="1:17" ht="12.75" customHeight="1">
      <c r="A482" s="65"/>
      <c r="B482" s="9" t="s">
        <v>75</v>
      </c>
      <c r="C482" s="199" t="s">
        <v>435</v>
      </c>
      <c r="D482" s="8">
        <v>59</v>
      </c>
      <c r="E482" s="8">
        <v>1987</v>
      </c>
      <c r="F482" s="200">
        <v>53.960500000000003</v>
      </c>
      <c r="G482" s="200">
        <v>8.0100999999999996</v>
      </c>
      <c r="H482" s="200">
        <v>5.9</v>
      </c>
      <c r="I482" s="200">
        <v>40.050400000000003</v>
      </c>
      <c r="J482" s="200">
        <v>2334.62</v>
      </c>
      <c r="K482" s="200">
        <v>40.050400000000003</v>
      </c>
      <c r="L482" s="200">
        <v>2334.62</v>
      </c>
      <c r="M482" s="201">
        <v>1.7154997387155084E-2</v>
      </c>
      <c r="N482" s="202">
        <v>60.4</v>
      </c>
      <c r="O482" s="203">
        <v>1.036161842184167</v>
      </c>
      <c r="P482" s="203">
        <v>1029.299843229305</v>
      </c>
      <c r="Q482" s="204">
        <v>62.169710531050022</v>
      </c>
    </row>
    <row r="483" spans="1:17" ht="12.75" customHeight="1">
      <c r="A483" s="65"/>
      <c r="B483" s="30" t="s">
        <v>118</v>
      </c>
      <c r="C483" s="17" t="s">
        <v>104</v>
      </c>
      <c r="D483" s="9">
        <v>60</v>
      </c>
      <c r="E483" s="9">
        <v>1985</v>
      </c>
      <c r="F483" s="179">
        <v>84.29</v>
      </c>
      <c r="G483" s="179">
        <v>7.7141099999999998</v>
      </c>
      <c r="H483" s="179">
        <v>9.36</v>
      </c>
      <c r="I483" s="179">
        <v>67.215890000000002</v>
      </c>
      <c r="J483" s="179">
        <v>3912.05</v>
      </c>
      <c r="K483" s="179">
        <v>67.215890000000002</v>
      </c>
      <c r="L483" s="179">
        <v>3912.05</v>
      </c>
      <c r="M483" s="180">
        <v>1.718175636814458E-2</v>
      </c>
      <c r="N483" s="181">
        <v>62.238999999999997</v>
      </c>
      <c r="O483" s="181">
        <v>1.0693753345969506</v>
      </c>
      <c r="P483" s="181">
        <v>1030.9053820886747</v>
      </c>
      <c r="Q483" s="182">
        <v>64.162520075817028</v>
      </c>
    </row>
    <row r="484" spans="1:17" ht="12.75" customHeight="1">
      <c r="A484" s="65"/>
      <c r="B484" s="30" t="s">
        <v>433</v>
      </c>
      <c r="C484" s="17" t="s">
        <v>415</v>
      </c>
      <c r="D484" s="9">
        <v>17</v>
      </c>
      <c r="E484" s="9">
        <v>1973</v>
      </c>
      <c r="F484" s="179">
        <v>22.707000000000001</v>
      </c>
      <c r="G484" s="179">
        <v>0</v>
      </c>
      <c r="H484" s="179">
        <v>0</v>
      </c>
      <c r="I484" s="179">
        <v>22.707000000000001</v>
      </c>
      <c r="J484" s="179">
        <v>1317.97</v>
      </c>
      <c r="K484" s="179">
        <v>22.707000000000001</v>
      </c>
      <c r="L484" s="179">
        <v>1317.97</v>
      </c>
      <c r="M484" s="180">
        <v>1.7228768484866878E-2</v>
      </c>
      <c r="N484" s="181">
        <v>71.3</v>
      </c>
      <c r="O484" s="181">
        <v>1.2284111929710084</v>
      </c>
      <c r="P484" s="181">
        <v>1033.7261090920126</v>
      </c>
      <c r="Q484" s="182">
        <v>73.704671578260502</v>
      </c>
    </row>
    <row r="485" spans="1:17" ht="12.75" customHeight="1">
      <c r="A485" s="65"/>
      <c r="B485" s="9" t="s">
        <v>151</v>
      </c>
      <c r="C485" s="199" t="s">
        <v>722</v>
      </c>
      <c r="D485" s="8">
        <v>9</v>
      </c>
      <c r="E485" s="8">
        <v>1990</v>
      </c>
      <c r="F485" s="200">
        <v>11.292999999999999</v>
      </c>
      <c r="G485" s="200">
        <v>1.417</v>
      </c>
      <c r="H485" s="200">
        <v>0.873</v>
      </c>
      <c r="I485" s="200">
        <v>9.0030000000000001</v>
      </c>
      <c r="J485" s="200">
        <v>513.42999999999995</v>
      </c>
      <c r="K485" s="200">
        <v>9.0030000000000001</v>
      </c>
      <c r="L485" s="200">
        <v>513.42999999999995</v>
      </c>
      <c r="M485" s="201">
        <f>K485/L485</f>
        <v>1.7535009641041623E-2</v>
      </c>
      <c r="N485" s="202">
        <v>72.92</v>
      </c>
      <c r="O485" s="203">
        <f>M485*N485</f>
        <v>1.2786529030247551</v>
      </c>
      <c r="P485" s="203">
        <f>M485*60*1000</f>
        <v>1052.1005784624974</v>
      </c>
      <c r="Q485" s="204">
        <f>P485*N485/1000</f>
        <v>76.719174181485315</v>
      </c>
    </row>
    <row r="486" spans="1:17" ht="12.75" customHeight="1">
      <c r="A486" s="65"/>
      <c r="B486" s="9" t="s">
        <v>150</v>
      </c>
      <c r="C486" s="194" t="s">
        <v>140</v>
      </c>
      <c r="D486" s="25">
        <v>45</v>
      </c>
      <c r="E486" s="25">
        <v>1971</v>
      </c>
      <c r="F486" s="195">
        <v>44</v>
      </c>
      <c r="G486" s="195">
        <v>3.3</v>
      </c>
      <c r="H486" s="195">
        <v>7.2</v>
      </c>
      <c r="I486" s="195">
        <v>33.5</v>
      </c>
      <c r="J486" s="195">
        <v>1906.15</v>
      </c>
      <c r="K486" s="195">
        <v>33.539000000000001</v>
      </c>
      <c r="L486" s="195">
        <v>1906.2</v>
      </c>
      <c r="M486" s="201">
        <v>1.7594691008288744E-2</v>
      </c>
      <c r="N486" s="202">
        <v>55.4</v>
      </c>
      <c r="O486" s="203">
        <v>0.97474588185919642</v>
      </c>
      <c r="P486" s="203">
        <v>1055.6814604973247</v>
      </c>
      <c r="Q486" s="204">
        <v>58.48475291155178</v>
      </c>
    </row>
    <row r="487" spans="1:17" ht="12.75" customHeight="1">
      <c r="A487" s="65"/>
      <c r="B487" s="9" t="s">
        <v>150</v>
      </c>
      <c r="C487" s="194" t="s">
        <v>143</v>
      </c>
      <c r="D487" s="25">
        <v>45</v>
      </c>
      <c r="E487" s="25">
        <v>1981</v>
      </c>
      <c r="F487" s="195">
        <v>50.400000000000006</v>
      </c>
      <c r="G487" s="195">
        <v>3.6</v>
      </c>
      <c r="H487" s="195">
        <v>7.2</v>
      </c>
      <c r="I487" s="195">
        <v>39.6</v>
      </c>
      <c r="J487" s="195">
        <v>2250.5500000000002</v>
      </c>
      <c r="K487" s="195">
        <v>39.6</v>
      </c>
      <c r="L487" s="195">
        <v>2250.5500000000002</v>
      </c>
      <c r="M487" s="201">
        <v>1.759569882917509E-2</v>
      </c>
      <c r="N487" s="202">
        <v>55.4</v>
      </c>
      <c r="O487" s="203">
        <v>0.97480171513629998</v>
      </c>
      <c r="P487" s="203">
        <v>1055.7419297505053</v>
      </c>
      <c r="Q487" s="204">
        <v>58.488102908177993</v>
      </c>
    </row>
    <row r="488" spans="1:17" ht="12.75" customHeight="1">
      <c r="A488" s="65"/>
      <c r="B488" s="30" t="s">
        <v>189</v>
      </c>
      <c r="C488" s="199" t="s">
        <v>555</v>
      </c>
      <c r="D488" s="8">
        <v>30</v>
      </c>
      <c r="E488" s="8">
        <v>1970</v>
      </c>
      <c r="F488" s="200">
        <v>38.564</v>
      </c>
      <c r="G488" s="200">
        <v>3.35</v>
      </c>
      <c r="H488" s="200">
        <v>4.8</v>
      </c>
      <c r="I488" s="200">
        <v>30.414000000000001</v>
      </c>
      <c r="J488" s="200">
        <v>1727.5</v>
      </c>
      <c r="K488" s="200">
        <v>30.414000000000001</v>
      </c>
      <c r="L488" s="200">
        <v>1727.5</v>
      </c>
      <c r="M488" s="201">
        <v>1.7605788712011579E-2</v>
      </c>
      <c r="N488" s="202">
        <v>50.7</v>
      </c>
      <c r="O488" s="203">
        <v>0.89261348769898707</v>
      </c>
      <c r="P488" s="203">
        <v>1056.3473227206948</v>
      </c>
      <c r="Q488" s="204">
        <v>53.556809261939236</v>
      </c>
    </row>
    <row r="489" spans="1:17" ht="12.75" customHeight="1">
      <c r="A489" s="65"/>
      <c r="B489" s="30" t="s">
        <v>474</v>
      </c>
      <c r="C489" s="232" t="s">
        <v>297</v>
      </c>
      <c r="D489" s="233">
        <v>36</v>
      </c>
      <c r="E489" s="233">
        <v>1964</v>
      </c>
      <c r="F489" s="190">
        <v>34.005000000000003</v>
      </c>
      <c r="G489" s="190">
        <v>1.699076</v>
      </c>
      <c r="H489" s="190">
        <v>5.6</v>
      </c>
      <c r="I489" s="190">
        <v>26.705926999999999</v>
      </c>
      <c r="J489" s="190">
        <v>1514.36</v>
      </c>
      <c r="K489" s="190">
        <v>26.705926999999999</v>
      </c>
      <c r="L489" s="190">
        <v>1514.36</v>
      </c>
      <c r="M489" s="191">
        <v>1.7635124408991256E-2</v>
      </c>
      <c r="N489" s="192">
        <v>80.115000000000009</v>
      </c>
      <c r="O489" s="192">
        <v>1.4128379920263345</v>
      </c>
      <c r="P489" s="192">
        <v>1058.1074645394754</v>
      </c>
      <c r="Q489" s="193">
        <v>84.770279521580079</v>
      </c>
    </row>
    <row r="490" spans="1:17" ht="12.75" customHeight="1">
      <c r="A490" s="65"/>
      <c r="B490" s="30" t="s">
        <v>398</v>
      </c>
      <c r="C490" s="225" t="s">
        <v>487</v>
      </c>
      <c r="D490" s="226">
        <v>37</v>
      </c>
      <c r="E490" s="226">
        <v>1986</v>
      </c>
      <c r="F490" s="227">
        <v>49.506999999999998</v>
      </c>
      <c r="G490" s="227">
        <v>3.9780000000000002</v>
      </c>
      <c r="H490" s="227">
        <v>5.92</v>
      </c>
      <c r="I490" s="227">
        <v>39.608998</v>
      </c>
      <c r="J490" s="227">
        <v>2244.37</v>
      </c>
      <c r="K490" s="227">
        <v>39.608998</v>
      </c>
      <c r="L490" s="227">
        <v>2244.37</v>
      </c>
      <c r="M490" s="228">
        <v>1.7648158726056757E-2</v>
      </c>
      <c r="N490" s="229">
        <v>64.528000000000006</v>
      </c>
      <c r="O490" s="229">
        <v>1.1388003862749905</v>
      </c>
      <c r="P490" s="229">
        <v>1058.8895235634054</v>
      </c>
      <c r="Q490" s="230">
        <v>68.328023176499428</v>
      </c>
    </row>
    <row r="491" spans="1:17" ht="12.75" customHeight="1">
      <c r="A491" s="65"/>
      <c r="B491" s="9" t="s">
        <v>152</v>
      </c>
      <c r="C491" s="199" t="s">
        <v>756</v>
      </c>
      <c r="D491" s="8">
        <v>45</v>
      </c>
      <c r="E491" s="8">
        <v>1960</v>
      </c>
      <c r="F491" s="200">
        <v>37.573999999999998</v>
      </c>
      <c r="G491" s="200">
        <v>3.2290000000000001</v>
      </c>
      <c r="H491" s="200">
        <v>0.44</v>
      </c>
      <c r="I491" s="200">
        <f>F491-G491-H491</f>
        <v>33.905000000000001</v>
      </c>
      <c r="J491" s="200">
        <v>1918.6</v>
      </c>
      <c r="K491" s="200">
        <v>33.905000000000001</v>
      </c>
      <c r="L491" s="200">
        <v>1918.6</v>
      </c>
      <c r="M491" s="201">
        <f>K491/L491</f>
        <v>1.7671739810278329E-2</v>
      </c>
      <c r="N491" s="202">
        <v>51.448</v>
      </c>
      <c r="O491" s="203">
        <f>M491*N491</f>
        <v>0.9091756697591995</v>
      </c>
      <c r="P491" s="203">
        <f>M491*60*1000</f>
        <v>1060.3043886167</v>
      </c>
      <c r="Q491" s="204">
        <f>P491*N491/1000</f>
        <v>54.550540185551981</v>
      </c>
    </row>
    <row r="492" spans="1:17" ht="12.75" customHeight="1">
      <c r="A492" s="65"/>
      <c r="B492" s="9" t="s">
        <v>395</v>
      </c>
      <c r="C492" s="247" t="s">
        <v>507</v>
      </c>
      <c r="D492" s="31">
        <v>40</v>
      </c>
      <c r="E492" s="31">
        <v>1986</v>
      </c>
      <c r="F492" s="248">
        <v>49.064</v>
      </c>
      <c r="G492" s="248">
        <v>3.061836</v>
      </c>
      <c r="H492" s="248">
        <v>6.4</v>
      </c>
      <c r="I492" s="248">
        <v>39.602162999999997</v>
      </c>
      <c r="J492" s="248">
        <v>2240.67</v>
      </c>
      <c r="K492" s="248">
        <v>39.602162999999997</v>
      </c>
      <c r="L492" s="248">
        <v>2240.67</v>
      </c>
      <c r="M492" s="249">
        <v>1.7674250558984587E-2</v>
      </c>
      <c r="N492" s="250">
        <v>66.272000000000006</v>
      </c>
      <c r="O492" s="250">
        <v>1.1713079330450267</v>
      </c>
      <c r="P492" s="250">
        <v>1060.4550335390752</v>
      </c>
      <c r="Q492" s="251">
        <v>70.278475982701593</v>
      </c>
    </row>
    <row r="493" spans="1:17" ht="12.75" customHeight="1">
      <c r="A493" s="65"/>
      <c r="B493" s="30" t="s">
        <v>474</v>
      </c>
      <c r="C493" s="232" t="s">
        <v>298</v>
      </c>
      <c r="D493" s="233">
        <v>9</v>
      </c>
      <c r="E493" s="233">
        <v>1986</v>
      </c>
      <c r="F493" s="190">
        <v>11.2348</v>
      </c>
      <c r="G493" s="190">
        <v>0.4743</v>
      </c>
      <c r="H493" s="190">
        <v>1.28</v>
      </c>
      <c r="I493" s="190">
        <v>9.4805010000000003</v>
      </c>
      <c r="J493" s="190">
        <v>536.30999999999995</v>
      </c>
      <c r="K493" s="190">
        <v>9.4805010000000003</v>
      </c>
      <c r="L493" s="190">
        <v>536.30999999999995</v>
      </c>
      <c r="M493" s="191">
        <v>1.7677278066789731E-2</v>
      </c>
      <c r="N493" s="192">
        <v>80.115000000000009</v>
      </c>
      <c r="O493" s="192">
        <v>1.4162151323208594</v>
      </c>
      <c r="P493" s="192">
        <v>1060.6366840073838</v>
      </c>
      <c r="Q493" s="193">
        <v>84.972907939251556</v>
      </c>
    </row>
    <row r="494" spans="1:17" ht="12.75" customHeight="1">
      <c r="A494" s="65"/>
      <c r="B494" s="30" t="s">
        <v>398</v>
      </c>
      <c r="C494" s="225" t="s">
        <v>486</v>
      </c>
      <c r="D494" s="226">
        <v>38</v>
      </c>
      <c r="E494" s="226">
        <v>1987</v>
      </c>
      <c r="F494" s="227">
        <v>52.284999999999997</v>
      </c>
      <c r="G494" s="227">
        <v>4.4880000000000004</v>
      </c>
      <c r="H494" s="227">
        <v>7.36</v>
      </c>
      <c r="I494" s="227">
        <v>40.437002999999997</v>
      </c>
      <c r="J494" s="227">
        <v>2284.84</v>
      </c>
      <c r="K494" s="227">
        <v>40.437002999999997</v>
      </c>
      <c r="L494" s="227">
        <v>2284.84</v>
      </c>
      <c r="M494" s="228">
        <v>1.7697958281542688E-2</v>
      </c>
      <c r="N494" s="229">
        <v>64.528000000000006</v>
      </c>
      <c r="O494" s="229">
        <v>1.1420138519913867</v>
      </c>
      <c r="P494" s="229">
        <v>1061.8774968925613</v>
      </c>
      <c r="Q494" s="230">
        <v>68.520831119483205</v>
      </c>
    </row>
    <row r="495" spans="1:17" ht="12.75" customHeight="1">
      <c r="A495" s="65"/>
      <c r="B495" s="9" t="s">
        <v>75</v>
      </c>
      <c r="C495" s="199" t="s">
        <v>613</v>
      </c>
      <c r="D495" s="8">
        <v>19</v>
      </c>
      <c r="E495" s="8">
        <v>1973</v>
      </c>
      <c r="F495" s="200">
        <v>31.258500000000002</v>
      </c>
      <c r="G495" s="200">
        <v>2.907</v>
      </c>
      <c r="H495" s="200">
        <v>1.8</v>
      </c>
      <c r="I495" s="200">
        <v>26.551500000000001</v>
      </c>
      <c r="J495" s="200">
        <v>1500.13</v>
      </c>
      <c r="K495" s="200">
        <v>26.551500000000001</v>
      </c>
      <c r="L495" s="200">
        <v>1500.13</v>
      </c>
      <c r="M495" s="201">
        <v>1.7699466046275987E-2</v>
      </c>
      <c r="N495" s="202">
        <v>60.4</v>
      </c>
      <c r="O495" s="203">
        <v>1.0690477491950696</v>
      </c>
      <c r="P495" s="203">
        <v>1061.9679627765593</v>
      </c>
      <c r="Q495" s="204">
        <v>64.142864951704183</v>
      </c>
    </row>
    <row r="496" spans="1:17" ht="12.75" customHeight="1">
      <c r="A496" s="65"/>
      <c r="B496" s="30" t="s">
        <v>118</v>
      </c>
      <c r="C496" s="17" t="s">
        <v>107</v>
      </c>
      <c r="D496" s="9">
        <v>35</v>
      </c>
      <c r="E496" s="9">
        <v>1993</v>
      </c>
      <c r="F496" s="179">
        <v>45.15</v>
      </c>
      <c r="G496" s="179">
        <v>3.5014400000000001</v>
      </c>
      <c r="H496" s="179">
        <v>5.44</v>
      </c>
      <c r="I496" s="179">
        <v>36.208562999999998</v>
      </c>
      <c r="J496" s="179">
        <v>2045.71</v>
      </c>
      <c r="K496" s="179">
        <v>36.208562999999998</v>
      </c>
      <c r="L496" s="179">
        <v>2045.71</v>
      </c>
      <c r="M496" s="180">
        <v>1.769975363076878E-2</v>
      </c>
      <c r="N496" s="181">
        <v>62.238999999999997</v>
      </c>
      <c r="O496" s="181">
        <v>1.101614966225418</v>
      </c>
      <c r="P496" s="181">
        <v>1061.9852178461267</v>
      </c>
      <c r="Q496" s="182">
        <v>66.096897973525074</v>
      </c>
    </row>
    <row r="497" spans="1:17" ht="12.75" customHeight="1">
      <c r="A497" s="65"/>
      <c r="B497" s="30" t="s">
        <v>77</v>
      </c>
      <c r="C497" s="234" t="s">
        <v>653</v>
      </c>
      <c r="D497" s="252">
        <v>45</v>
      </c>
      <c r="E497" s="21" t="s">
        <v>35</v>
      </c>
      <c r="F497" s="206">
        <v>41.18</v>
      </c>
      <c r="G497" s="206">
        <v>2.4300000000000002</v>
      </c>
      <c r="H497" s="206">
        <v>7.2</v>
      </c>
      <c r="I497" s="206">
        <v>31.55</v>
      </c>
      <c r="J497" s="206">
        <v>1971.2</v>
      </c>
      <c r="K497" s="206">
        <v>31.55</v>
      </c>
      <c r="L497" s="206">
        <v>1971.2</v>
      </c>
      <c r="M497" s="201">
        <f>K497/L497</f>
        <v>1.6005478896103896E-2</v>
      </c>
      <c r="N497" s="202">
        <v>60.8</v>
      </c>
      <c r="O497" s="203">
        <f>M497*N497</f>
        <v>0.97313311688311688</v>
      </c>
      <c r="P497" s="203">
        <f>M497*60*1000</f>
        <v>960.32873376623377</v>
      </c>
      <c r="Q497" s="204">
        <f>P497*N497/1000</f>
        <v>58.387987012987011</v>
      </c>
    </row>
    <row r="498" spans="1:17" ht="12.75" customHeight="1">
      <c r="A498" s="65"/>
      <c r="B498" s="9" t="s">
        <v>395</v>
      </c>
      <c r="C498" s="199" t="s">
        <v>509</v>
      </c>
      <c r="D498" s="8">
        <v>20</v>
      </c>
      <c r="E498" s="8">
        <v>1964</v>
      </c>
      <c r="F498" s="200">
        <v>20.274999999999999</v>
      </c>
      <c r="G498" s="200">
        <v>1.259139</v>
      </c>
      <c r="H498" s="200">
        <v>3.84</v>
      </c>
      <c r="I498" s="200">
        <v>15.175859000000001</v>
      </c>
      <c r="J498" s="200">
        <v>1114.29</v>
      </c>
      <c r="K498" s="200">
        <v>15.175859000000001</v>
      </c>
      <c r="L498" s="200">
        <v>900.28</v>
      </c>
      <c r="M498" s="201">
        <v>1.6856821211178746E-2</v>
      </c>
      <c r="N498" s="202">
        <v>66.272000000000006</v>
      </c>
      <c r="O498" s="203">
        <v>1.117135255307238</v>
      </c>
      <c r="P498" s="203">
        <v>1011.4092726707247</v>
      </c>
      <c r="Q498" s="204">
        <v>67.028115318434274</v>
      </c>
    </row>
    <row r="499" spans="1:17" ht="12.75" customHeight="1">
      <c r="A499" s="65"/>
      <c r="B499" s="9" t="s">
        <v>345</v>
      </c>
      <c r="C499" s="183" t="s">
        <v>341</v>
      </c>
      <c r="D499" s="24">
        <v>7</v>
      </c>
      <c r="E499" s="24">
        <v>1989</v>
      </c>
      <c r="F499" s="184">
        <v>8.0250000000000004</v>
      </c>
      <c r="G499" s="184">
        <v>0</v>
      </c>
      <c r="H499" s="184">
        <v>0</v>
      </c>
      <c r="I499" s="184">
        <v>8.0250009999999996</v>
      </c>
      <c r="J499" s="184">
        <v>461.34</v>
      </c>
      <c r="K499" s="184">
        <v>8.0250009999999996</v>
      </c>
      <c r="L499" s="184">
        <v>461.34</v>
      </c>
      <c r="M499" s="185">
        <v>1.7394982008930505E-2</v>
      </c>
      <c r="N499" s="186">
        <v>97.337000000000003</v>
      </c>
      <c r="O499" s="186">
        <v>1.6931753638032687</v>
      </c>
      <c r="P499" s="186">
        <v>1043.6989205358302</v>
      </c>
      <c r="Q499" s="187">
        <v>101.59052182819612</v>
      </c>
    </row>
    <row r="500" spans="1:17" ht="12.75" customHeight="1">
      <c r="A500" s="65"/>
      <c r="B500" s="9" t="s">
        <v>345</v>
      </c>
      <c r="C500" s="183" t="s">
        <v>339</v>
      </c>
      <c r="D500" s="24">
        <v>46</v>
      </c>
      <c r="E500" s="24">
        <v>1981</v>
      </c>
      <c r="F500" s="184">
        <v>50.723999999999997</v>
      </c>
      <c r="G500" s="184">
        <v>3.8738069999999998</v>
      </c>
      <c r="H500" s="184">
        <v>7.2</v>
      </c>
      <c r="I500" s="184">
        <v>39.650199000000001</v>
      </c>
      <c r="J500" s="184">
        <v>2273.52</v>
      </c>
      <c r="K500" s="184">
        <v>39.650199000000001</v>
      </c>
      <c r="L500" s="184">
        <v>2273.52</v>
      </c>
      <c r="M500" s="185">
        <v>1.744000448643513E-2</v>
      </c>
      <c r="N500" s="186">
        <v>97.337000000000003</v>
      </c>
      <c r="O500" s="186">
        <v>1.6975577166961364</v>
      </c>
      <c r="P500" s="186">
        <v>1046.4002691861078</v>
      </c>
      <c r="Q500" s="187">
        <v>101.85346300176818</v>
      </c>
    </row>
    <row r="501" spans="1:17" ht="12.75" customHeight="1">
      <c r="A501" s="65"/>
      <c r="B501" s="9" t="s">
        <v>345</v>
      </c>
      <c r="C501" s="183" t="s">
        <v>340</v>
      </c>
      <c r="D501" s="24">
        <v>22</v>
      </c>
      <c r="E501" s="24">
        <v>1992</v>
      </c>
      <c r="F501" s="184">
        <v>26.138000000000002</v>
      </c>
      <c r="G501" s="184">
        <v>2.358495</v>
      </c>
      <c r="H501" s="184">
        <v>3.52</v>
      </c>
      <c r="I501" s="184">
        <v>20.259505000000001</v>
      </c>
      <c r="J501" s="184">
        <v>1158.3800000000001</v>
      </c>
      <c r="K501" s="184">
        <v>20.259505000000001</v>
      </c>
      <c r="L501" s="184">
        <v>1158.3800000000001</v>
      </c>
      <c r="M501" s="185">
        <v>1.7489515530309568E-2</v>
      </c>
      <c r="N501" s="186">
        <v>97.337000000000003</v>
      </c>
      <c r="O501" s="186">
        <v>1.7023769731737424</v>
      </c>
      <c r="P501" s="186">
        <v>1049.370931818574</v>
      </c>
      <c r="Q501" s="187">
        <v>102.14261839042454</v>
      </c>
    </row>
    <row r="502" spans="1:17" ht="12.75" customHeight="1">
      <c r="A502" s="65"/>
      <c r="B502" s="30" t="s">
        <v>77</v>
      </c>
      <c r="C502" s="214" t="s">
        <v>654</v>
      </c>
      <c r="D502" s="252">
        <v>20</v>
      </c>
      <c r="E502" s="21" t="s">
        <v>35</v>
      </c>
      <c r="F502" s="215">
        <v>24.13</v>
      </c>
      <c r="G502" s="215">
        <v>1.83</v>
      </c>
      <c r="H502" s="206">
        <v>3.2</v>
      </c>
      <c r="I502" s="215">
        <v>19.100000000000001</v>
      </c>
      <c r="J502" s="207">
        <v>1079.8800000000001</v>
      </c>
      <c r="K502" s="215">
        <v>19.100000000000001</v>
      </c>
      <c r="L502" s="207">
        <v>1079.8800000000001</v>
      </c>
      <c r="M502" s="201">
        <f>K502/L502</f>
        <v>1.7687150424121199E-2</v>
      </c>
      <c r="N502" s="202">
        <v>60.8</v>
      </c>
      <c r="O502" s="203">
        <f>M502*N502</f>
        <v>1.0753787457865689</v>
      </c>
      <c r="P502" s="203">
        <f>M502*60*1000</f>
        <v>1061.2290254472719</v>
      </c>
      <c r="Q502" s="204">
        <f>P502*N502/1000</f>
        <v>64.522724747194118</v>
      </c>
    </row>
    <row r="503" spans="1:17" ht="12.75" customHeight="1">
      <c r="A503" s="65"/>
      <c r="B503" s="9" t="s">
        <v>150</v>
      </c>
      <c r="C503" s="194" t="s">
        <v>138</v>
      </c>
      <c r="D503" s="25">
        <v>50</v>
      </c>
      <c r="E503" s="25">
        <v>1969</v>
      </c>
      <c r="F503" s="195">
        <v>56.699999999999996</v>
      </c>
      <c r="G503" s="195">
        <v>3</v>
      </c>
      <c r="H503" s="195">
        <v>7.9</v>
      </c>
      <c r="I503" s="195">
        <v>45.8</v>
      </c>
      <c r="J503" s="195">
        <v>2582.6</v>
      </c>
      <c r="K503" s="195">
        <v>45.75</v>
      </c>
      <c r="L503" s="195">
        <v>2582.6</v>
      </c>
      <c r="M503" s="201">
        <v>1.7714706110121582E-2</v>
      </c>
      <c r="N503" s="202">
        <v>55.4</v>
      </c>
      <c r="O503" s="203">
        <v>0.98139471850073567</v>
      </c>
      <c r="P503" s="203">
        <v>1062.8823666072949</v>
      </c>
      <c r="Q503" s="204">
        <v>58.883683110044132</v>
      </c>
    </row>
    <row r="504" spans="1:17" ht="12.75" customHeight="1">
      <c r="A504" s="65"/>
      <c r="B504" s="9" t="s">
        <v>74</v>
      </c>
      <c r="C504" s="17" t="s">
        <v>58</v>
      </c>
      <c r="D504" s="9">
        <v>107</v>
      </c>
      <c r="E504" s="9">
        <v>1974</v>
      </c>
      <c r="F504" s="179">
        <v>72.569999999999993</v>
      </c>
      <c r="G504" s="179">
        <v>10.093614000000001</v>
      </c>
      <c r="H504" s="179">
        <v>17.12</v>
      </c>
      <c r="I504" s="179">
        <f>F504-G504-H504</f>
        <v>45.356385999999986</v>
      </c>
      <c r="J504" s="179">
        <v>2559.98</v>
      </c>
      <c r="K504" s="179">
        <f>I504/J504*L504</f>
        <v>44.3482615758248</v>
      </c>
      <c r="L504" s="179">
        <v>2503.08</v>
      </c>
      <c r="M504" s="180">
        <f>K504/L504</f>
        <v>1.7717476699036706E-2</v>
      </c>
      <c r="N504" s="181">
        <f>56.6*1.09</f>
        <v>61.694000000000003</v>
      </c>
      <c r="O504" s="181">
        <f>M504*N504</f>
        <v>1.0930620074703705</v>
      </c>
      <c r="P504" s="181">
        <f>M504*60*1000</f>
        <v>1063.0486019422024</v>
      </c>
      <c r="Q504" s="182">
        <f>P504*N504/1000</f>
        <v>65.583720448222223</v>
      </c>
    </row>
    <row r="505" spans="1:17" ht="12.75" customHeight="1">
      <c r="A505" s="65"/>
      <c r="B505" s="30" t="s">
        <v>398</v>
      </c>
      <c r="C505" s="225" t="s">
        <v>396</v>
      </c>
      <c r="D505" s="226">
        <v>11</v>
      </c>
      <c r="E505" s="226">
        <v>1976</v>
      </c>
      <c r="F505" s="227">
        <v>13.1402</v>
      </c>
      <c r="G505" s="227">
        <v>1.4279999999999999</v>
      </c>
      <c r="H505" s="227">
        <v>1.6</v>
      </c>
      <c r="I505" s="227">
        <v>10.112198999999999</v>
      </c>
      <c r="J505" s="227">
        <v>568.63</v>
      </c>
      <c r="K505" s="227">
        <v>10.112198999999999</v>
      </c>
      <c r="L505" s="227">
        <v>568.63</v>
      </c>
      <c r="M505" s="228">
        <v>1.7783442660429451E-2</v>
      </c>
      <c r="N505" s="229">
        <v>64.528000000000006</v>
      </c>
      <c r="O505" s="229">
        <v>1.1475299879921916</v>
      </c>
      <c r="P505" s="229">
        <v>1067.0065596257671</v>
      </c>
      <c r="Q505" s="230">
        <v>68.851799279531505</v>
      </c>
    </row>
    <row r="506" spans="1:17" ht="12.75" customHeight="1">
      <c r="A506" s="65"/>
      <c r="B506" s="30" t="s">
        <v>267</v>
      </c>
      <c r="C506" s="188" t="s">
        <v>241</v>
      </c>
      <c r="D506" s="189">
        <v>20</v>
      </c>
      <c r="E506" s="189">
        <v>1991</v>
      </c>
      <c r="F506" s="190">
        <v>25.105</v>
      </c>
      <c r="G506" s="190">
        <v>2.8426269999999998</v>
      </c>
      <c r="H506" s="190">
        <v>3.2</v>
      </c>
      <c r="I506" s="190">
        <v>19.062376</v>
      </c>
      <c r="J506" s="190">
        <v>1071.33</v>
      </c>
      <c r="K506" s="190">
        <v>19.062376</v>
      </c>
      <c r="L506" s="190">
        <v>1071.33</v>
      </c>
      <c r="M506" s="191">
        <v>1.7793187906620746E-2</v>
      </c>
      <c r="N506" s="192">
        <v>61.040000000000006</v>
      </c>
      <c r="O506" s="192">
        <v>1.0860961898201305</v>
      </c>
      <c r="P506" s="192">
        <v>1067.5912743972447</v>
      </c>
      <c r="Q506" s="193">
        <v>65.165771389207819</v>
      </c>
    </row>
    <row r="507" spans="1:17" ht="12.75" customHeight="1">
      <c r="A507" s="65"/>
      <c r="B507" s="30" t="s">
        <v>433</v>
      </c>
      <c r="C507" s="17" t="s">
        <v>420</v>
      </c>
      <c r="D507" s="9">
        <v>19</v>
      </c>
      <c r="E507" s="9">
        <v>1986</v>
      </c>
      <c r="F507" s="179">
        <v>15.24</v>
      </c>
      <c r="G507" s="179">
        <v>0</v>
      </c>
      <c r="H507" s="179">
        <v>0</v>
      </c>
      <c r="I507" s="179">
        <v>15.24</v>
      </c>
      <c r="J507" s="179">
        <v>850.94</v>
      </c>
      <c r="K507" s="179">
        <v>15.24</v>
      </c>
      <c r="L507" s="179">
        <v>850.94</v>
      </c>
      <c r="M507" s="180">
        <v>1.7909605847650834E-2</v>
      </c>
      <c r="N507" s="181">
        <v>71.3</v>
      </c>
      <c r="O507" s="181">
        <v>1.2769548969375044</v>
      </c>
      <c r="P507" s="181">
        <v>1074.5763508590501</v>
      </c>
      <c r="Q507" s="182">
        <v>76.617293816250267</v>
      </c>
    </row>
    <row r="508" spans="1:17" ht="12.75" customHeight="1">
      <c r="A508" s="65"/>
      <c r="B508" s="9" t="s">
        <v>366</v>
      </c>
      <c r="C508" s="223" t="s">
        <v>357</v>
      </c>
      <c r="D508" s="224">
        <v>14</v>
      </c>
      <c r="E508" s="224">
        <v>1983</v>
      </c>
      <c r="F508" s="210">
        <v>17.393000000000001</v>
      </c>
      <c r="G508" s="210">
        <v>1.208475</v>
      </c>
      <c r="H508" s="210">
        <v>2.08</v>
      </c>
      <c r="I508" s="210">
        <v>14.104525000000001</v>
      </c>
      <c r="J508" s="210">
        <v>786.5</v>
      </c>
      <c r="K508" s="210">
        <v>14.104525000000001</v>
      </c>
      <c r="L508" s="210">
        <v>786.5</v>
      </c>
      <c r="M508" s="211">
        <v>1.7933280356007629E-2</v>
      </c>
      <c r="N508" s="212">
        <v>81.313999999999993</v>
      </c>
      <c r="O508" s="212">
        <v>1.4582267588684041</v>
      </c>
      <c r="P508" s="212">
        <v>1075.9968213604577</v>
      </c>
      <c r="Q508" s="213">
        <v>87.493605532104255</v>
      </c>
    </row>
    <row r="509" spans="1:17" ht="12.75" customHeight="1">
      <c r="A509" s="65"/>
      <c r="B509" s="9" t="s">
        <v>366</v>
      </c>
      <c r="C509" s="208" t="s">
        <v>352</v>
      </c>
      <c r="D509" s="209">
        <v>30</v>
      </c>
      <c r="E509" s="209">
        <v>1980</v>
      </c>
      <c r="F509" s="210">
        <v>30.641999999999999</v>
      </c>
      <c r="G509" s="210">
        <v>2.3095300000000001</v>
      </c>
      <c r="H509" s="210">
        <v>3.84</v>
      </c>
      <c r="I509" s="210">
        <v>24.492464999999999</v>
      </c>
      <c r="J509" s="210">
        <v>1363.59</v>
      </c>
      <c r="K509" s="210">
        <v>24.492464999999999</v>
      </c>
      <c r="L509" s="210">
        <v>1363.59</v>
      </c>
      <c r="M509" s="211">
        <v>1.7961751699557785E-2</v>
      </c>
      <c r="N509" s="212">
        <v>81.313999999999993</v>
      </c>
      <c r="O509" s="212">
        <v>1.4605418776978416</v>
      </c>
      <c r="P509" s="212">
        <v>1077.7051019734672</v>
      </c>
      <c r="Q509" s="213">
        <v>87.632512661870507</v>
      </c>
    </row>
    <row r="510" spans="1:17" ht="12.75" customHeight="1">
      <c r="A510" s="65"/>
      <c r="B510" s="30" t="s">
        <v>433</v>
      </c>
      <c r="C510" s="17" t="s">
        <v>416</v>
      </c>
      <c r="D510" s="9">
        <v>19</v>
      </c>
      <c r="E510" s="9">
        <v>1978</v>
      </c>
      <c r="F510" s="179">
        <v>17.311</v>
      </c>
      <c r="G510" s="179">
        <v>0</v>
      </c>
      <c r="H510" s="179">
        <v>0</v>
      </c>
      <c r="I510" s="179">
        <v>17.311</v>
      </c>
      <c r="J510" s="179">
        <v>961.74</v>
      </c>
      <c r="K510" s="179">
        <v>17.311</v>
      </c>
      <c r="L510" s="179">
        <v>961.74</v>
      </c>
      <c r="M510" s="180">
        <v>1.7999667269740262E-2</v>
      </c>
      <c r="N510" s="181">
        <v>71.3</v>
      </c>
      <c r="O510" s="181">
        <v>1.2833762763324805</v>
      </c>
      <c r="P510" s="181">
        <v>1079.9800361844157</v>
      </c>
      <c r="Q510" s="182">
        <v>77.002576579948823</v>
      </c>
    </row>
    <row r="511" spans="1:17" ht="12.75" customHeight="1">
      <c r="A511" s="65"/>
      <c r="B511" s="9" t="s">
        <v>119</v>
      </c>
      <c r="C511" s="199" t="s">
        <v>665</v>
      </c>
      <c r="D511" s="8">
        <v>45</v>
      </c>
      <c r="E511" s="8">
        <v>1973</v>
      </c>
      <c r="F511" s="200">
        <f>G511+H511+I511</f>
        <v>44.889999000000003</v>
      </c>
      <c r="G511" s="200">
        <v>3.926895</v>
      </c>
      <c r="H511" s="200">
        <v>7.2</v>
      </c>
      <c r="I511" s="200">
        <v>33.763103999999998</v>
      </c>
      <c r="J511" s="200">
        <v>1875.44</v>
      </c>
      <c r="K511" s="200">
        <f>I511</f>
        <v>33.763103999999998</v>
      </c>
      <c r="L511" s="200">
        <f>J511</f>
        <v>1875.44</v>
      </c>
      <c r="M511" s="201">
        <f>K511/L511</f>
        <v>1.8002764151345815E-2</v>
      </c>
      <c r="N511" s="202">
        <v>57.116</v>
      </c>
      <c r="O511" s="203">
        <f>M511*N511</f>
        <v>1.0282458772682677</v>
      </c>
      <c r="P511" s="203">
        <f>M511*60*1000</f>
        <v>1080.1658490807488</v>
      </c>
      <c r="Q511" s="204">
        <f>P511*N511/1000</f>
        <v>61.694752636096048</v>
      </c>
    </row>
    <row r="512" spans="1:17" ht="12.75" customHeight="1">
      <c r="A512" s="65"/>
      <c r="B512" s="9" t="s">
        <v>119</v>
      </c>
      <c r="C512" s="199" t="s">
        <v>666</v>
      </c>
      <c r="D512" s="8">
        <v>14</v>
      </c>
      <c r="E512" s="8">
        <v>1973</v>
      </c>
      <c r="F512" s="200">
        <f>G512+H512+I512</f>
        <v>15.527002</v>
      </c>
      <c r="G512" s="200">
        <v>0.47438999999999998</v>
      </c>
      <c r="H512" s="200">
        <v>2.173</v>
      </c>
      <c r="I512" s="200">
        <v>12.879612</v>
      </c>
      <c r="J512" s="200">
        <v>715.34</v>
      </c>
      <c r="K512" s="200">
        <f>I512</f>
        <v>12.879612</v>
      </c>
      <c r="L512" s="200">
        <f>J512</f>
        <v>715.34</v>
      </c>
      <c r="M512" s="201">
        <f>K512/L512</f>
        <v>1.8004881594766126E-2</v>
      </c>
      <c r="N512" s="202">
        <v>57.116</v>
      </c>
      <c r="O512" s="203">
        <f>M512*N512</f>
        <v>1.028366817166662</v>
      </c>
      <c r="P512" s="203">
        <f>M512*60*1000</f>
        <v>1080.2928956859676</v>
      </c>
      <c r="Q512" s="204">
        <f>P512*N512/1000</f>
        <v>61.702009029999722</v>
      </c>
    </row>
    <row r="513" spans="1:17" ht="12.75" customHeight="1">
      <c r="A513" s="65"/>
      <c r="B513" s="30" t="s">
        <v>77</v>
      </c>
      <c r="C513" s="214" t="s">
        <v>648</v>
      </c>
      <c r="D513" s="19">
        <v>33</v>
      </c>
      <c r="E513" s="20" t="s">
        <v>35</v>
      </c>
      <c r="F513" s="215">
        <v>33.729999999999997</v>
      </c>
      <c r="G513" s="215">
        <v>3.03</v>
      </c>
      <c r="H513" s="206">
        <v>5.12</v>
      </c>
      <c r="I513" s="215">
        <v>25.58</v>
      </c>
      <c r="J513" s="207">
        <v>1419.26</v>
      </c>
      <c r="K513" s="215">
        <v>25.58</v>
      </c>
      <c r="L513" s="207">
        <v>1419.26</v>
      </c>
      <c r="M513" s="201">
        <f>K513/L513</f>
        <v>1.802347702323746E-2</v>
      </c>
      <c r="N513" s="202">
        <v>60.8</v>
      </c>
      <c r="O513" s="203">
        <f>M513*N513</f>
        <v>1.0958274030128374</v>
      </c>
      <c r="P513" s="203">
        <f>M513*60*1000</f>
        <v>1081.4086213942476</v>
      </c>
      <c r="Q513" s="204">
        <f>P513*N513/1000</f>
        <v>65.749644180770247</v>
      </c>
    </row>
    <row r="514" spans="1:17" ht="12.75" customHeight="1">
      <c r="A514" s="65"/>
      <c r="B514" s="30" t="s">
        <v>189</v>
      </c>
      <c r="C514" s="199" t="s">
        <v>551</v>
      </c>
      <c r="D514" s="8">
        <v>20</v>
      </c>
      <c r="E514" s="8">
        <v>1989</v>
      </c>
      <c r="F514" s="200">
        <v>25.95</v>
      </c>
      <c r="G514" s="200">
        <v>3.4060000000000001</v>
      </c>
      <c r="H514" s="200">
        <v>3.2</v>
      </c>
      <c r="I514" s="200">
        <v>19.344000000000001</v>
      </c>
      <c r="J514" s="200">
        <v>1071.6500000000001</v>
      </c>
      <c r="K514" s="200">
        <v>19.344000000000001</v>
      </c>
      <c r="L514" s="200">
        <v>1071.6500000000001</v>
      </c>
      <c r="M514" s="201">
        <v>1.8050669528297484E-2</v>
      </c>
      <c r="N514" s="202">
        <v>50.7</v>
      </c>
      <c r="O514" s="203">
        <v>0.91516894508468249</v>
      </c>
      <c r="P514" s="203">
        <v>1083.040171697849</v>
      </c>
      <c r="Q514" s="204">
        <v>54.910136705080951</v>
      </c>
    </row>
    <row r="515" spans="1:17" ht="12.75" customHeight="1">
      <c r="A515" s="65"/>
      <c r="B515" s="30" t="s">
        <v>267</v>
      </c>
      <c r="C515" s="188" t="s">
        <v>248</v>
      </c>
      <c r="D515" s="189">
        <v>71</v>
      </c>
      <c r="E515" s="189">
        <v>1985</v>
      </c>
      <c r="F515" s="190">
        <v>105.048</v>
      </c>
      <c r="G515" s="190">
        <v>9.6722789999999996</v>
      </c>
      <c r="H515" s="190">
        <v>17.28</v>
      </c>
      <c r="I515" s="190">
        <v>78.095736000000002</v>
      </c>
      <c r="J515" s="190">
        <v>4324.5</v>
      </c>
      <c r="K515" s="190">
        <v>78.095736000000002</v>
      </c>
      <c r="L515" s="190">
        <v>4324.5</v>
      </c>
      <c r="M515" s="191">
        <v>1.8058905306971906E-2</v>
      </c>
      <c r="N515" s="192">
        <v>61.040000000000006</v>
      </c>
      <c r="O515" s="192">
        <v>1.1023155799375652</v>
      </c>
      <c r="P515" s="192">
        <v>1083.5343184183143</v>
      </c>
      <c r="Q515" s="193">
        <v>66.13893479625392</v>
      </c>
    </row>
    <row r="516" spans="1:17" ht="11.25" customHeight="1">
      <c r="A516" s="65"/>
      <c r="B516" s="30" t="s">
        <v>189</v>
      </c>
      <c r="C516" s="199" t="s">
        <v>553</v>
      </c>
      <c r="D516" s="8">
        <v>20</v>
      </c>
      <c r="E516" s="8">
        <v>1983</v>
      </c>
      <c r="F516" s="200">
        <v>27.058</v>
      </c>
      <c r="G516" s="200">
        <v>5.0259999999999998</v>
      </c>
      <c r="H516" s="200">
        <v>3.2</v>
      </c>
      <c r="I516" s="200">
        <v>18.832000000000001</v>
      </c>
      <c r="J516" s="200">
        <v>1042.6500000000001</v>
      </c>
      <c r="K516" s="200">
        <v>18.832000000000001</v>
      </c>
      <c r="L516" s="200">
        <v>1042.6500000000001</v>
      </c>
      <c r="M516" s="201">
        <v>1.8061669783724164E-2</v>
      </c>
      <c r="N516" s="202">
        <v>50.7</v>
      </c>
      <c r="O516" s="203">
        <v>0.91572665803481523</v>
      </c>
      <c r="P516" s="203">
        <v>1083.7001870234499</v>
      </c>
      <c r="Q516" s="204">
        <v>54.943599482088914</v>
      </c>
    </row>
    <row r="517" spans="1:17" ht="12.75" customHeight="1">
      <c r="A517" s="65"/>
      <c r="B517" s="30" t="s">
        <v>474</v>
      </c>
      <c r="C517" s="232" t="s">
        <v>294</v>
      </c>
      <c r="D517" s="233">
        <v>40</v>
      </c>
      <c r="E517" s="233">
        <v>1988</v>
      </c>
      <c r="F517" s="190">
        <v>42.890999999999998</v>
      </c>
      <c r="G517" s="190">
        <v>2.8559999999999999</v>
      </c>
      <c r="H517" s="190">
        <v>3.12</v>
      </c>
      <c r="I517" s="190">
        <v>36.914994999999998</v>
      </c>
      <c r="J517" s="190">
        <v>2040.9</v>
      </c>
      <c r="K517" s="190">
        <v>36.914994999999998</v>
      </c>
      <c r="L517" s="190">
        <v>2040.9</v>
      </c>
      <c r="M517" s="191">
        <v>1.8087605958155714E-2</v>
      </c>
      <c r="N517" s="192">
        <v>76.518000000000015</v>
      </c>
      <c r="O517" s="192">
        <v>1.3840274327061592</v>
      </c>
      <c r="P517" s="192">
        <v>1085.2563574893427</v>
      </c>
      <c r="Q517" s="193">
        <v>83.041645962369543</v>
      </c>
    </row>
    <row r="518" spans="1:17" ht="12.75" customHeight="1">
      <c r="A518" s="65"/>
      <c r="B518" s="30" t="s">
        <v>398</v>
      </c>
      <c r="C518" s="225" t="s">
        <v>485</v>
      </c>
      <c r="D518" s="226">
        <v>52</v>
      </c>
      <c r="E518" s="226">
        <v>1994</v>
      </c>
      <c r="F518" s="227">
        <v>68.569999999999993</v>
      </c>
      <c r="G518" s="227">
        <v>5.7629999999999999</v>
      </c>
      <c r="H518" s="227">
        <v>8.32</v>
      </c>
      <c r="I518" s="227">
        <v>54.487000000000002</v>
      </c>
      <c r="J518" s="227">
        <v>3006.49</v>
      </c>
      <c r="K518" s="227">
        <v>54.487000000000002</v>
      </c>
      <c r="L518" s="227">
        <v>3006.49</v>
      </c>
      <c r="M518" s="228">
        <v>1.8123126968657807E-2</v>
      </c>
      <c r="N518" s="229">
        <v>64.528000000000006</v>
      </c>
      <c r="O518" s="229">
        <v>1.1694491370335511</v>
      </c>
      <c r="P518" s="229">
        <v>1087.3876181194685</v>
      </c>
      <c r="Q518" s="230">
        <v>70.166948222013076</v>
      </c>
    </row>
    <row r="519" spans="1:17" ht="12.75" customHeight="1">
      <c r="A519" s="65"/>
      <c r="B519" s="9" t="s">
        <v>394</v>
      </c>
      <c r="C519" s="253" t="s">
        <v>392</v>
      </c>
      <c r="D519" s="254">
        <v>45</v>
      </c>
      <c r="E519" s="254">
        <v>1982</v>
      </c>
      <c r="F519" s="255">
        <v>32.265999999999998</v>
      </c>
      <c r="G519" s="255">
        <v>3.435972</v>
      </c>
      <c r="H519" s="255">
        <v>0.44500000000000001</v>
      </c>
      <c r="I519" s="255">
        <v>28.385027000000001</v>
      </c>
      <c r="J519" s="255">
        <v>1563.22</v>
      </c>
      <c r="K519" s="255">
        <v>28.385027000000001</v>
      </c>
      <c r="L519" s="255">
        <v>1563.22</v>
      </c>
      <c r="M519" s="256">
        <v>1.8158050050536712E-2</v>
      </c>
      <c r="N519" s="257">
        <v>74.88300000000001</v>
      </c>
      <c r="O519" s="257">
        <v>1.3597292619343408</v>
      </c>
      <c r="P519" s="257">
        <v>1089.4830030322028</v>
      </c>
      <c r="Q519" s="258">
        <v>81.583755716060452</v>
      </c>
    </row>
    <row r="520" spans="1:17" ht="12.75" customHeight="1">
      <c r="A520" s="65"/>
      <c r="B520" s="9" t="s">
        <v>150</v>
      </c>
      <c r="C520" s="194" t="s">
        <v>136</v>
      </c>
      <c r="D520" s="25">
        <v>10</v>
      </c>
      <c r="E520" s="25">
        <v>1968</v>
      </c>
      <c r="F520" s="195">
        <v>14.5</v>
      </c>
      <c r="G520" s="195">
        <v>0.8</v>
      </c>
      <c r="H520" s="195">
        <v>1.6</v>
      </c>
      <c r="I520" s="195">
        <v>12.1</v>
      </c>
      <c r="J520" s="195">
        <v>665.8</v>
      </c>
      <c r="K520" s="195">
        <v>12.1</v>
      </c>
      <c r="L520" s="195">
        <v>665.81</v>
      </c>
      <c r="M520" s="201">
        <v>1.817335275829441E-2</v>
      </c>
      <c r="N520" s="202">
        <v>55.4</v>
      </c>
      <c r="O520" s="203">
        <v>1.0068037428095102</v>
      </c>
      <c r="P520" s="203">
        <v>1090.4011654976646</v>
      </c>
      <c r="Q520" s="204">
        <v>60.408224568570617</v>
      </c>
    </row>
    <row r="521" spans="1:17" ht="12.75" customHeight="1">
      <c r="A521" s="65"/>
      <c r="B521" s="9" t="s">
        <v>119</v>
      </c>
      <c r="C521" s="199" t="s">
        <v>667</v>
      </c>
      <c r="D521" s="8">
        <v>6</v>
      </c>
      <c r="E521" s="8">
        <v>1913</v>
      </c>
      <c r="F521" s="200">
        <f>G521+H521+I521</f>
        <v>5.9219999999999997</v>
      </c>
      <c r="G521" s="200">
        <v>0.36897000000000002</v>
      </c>
      <c r="H521" s="200">
        <v>0.96</v>
      </c>
      <c r="I521" s="200">
        <v>4.5930299999999997</v>
      </c>
      <c r="J521" s="200">
        <v>252.63</v>
      </c>
      <c r="K521" s="200">
        <f>I521</f>
        <v>4.5930299999999997</v>
      </c>
      <c r="L521" s="200">
        <f>J521</f>
        <v>252.63</v>
      </c>
      <c r="M521" s="201">
        <f>K521/L521</f>
        <v>1.8180857380358628E-2</v>
      </c>
      <c r="N521" s="202">
        <v>57.116</v>
      </c>
      <c r="O521" s="203">
        <f>M521*N521</f>
        <v>1.0384178501365633</v>
      </c>
      <c r="P521" s="203">
        <f>M521*60*1000</f>
        <v>1090.8514428215176</v>
      </c>
      <c r="Q521" s="204">
        <f>P521*N521/1000</f>
        <v>62.305071008193799</v>
      </c>
    </row>
    <row r="522" spans="1:17" ht="12.75" customHeight="1">
      <c r="A522" s="65"/>
      <c r="B522" s="9" t="s">
        <v>150</v>
      </c>
      <c r="C522" s="194" t="s">
        <v>139</v>
      </c>
      <c r="D522" s="25">
        <v>40</v>
      </c>
      <c r="E522" s="25">
        <v>1980</v>
      </c>
      <c r="F522" s="195">
        <v>50</v>
      </c>
      <c r="G522" s="195">
        <v>3.4</v>
      </c>
      <c r="H522" s="195">
        <v>6.4</v>
      </c>
      <c r="I522" s="195">
        <v>40.200000000000003</v>
      </c>
      <c r="J522" s="195">
        <v>2208.7600000000002</v>
      </c>
      <c r="K522" s="195">
        <v>40.183</v>
      </c>
      <c r="L522" s="195">
        <v>2208.8000000000002</v>
      </c>
      <c r="M522" s="201">
        <v>1.8192231075697209E-2</v>
      </c>
      <c r="N522" s="202">
        <v>55.4</v>
      </c>
      <c r="O522" s="203">
        <v>1.0078496015936254</v>
      </c>
      <c r="P522" s="203">
        <v>1091.5338645418324</v>
      </c>
      <c r="Q522" s="204">
        <v>60.470976095617509</v>
      </c>
    </row>
    <row r="523" spans="1:17" ht="12.75" customHeight="1">
      <c r="A523" s="65"/>
      <c r="B523" s="30" t="s">
        <v>433</v>
      </c>
      <c r="C523" s="17" t="s">
        <v>424</v>
      </c>
      <c r="D523" s="9">
        <v>8</v>
      </c>
      <c r="E523" s="9">
        <v>1970</v>
      </c>
      <c r="F523" s="179">
        <v>7.5110000000000001</v>
      </c>
      <c r="G523" s="179">
        <v>0</v>
      </c>
      <c r="H523" s="179">
        <v>0</v>
      </c>
      <c r="I523" s="179">
        <v>7.5110000000000001</v>
      </c>
      <c r="J523" s="179">
        <v>412.7</v>
      </c>
      <c r="K523" s="179">
        <v>7.5110000000000001</v>
      </c>
      <c r="L523" s="179">
        <v>412.7</v>
      </c>
      <c r="M523" s="180">
        <v>1.8199660770535499E-2</v>
      </c>
      <c r="N523" s="181">
        <v>71.3</v>
      </c>
      <c r="O523" s="181">
        <v>1.297635812939181</v>
      </c>
      <c r="P523" s="181">
        <v>1091.9796462321301</v>
      </c>
      <c r="Q523" s="182">
        <v>77.858148776350873</v>
      </c>
    </row>
    <row r="524" spans="1:17" ht="12.75" customHeight="1">
      <c r="A524" s="65"/>
      <c r="B524" s="9" t="s">
        <v>152</v>
      </c>
      <c r="C524" s="199" t="s">
        <v>757</v>
      </c>
      <c r="D524" s="8">
        <v>70</v>
      </c>
      <c r="E524" s="8">
        <v>1963</v>
      </c>
      <c r="F524" s="200">
        <v>62.24</v>
      </c>
      <c r="G524" s="200">
        <v>6.8150000000000004</v>
      </c>
      <c r="H524" s="200">
        <v>0.7</v>
      </c>
      <c r="I524" s="200">
        <f>F524-G524-H524</f>
        <v>54.725000000000001</v>
      </c>
      <c r="J524" s="200">
        <v>3006.73</v>
      </c>
      <c r="K524" s="200">
        <v>54.725000000000001</v>
      </c>
      <c r="L524" s="200">
        <v>3006.73</v>
      </c>
      <c r="M524" s="201">
        <f>K524/L524</f>
        <v>1.82008361242945E-2</v>
      </c>
      <c r="N524" s="202">
        <v>51.448</v>
      </c>
      <c r="O524" s="203">
        <f>M524*N524</f>
        <v>0.93639661692270348</v>
      </c>
      <c r="P524" s="203">
        <f>M524*60*1000</f>
        <v>1092.0501674576699</v>
      </c>
      <c r="Q524" s="204">
        <f>P524*N524/1000</f>
        <v>56.183797015362202</v>
      </c>
    </row>
    <row r="525" spans="1:17" ht="12.75" customHeight="1">
      <c r="A525" s="65"/>
      <c r="B525" s="30" t="s">
        <v>474</v>
      </c>
      <c r="C525" s="188" t="s">
        <v>301</v>
      </c>
      <c r="D525" s="189">
        <v>7</v>
      </c>
      <c r="E525" s="189">
        <v>1956</v>
      </c>
      <c r="F525" s="190">
        <v>7.3310000000000004</v>
      </c>
      <c r="G525" s="190">
        <v>0</v>
      </c>
      <c r="H525" s="190">
        <v>0</v>
      </c>
      <c r="I525" s="190">
        <v>7.3310009999999997</v>
      </c>
      <c r="J525" s="190">
        <v>402.24</v>
      </c>
      <c r="K525" s="190">
        <v>7.3310009999999997</v>
      </c>
      <c r="L525" s="190">
        <v>402.24</v>
      </c>
      <c r="M525" s="191">
        <v>1.8225440035799522E-2</v>
      </c>
      <c r="N525" s="192">
        <v>76.518000000000015</v>
      </c>
      <c r="O525" s="192">
        <v>1.3945742206593081</v>
      </c>
      <c r="P525" s="192">
        <v>1093.5264021479713</v>
      </c>
      <c r="Q525" s="193">
        <v>83.674453239558488</v>
      </c>
    </row>
    <row r="526" spans="1:17" ht="12.75" customHeight="1">
      <c r="A526" s="65"/>
      <c r="B526" s="30" t="s">
        <v>189</v>
      </c>
      <c r="C526" s="183" t="s">
        <v>550</v>
      </c>
      <c r="D526" s="24">
        <v>36</v>
      </c>
      <c r="E526" s="24">
        <v>1990</v>
      </c>
      <c r="F526" s="184">
        <v>51.008000000000003</v>
      </c>
      <c r="G526" s="184">
        <v>3.7970000000000002</v>
      </c>
      <c r="H526" s="184">
        <v>8.64</v>
      </c>
      <c r="I526" s="184">
        <v>38.570999999999998</v>
      </c>
      <c r="J526" s="184">
        <v>2111.0500000000002</v>
      </c>
      <c r="K526" s="184">
        <v>38.570999999999998</v>
      </c>
      <c r="L526" s="184">
        <v>2111.0500000000002</v>
      </c>
      <c r="M526" s="185">
        <v>1.8271002581653678E-2</v>
      </c>
      <c r="N526" s="186">
        <v>50.7</v>
      </c>
      <c r="O526" s="186">
        <v>0.92633983088984151</v>
      </c>
      <c r="P526" s="186">
        <v>1096.2601548992207</v>
      </c>
      <c r="Q526" s="187">
        <v>55.580389853390486</v>
      </c>
    </row>
    <row r="527" spans="1:17" ht="13.5" customHeight="1">
      <c r="A527" s="65"/>
      <c r="B527" s="9" t="s">
        <v>74</v>
      </c>
      <c r="C527" s="17" t="s">
        <v>61</v>
      </c>
      <c r="D527" s="9">
        <v>47</v>
      </c>
      <c r="E527" s="9">
        <v>1979</v>
      </c>
      <c r="F527" s="179">
        <v>68.73</v>
      </c>
      <c r="G527" s="179">
        <v>6.5714520000000007</v>
      </c>
      <c r="H527" s="179">
        <v>7.7767999999999997</v>
      </c>
      <c r="I527" s="179">
        <f>F527-G527-H527</f>
        <v>54.381748000000002</v>
      </c>
      <c r="J527" s="179">
        <v>2974.87</v>
      </c>
      <c r="K527" s="179">
        <f>I527/J527*L527</f>
        <v>53.346895803339315</v>
      </c>
      <c r="L527" s="179">
        <v>2918.26</v>
      </c>
      <c r="M527" s="180">
        <f>K527/L527</f>
        <v>1.8280377966095999E-2</v>
      </c>
      <c r="N527" s="181">
        <f>56.6*1.09</f>
        <v>61.694000000000003</v>
      </c>
      <c r="O527" s="181">
        <f>M527*N527</f>
        <v>1.1277896382403265</v>
      </c>
      <c r="P527" s="181">
        <f>M527*60*1000</f>
        <v>1096.82267796576</v>
      </c>
      <c r="Q527" s="182">
        <f>P527*N527/1000</f>
        <v>67.667378294419592</v>
      </c>
    </row>
    <row r="528" spans="1:17" ht="12.75" customHeight="1">
      <c r="A528" s="65"/>
      <c r="B528" s="9" t="s">
        <v>151</v>
      </c>
      <c r="C528" s="199" t="s">
        <v>725</v>
      </c>
      <c r="D528" s="8">
        <v>17</v>
      </c>
      <c r="E528" s="8">
        <v>1974</v>
      </c>
      <c r="F528" s="200">
        <v>21.704999999999998</v>
      </c>
      <c r="G528" s="200">
        <v>1.643</v>
      </c>
      <c r="H528" s="200">
        <v>4.9320000000000004</v>
      </c>
      <c r="I528" s="200">
        <v>15.13</v>
      </c>
      <c r="J528" s="200">
        <v>827.36</v>
      </c>
      <c r="K528" s="200">
        <v>15.13</v>
      </c>
      <c r="L528" s="200">
        <v>827.36</v>
      </c>
      <c r="M528" s="201">
        <f>K528/L528</f>
        <v>1.8287081802359311E-2</v>
      </c>
      <c r="N528" s="202">
        <v>72.92</v>
      </c>
      <c r="O528" s="203">
        <f>M528*N528</f>
        <v>1.3334940050280411</v>
      </c>
      <c r="P528" s="203">
        <f>M528*60*1000</f>
        <v>1097.2249081415587</v>
      </c>
      <c r="Q528" s="204">
        <f>P528*N528/1000</f>
        <v>80.009640301682467</v>
      </c>
    </row>
    <row r="529" spans="1:17" ht="12.75" customHeight="1">
      <c r="A529" s="65"/>
      <c r="B529" s="30" t="s">
        <v>386</v>
      </c>
      <c r="C529" s="194" t="s">
        <v>379</v>
      </c>
      <c r="D529" s="25">
        <v>45</v>
      </c>
      <c r="E529" s="25">
        <v>1978</v>
      </c>
      <c r="F529" s="195">
        <v>51.16</v>
      </c>
      <c r="G529" s="195">
        <v>3.6080969999999999</v>
      </c>
      <c r="H529" s="195">
        <v>7.2</v>
      </c>
      <c r="I529" s="195">
        <v>40.351905000000002</v>
      </c>
      <c r="J529" s="195">
        <v>2206.29</v>
      </c>
      <c r="K529" s="195">
        <v>40.351905000000002</v>
      </c>
      <c r="L529" s="195">
        <v>2206.29</v>
      </c>
      <c r="M529" s="196">
        <v>1.8289483703411612E-2</v>
      </c>
      <c r="N529" s="197">
        <v>82.295000000000002</v>
      </c>
      <c r="O529" s="197">
        <v>1.5051330613722587</v>
      </c>
      <c r="P529" s="197">
        <v>1097.3690222046969</v>
      </c>
      <c r="Q529" s="198">
        <v>90.307983682335532</v>
      </c>
    </row>
    <row r="530" spans="1:17" ht="12.75" customHeight="1">
      <c r="A530" s="65"/>
      <c r="B530" s="30" t="s">
        <v>433</v>
      </c>
      <c r="C530" s="17" t="s">
        <v>419</v>
      </c>
      <c r="D530" s="9">
        <v>10</v>
      </c>
      <c r="E530" s="9">
        <v>1973</v>
      </c>
      <c r="F530" s="179">
        <v>14.795999999999999</v>
      </c>
      <c r="G530" s="179">
        <v>0</v>
      </c>
      <c r="H530" s="179">
        <v>0</v>
      </c>
      <c r="I530" s="179">
        <v>14.795999999999999</v>
      </c>
      <c r="J530" s="179">
        <v>804.68</v>
      </c>
      <c r="K530" s="179">
        <v>14.795999999999999</v>
      </c>
      <c r="L530" s="179">
        <v>804.68</v>
      </c>
      <c r="M530" s="180">
        <v>1.8387433513943431E-2</v>
      </c>
      <c r="N530" s="181">
        <v>71.3</v>
      </c>
      <c r="O530" s="181">
        <v>1.3110240095441665</v>
      </c>
      <c r="P530" s="181">
        <v>1103.2460108366058</v>
      </c>
      <c r="Q530" s="182">
        <v>78.661440572649994</v>
      </c>
    </row>
    <row r="531" spans="1:17" ht="12.75" customHeight="1">
      <c r="A531" s="65"/>
      <c r="B531" s="9" t="s">
        <v>75</v>
      </c>
      <c r="C531" s="199" t="s">
        <v>614</v>
      </c>
      <c r="D531" s="8">
        <v>71</v>
      </c>
      <c r="E531" s="8">
        <v>1985</v>
      </c>
      <c r="F531" s="200">
        <v>115.4605</v>
      </c>
      <c r="G531" s="200">
        <v>18.3505</v>
      </c>
      <c r="H531" s="200">
        <v>10.08</v>
      </c>
      <c r="I531" s="200">
        <v>87.03</v>
      </c>
      <c r="J531" s="200">
        <v>4715.87</v>
      </c>
      <c r="K531" s="200">
        <v>87.03</v>
      </c>
      <c r="L531" s="200">
        <v>4715.87</v>
      </c>
      <c r="M531" s="201">
        <v>1.8454707190825873E-2</v>
      </c>
      <c r="N531" s="202">
        <v>60.4</v>
      </c>
      <c r="O531" s="203">
        <v>1.1146643143258828</v>
      </c>
      <c r="P531" s="203">
        <v>1107.2824314495524</v>
      </c>
      <c r="Q531" s="204">
        <v>66.879858859552954</v>
      </c>
    </row>
    <row r="532" spans="1:17" ht="12.75" customHeight="1">
      <c r="A532" s="65"/>
      <c r="B532" s="9" t="s">
        <v>119</v>
      </c>
      <c r="C532" s="199" t="s">
        <v>668</v>
      </c>
      <c r="D532" s="8">
        <v>24</v>
      </c>
      <c r="E532" s="8">
        <v>1967</v>
      </c>
      <c r="F532" s="200">
        <f>G532+H532+I532</f>
        <v>23.424999</v>
      </c>
      <c r="G532" s="200">
        <v>2.0715029999999999</v>
      </c>
      <c r="H532" s="200">
        <v>0.63900000000000001</v>
      </c>
      <c r="I532" s="200">
        <v>20.714496</v>
      </c>
      <c r="J532" s="200">
        <v>1119.6199999999999</v>
      </c>
      <c r="K532" s="200">
        <f>I532</f>
        <v>20.714496</v>
      </c>
      <c r="L532" s="200">
        <f>J532</f>
        <v>1119.6199999999999</v>
      </c>
      <c r="M532" s="201">
        <f>K532/L532</f>
        <v>1.8501362962433685E-2</v>
      </c>
      <c r="N532" s="202">
        <v>57.116</v>
      </c>
      <c r="O532" s="203">
        <f>M532*N532</f>
        <v>1.0567238469623623</v>
      </c>
      <c r="P532" s="203">
        <f>M532*60*1000</f>
        <v>1110.0817777460211</v>
      </c>
      <c r="Q532" s="204">
        <f>P532*N532/1000</f>
        <v>63.403430817741743</v>
      </c>
    </row>
    <row r="533" spans="1:17" ht="12.75" customHeight="1">
      <c r="A533" s="65"/>
      <c r="B533" s="30" t="s">
        <v>118</v>
      </c>
      <c r="C533" s="17" t="s">
        <v>108</v>
      </c>
      <c r="D533" s="9">
        <v>42</v>
      </c>
      <c r="E533" s="9">
        <v>1994</v>
      </c>
      <c r="F533" s="179">
        <v>41.9</v>
      </c>
      <c r="G533" s="179">
        <v>2.5166599999999999</v>
      </c>
      <c r="H533" s="179">
        <v>5.84</v>
      </c>
      <c r="I533" s="179">
        <v>33.543337999999999</v>
      </c>
      <c r="J533" s="179">
        <v>1808.75</v>
      </c>
      <c r="K533" s="179">
        <v>33.543337999999999</v>
      </c>
      <c r="L533" s="179">
        <v>1808.75</v>
      </c>
      <c r="M533" s="180">
        <v>1.8545038286109192E-2</v>
      </c>
      <c r="N533" s="181">
        <v>62.238999999999997</v>
      </c>
      <c r="O533" s="181">
        <v>1.1542246378891499</v>
      </c>
      <c r="P533" s="181">
        <v>1112.7022971665515</v>
      </c>
      <c r="Q533" s="182">
        <v>69.253478273348989</v>
      </c>
    </row>
    <row r="534" spans="1:17" ht="12.75" customHeight="1">
      <c r="A534" s="65"/>
      <c r="B534" s="9" t="s">
        <v>74</v>
      </c>
      <c r="C534" s="17" t="s">
        <v>57</v>
      </c>
      <c r="D534" s="9">
        <v>57</v>
      </c>
      <c r="E534" s="9">
        <v>1982</v>
      </c>
      <c r="F534" s="179">
        <v>81.73</v>
      </c>
      <c r="G534" s="179">
        <v>8.2601639999999996</v>
      </c>
      <c r="H534" s="179">
        <v>8.64</v>
      </c>
      <c r="I534" s="179">
        <f>F534-G534-H534</f>
        <v>64.829836</v>
      </c>
      <c r="J534" s="179">
        <v>3486.09</v>
      </c>
      <c r="K534" s="179">
        <f>I534/J534*L534</f>
        <v>64.829836</v>
      </c>
      <c r="L534" s="179">
        <v>3486.09</v>
      </c>
      <c r="M534" s="180">
        <f>K534/L534</f>
        <v>1.8596718960210437E-2</v>
      </c>
      <c r="N534" s="181">
        <f>56.6*1.09</f>
        <v>61.694000000000003</v>
      </c>
      <c r="O534" s="181">
        <f>M534*N534</f>
        <v>1.1473059795312228</v>
      </c>
      <c r="P534" s="181">
        <f>M534*60*1000</f>
        <v>1115.8031376126262</v>
      </c>
      <c r="Q534" s="182">
        <f>P534*N534/1000</f>
        <v>68.838358771873359</v>
      </c>
    </row>
    <row r="535" spans="1:17" ht="12.75" customHeight="1">
      <c r="A535" s="65"/>
      <c r="B535" s="30" t="s">
        <v>474</v>
      </c>
      <c r="C535" s="188" t="s">
        <v>304</v>
      </c>
      <c r="D535" s="189">
        <v>12</v>
      </c>
      <c r="E535" s="189">
        <v>1972</v>
      </c>
      <c r="F535" s="190">
        <v>9.9499999999999993</v>
      </c>
      <c r="G535" s="190">
        <v>0</v>
      </c>
      <c r="H535" s="190">
        <v>0</v>
      </c>
      <c r="I535" s="190">
        <v>9.9499980000000008</v>
      </c>
      <c r="J535" s="190">
        <v>532.47</v>
      </c>
      <c r="K535" s="190">
        <v>9.9499980000000008</v>
      </c>
      <c r="L535" s="190">
        <v>532.47</v>
      </c>
      <c r="M535" s="191">
        <v>1.8686495013803595E-2</v>
      </c>
      <c r="N535" s="192">
        <v>80.115000000000009</v>
      </c>
      <c r="O535" s="192">
        <v>1.4970685480308752</v>
      </c>
      <c r="P535" s="192">
        <v>1121.1897008282156</v>
      </c>
      <c r="Q535" s="193">
        <v>89.8241128818525</v>
      </c>
    </row>
    <row r="536" spans="1:17" ht="12.75" customHeight="1">
      <c r="A536" s="65"/>
      <c r="B536" s="9" t="s">
        <v>119</v>
      </c>
      <c r="C536" s="199" t="s">
        <v>669</v>
      </c>
      <c r="D536" s="8">
        <v>42</v>
      </c>
      <c r="E536" s="8">
        <v>1972</v>
      </c>
      <c r="F536" s="200">
        <f>G536+H536+I536</f>
        <v>29.954001999999999</v>
      </c>
      <c r="G536" s="200">
        <v>2.3983050000000001</v>
      </c>
      <c r="H536" s="200">
        <v>4.9484000000000004</v>
      </c>
      <c r="I536" s="200">
        <v>22.607296999999999</v>
      </c>
      <c r="J536" s="200">
        <v>1208.1300000000001</v>
      </c>
      <c r="K536" s="200">
        <f>I536</f>
        <v>22.607296999999999</v>
      </c>
      <c r="L536" s="200">
        <f>J536</f>
        <v>1208.1300000000001</v>
      </c>
      <c r="M536" s="201">
        <f>K536/L536</f>
        <v>1.871263605737793E-2</v>
      </c>
      <c r="N536" s="202">
        <v>57.116</v>
      </c>
      <c r="O536" s="203">
        <f>M536*N536</f>
        <v>1.0687909210531978</v>
      </c>
      <c r="P536" s="203">
        <f>M536*60*1000</f>
        <v>1122.7581634426758</v>
      </c>
      <c r="Q536" s="204">
        <f>P536*N536/1000</f>
        <v>64.127455263191877</v>
      </c>
    </row>
    <row r="537" spans="1:17" ht="12.75" customHeight="1">
      <c r="A537" s="65"/>
      <c r="B537" s="9" t="s">
        <v>119</v>
      </c>
      <c r="C537" s="199" t="s">
        <v>446</v>
      </c>
      <c r="D537" s="8">
        <v>8</v>
      </c>
      <c r="E537" s="8">
        <v>1952</v>
      </c>
      <c r="F537" s="200">
        <f>G537+H537+I537</f>
        <v>9.8300009999999993</v>
      </c>
      <c r="G537" s="200">
        <v>0.94877999999999996</v>
      </c>
      <c r="H537" s="200">
        <v>1.2130000000000001</v>
      </c>
      <c r="I537" s="200">
        <v>7.668221</v>
      </c>
      <c r="J537" s="200">
        <v>407.98</v>
      </c>
      <c r="K537" s="200">
        <f>I537</f>
        <v>7.668221</v>
      </c>
      <c r="L537" s="200">
        <f>J537</f>
        <v>407.98</v>
      </c>
      <c r="M537" s="201">
        <f>K537/L537</f>
        <v>1.8795580665718906E-2</v>
      </c>
      <c r="N537" s="202">
        <v>57.116</v>
      </c>
      <c r="O537" s="203">
        <f>M537*N537</f>
        <v>1.0735283853032009</v>
      </c>
      <c r="P537" s="203">
        <f>M537*60*1000</f>
        <v>1127.7348399431344</v>
      </c>
      <c r="Q537" s="204">
        <f>P537*N537/1000</f>
        <v>64.411703118192065</v>
      </c>
    </row>
    <row r="538" spans="1:17" ht="12.75" customHeight="1">
      <c r="A538" s="65"/>
      <c r="B538" s="9" t="s">
        <v>119</v>
      </c>
      <c r="C538" s="199" t="s">
        <v>670</v>
      </c>
      <c r="D538" s="8">
        <v>12</v>
      </c>
      <c r="E538" s="8">
        <v>1958</v>
      </c>
      <c r="F538" s="200">
        <f>G538+H538+I538</f>
        <v>14.987999</v>
      </c>
      <c r="G538" s="200">
        <v>1.0542</v>
      </c>
      <c r="H538" s="200">
        <v>1.853</v>
      </c>
      <c r="I538" s="200">
        <v>12.080799000000001</v>
      </c>
      <c r="J538" s="200">
        <v>641.11</v>
      </c>
      <c r="K538" s="200">
        <f>I538</f>
        <v>12.080799000000001</v>
      </c>
      <c r="L538" s="200">
        <f>J538</f>
        <v>641.11</v>
      </c>
      <c r="M538" s="201">
        <f>K538/L538</f>
        <v>1.8843566626631936E-2</v>
      </c>
      <c r="N538" s="202">
        <v>57.116</v>
      </c>
      <c r="O538" s="203">
        <f>M538*N538</f>
        <v>1.0762691514467098</v>
      </c>
      <c r="P538" s="203">
        <f>M538*60*1000</f>
        <v>1130.6139975979161</v>
      </c>
      <c r="Q538" s="204">
        <f>P538*N538/1000</f>
        <v>64.576149086802573</v>
      </c>
    </row>
    <row r="539" spans="1:17" ht="12.75" customHeight="1">
      <c r="A539" s="65"/>
      <c r="B539" s="30" t="s">
        <v>386</v>
      </c>
      <c r="C539" s="194" t="s">
        <v>380</v>
      </c>
      <c r="D539" s="25">
        <v>37</v>
      </c>
      <c r="E539" s="25">
        <v>1970</v>
      </c>
      <c r="F539" s="195">
        <v>37.856000000000002</v>
      </c>
      <c r="G539" s="195">
        <v>2.3102999999999998</v>
      </c>
      <c r="H539" s="195">
        <v>5.76</v>
      </c>
      <c r="I539" s="195">
        <v>29.785701</v>
      </c>
      <c r="J539" s="195">
        <v>1579.46</v>
      </c>
      <c r="K539" s="195">
        <v>29.785701</v>
      </c>
      <c r="L539" s="195">
        <v>1579.46</v>
      </c>
      <c r="M539" s="196">
        <v>1.8858154685778682E-2</v>
      </c>
      <c r="N539" s="197">
        <v>82.295000000000002</v>
      </c>
      <c r="O539" s="197">
        <v>1.5519318398661568</v>
      </c>
      <c r="P539" s="197">
        <v>1131.4892811467209</v>
      </c>
      <c r="Q539" s="198">
        <v>93.115910391969408</v>
      </c>
    </row>
    <row r="540" spans="1:17" ht="12.75" customHeight="1">
      <c r="A540" s="65"/>
      <c r="B540" s="9" t="s">
        <v>119</v>
      </c>
      <c r="C540" s="199" t="s">
        <v>671</v>
      </c>
      <c r="D540" s="8">
        <v>44</v>
      </c>
      <c r="E540" s="8">
        <v>1980</v>
      </c>
      <c r="F540" s="200">
        <f>G540+H540+I540</f>
        <v>42.464000999999996</v>
      </c>
      <c r="G540" s="200">
        <v>3.6106349999999998</v>
      </c>
      <c r="H540" s="200">
        <v>4.8639999999999999</v>
      </c>
      <c r="I540" s="200">
        <v>33.989365999999997</v>
      </c>
      <c r="J540" s="200">
        <v>1797.46</v>
      </c>
      <c r="K540" s="200">
        <f>I540</f>
        <v>33.989365999999997</v>
      </c>
      <c r="L540" s="200">
        <f>J540</f>
        <v>1797.46</v>
      </c>
      <c r="M540" s="201">
        <f>K540/L540</f>
        <v>1.8909664749146016E-2</v>
      </c>
      <c r="N540" s="202">
        <v>57.116</v>
      </c>
      <c r="O540" s="203">
        <f>M540*N540</f>
        <v>1.0800444118122239</v>
      </c>
      <c r="P540" s="203">
        <f>M540*60*1000</f>
        <v>1134.579884948761</v>
      </c>
      <c r="Q540" s="204">
        <f>P540*N540/1000</f>
        <v>64.802664708733431</v>
      </c>
    </row>
    <row r="541" spans="1:17" ht="12.75" customHeight="1">
      <c r="A541" s="65"/>
      <c r="B541" s="30" t="s">
        <v>398</v>
      </c>
      <c r="C541" s="225" t="s">
        <v>397</v>
      </c>
      <c r="D541" s="226">
        <v>37</v>
      </c>
      <c r="E541" s="226">
        <v>1983</v>
      </c>
      <c r="F541" s="227">
        <v>47.627000000000002</v>
      </c>
      <c r="G541" s="227">
        <v>2.907</v>
      </c>
      <c r="H541" s="227">
        <v>6.08</v>
      </c>
      <c r="I541" s="227">
        <v>38.640002000000003</v>
      </c>
      <c r="J541" s="227">
        <v>2034.47</v>
      </c>
      <c r="K541" s="227">
        <v>38.640002000000003</v>
      </c>
      <c r="L541" s="227">
        <v>2034.47</v>
      </c>
      <c r="M541" s="228">
        <v>1.8992662462459512E-2</v>
      </c>
      <c r="N541" s="229">
        <v>64.528000000000006</v>
      </c>
      <c r="O541" s="229">
        <v>1.2255585233775874</v>
      </c>
      <c r="P541" s="229">
        <v>1139.5597477475708</v>
      </c>
      <c r="Q541" s="230">
        <v>73.53351140265525</v>
      </c>
    </row>
    <row r="542" spans="1:17" ht="12.75" customHeight="1">
      <c r="A542" s="65"/>
      <c r="B542" s="9" t="s">
        <v>366</v>
      </c>
      <c r="C542" s="223" t="s">
        <v>362</v>
      </c>
      <c r="D542" s="224">
        <v>14</v>
      </c>
      <c r="E542" s="224">
        <v>1984</v>
      </c>
      <c r="F542" s="210">
        <v>17.312999999999999</v>
      </c>
      <c r="G542" s="210">
        <v>1.0306949999999999</v>
      </c>
      <c r="H542" s="210">
        <v>2.0680000000000001</v>
      </c>
      <c r="I542" s="210">
        <v>14.214304</v>
      </c>
      <c r="J542" s="210">
        <v>744.57</v>
      </c>
      <c r="K542" s="210">
        <v>14.214304</v>
      </c>
      <c r="L542" s="210">
        <v>744.57</v>
      </c>
      <c r="M542" s="211">
        <v>1.9090621432504666E-2</v>
      </c>
      <c r="N542" s="212">
        <v>81.313999999999993</v>
      </c>
      <c r="O542" s="212">
        <v>1.5523347911626844</v>
      </c>
      <c r="P542" s="212">
        <v>1145.4372859502798</v>
      </c>
      <c r="Q542" s="213">
        <v>93.140087469761042</v>
      </c>
    </row>
    <row r="543" spans="1:17" ht="12.75" customHeight="1">
      <c r="A543" s="65"/>
      <c r="B543" s="30" t="s">
        <v>267</v>
      </c>
      <c r="C543" s="188" t="s">
        <v>469</v>
      </c>
      <c r="D543" s="189">
        <v>60</v>
      </c>
      <c r="E543" s="189">
        <v>1988</v>
      </c>
      <c r="F543" s="190">
        <v>82.022000000000006</v>
      </c>
      <c r="G543" s="190">
        <v>10.406888</v>
      </c>
      <c r="H543" s="190">
        <v>9.6</v>
      </c>
      <c r="I543" s="190">
        <v>62.015107</v>
      </c>
      <c r="J543" s="190">
        <v>3234.74</v>
      </c>
      <c r="K543" s="190">
        <v>62.015107</v>
      </c>
      <c r="L543" s="190">
        <v>3234.74</v>
      </c>
      <c r="M543" s="191">
        <v>1.9171589370397622E-2</v>
      </c>
      <c r="N543" s="192">
        <v>61.040000000000006</v>
      </c>
      <c r="O543" s="192">
        <v>1.170233815169071</v>
      </c>
      <c r="P543" s="192">
        <v>1150.2953622238572</v>
      </c>
      <c r="Q543" s="193">
        <v>70.214028910144251</v>
      </c>
    </row>
    <row r="544" spans="1:17" ht="12.75" customHeight="1">
      <c r="A544" s="65"/>
      <c r="B544" s="30" t="s">
        <v>189</v>
      </c>
      <c r="C544" s="199" t="s">
        <v>552</v>
      </c>
      <c r="D544" s="8">
        <v>20</v>
      </c>
      <c r="E544" s="8">
        <v>1984</v>
      </c>
      <c r="F544" s="200">
        <v>25.873000000000001</v>
      </c>
      <c r="G544" s="200">
        <v>2.2330000000000001</v>
      </c>
      <c r="H544" s="200">
        <v>3.2</v>
      </c>
      <c r="I544" s="200">
        <v>20.439</v>
      </c>
      <c r="J544" s="200">
        <v>1064.3</v>
      </c>
      <c r="K544" s="200">
        <v>20.439</v>
      </c>
      <c r="L544" s="200">
        <v>1064.3</v>
      </c>
      <c r="M544" s="201">
        <v>1.9204171756083813E-2</v>
      </c>
      <c r="N544" s="202">
        <v>50.7</v>
      </c>
      <c r="O544" s="203">
        <v>0.97365150803344935</v>
      </c>
      <c r="P544" s="203">
        <v>1152.2503053650289</v>
      </c>
      <c r="Q544" s="204">
        <v>58.419090482006972</v>
      </c>
    </row>
    <row r="545" spans="1:17" ht="12.75" customHeight="1">
      <c r="A545" s="65"/>
      <c r="B545" s="30" t="s">
        <v>474</v>
      </c>
      <c r="C545" s="188" t="s">
        <v>308</v>
      </c>
      <c r="D545" s="189">
        <v>8</v>
      </c>
      <c r="E545" s="189">
        <v>1956</v>
      </c>
      <c r="F545" s="190">
        <v>9.0559999999999992</v>
      </c>
      <c r="G545" s="190">
        <v>0</v>
      </c>
      <c r="H545" s="190">
        <v>0</v>
      </c>
      <c r="I545" s="190">
        <v>9.0559989999999999</v>
      </c>
      <c r="J545" s="190">
        <v>469.85</v>
      </c>
      <c r="K545" s="190">
        <v>9.0559989999999999</v>
      </c>
      <c r="L545" s="190">
        <v>469.85</v>
      </c>
      <c r="M545" s="191">
        <v>1.9274234330105351E-2</v>
      </c>
      <c r="N545" s="192">
        <v>80.115000000000009</v>
      </c>
      <c r="O545" s="192">
        <v>1.5441552833563903</v>
      </c>
      <c r="P545" s="192">
        <v>1156.4540598063211</v>
      </c>
      <c r="Q545" s="193">
        <v>92.649317001383423</v>
      </c>
    </row>
    <row r="546" spans="1:17" ht="12.75" customHeight="1">
      <c r="A546" s="65"/>
      <c r="B546" s="9" t="s">
        <v>34</v>
      </c>
      <c r="C546" s="236" t="s">
        <v>574</v>
      </c>
      <c r="D546" s="23">
        <v>8</v>
      </c>
      <c r="E546" s="23">
        <v>1975</v>
      </c>
      <c r="F546" s="237">
        <v>9.56</v>
      </c>
      <c r="G546" s="237">
        <v>0.56999999999999995</v>
      </c>
      <c r="H546" s="237">
        <v>1.28</v>
      </c>
      <c r="I546" s="237">
        <v>7.71</v>
      </c>
      <c r="J546" s="237">
        <v>397.89</v>
      </c>
      <c r="K546" s="237">
        <v>7.71</v>
      </c>
      <c r="L546" s="237">
        <v>397.89</v>
      </c>
      <c r="M546" s="238">
        <v>1.9377214808112796E-2</v>
      </c>
      <c r="N546" s="239">
        <v>67.599999999999994</v>
      </c>
      <c r="O546" s="239">
        <v>1.3098997210284249</v>
      </c>
      <c r="P546" s="239">
        <v>1162.6328884867678</v>
      </c>
      <c r="Q546" s="240">
        <v>78.593983261705489</v>
      </c>
    </row>
    <row r="547" spans="1:17" ht="12.75" customHeight="1">
      <c r="A547" s="65"/>
      <c r="B547" s="30" t="s">
        <v>267</v>
      </c>
      <c r="C547" s="188" t="s">
        <v>470</v>
      </c>
      <c r="D547" s="189">
        <v>36</v>
      </c>
      <c r="E547" s="189">
        <v>1979</v>
      </c>
      <c r="F547" s="190">
        <v>54.473999999999997</v>
      </c>
      <c r="G547" s="190">
        <v>5.7757560000000003</v>
      </c>
      <c r="H547" s="190">
        <v>8.64</v>
      </c>
      <c r="I547" s="190">
        <v>40.058239999999998</v>
      </c>
      <c r="J547" s="190">
        <v>2065.8000000000002</v>
      </c>
      <c r="K547" s="190">
        <v>40.058239999999998</v>
      </c>
      <c r="L547" s="190">
        <v>2065.8000000000002</v>
      </c>
      <c r="M547" s="191">
        <v>1.9391151127892338E-2</v>
      </c>
      <c r="N547" s="192">
        <v>61.040000000000006</v>
      </c>
      <c r="O547" s="192">
        <v>1.1836358648465484</v>
      </c>
      <c r="P547" s="192">
        <v>1163.4690676735402</v>
      </c>
      <c r="Q547" s="193">
        <v>71.018151890792893</v>
      </c>
    </row>
    <row r="548" spans="1:17" ht="12.75" customHeight="1">
      <c r="A548" s="65"/>
      <c r="B548" s="30" t="s">
        <v>77</v>
      </c>
      <c r="C548" s="214" t="s">
        <v>649</v>
      </c>
      <c r="D548" s="19">
        <v>105</v>
      </c>
      <c r="E548" s="21" t="s">
        <v>35</v>
      </c>
      <c r="F548" s="215">
        <v>73.34</v>
      </c>
      <c r="G548" s="215">
        <v>5.59</v>
      </c>
      <c r="H548" s="206">
        <v>17.13</v>
      </c>
      <c r="I548" s="215">
        <v>50.62</v>
      </c>
      <c r="J548" s="207">
        <v>2608.98</v>
      </c>
      <c r="K548" s="215">
        <v>49.27</v>
      </c>
      <c r="L548" s="207">
        <v>2539.69</v>
      </c>
      <c r="M548" s="201">
        <f>K548/L548</f>
        <v>1.9400005512483807E-2</v>
      </c>
      <c r="N548" s="202">
        <v>60.8</v>
      </c>
      <c r="O548" s="203">
        <f>M548*N548</f>
        <v>1.1795203351590153</v>
      </c>
      <c r="P548" s="203">
        <f>M548*60*1000</f>
        <v>1164.0003307490283</v>
      </c>
      <c r="Q548" s="204">
        <f>P548*N548/1000</f>
        <v>70.771220109540906</v>
      </c>
    </row>
    <row r="549" spans="1:17" ht="12.75" customHeight="1">
      <c r="A549" s="65"/>
      <c r="B549" s="30" t="s">
        <v>474</v>
      </c>
      <c r="C549" s="232" t="s">
        <v>299</v>
      </c>
      <c r="D549" s="233">
        <v>20</v>
      </c>
      <c r="E549" s="233">
        <v>1985</v>
      </c>
      <c r="F549" s="190">
        <v>24.658999999999999</v>
      </c>
      <c r="G549" s="190">
        <v>1.13628</v>
      </c>
      <c r="H549" s="190">
        <v>3.2</v>
      </c>
      <c r="I549" s="190">
        <v>20.32272</v>
      </c>
      <c r="J549" s="190">
        <v>1047.19</v>
      </c>
      <c r="K549" s="190">
        <v>20.32272</v>
      </c>
      <c r="L549" s="190">
        <v>1047.19</v>
      </c>
      <c r="M549" s="191">
        <v>1.9406908010962672E-2</v>
      </c>
      <c r="N549" s="192">
        <v>80.115000000000009</v>
      </c>
      <c r="O549" s="192">
        <v>1.5547844352982747</v>
      </c>
      <c r="P549" s="192">
        <v>1164.4144806577604</v>
      </c>
      <c r="Q549" s="193">
        <v>93.287066117896487</v>
      </c>
    </row>
    <row r="550" spans="1:17" ht="12.75" customHeight="1">
      <c r="A550" s="65"/>
      <c r="B550" s="9" t="s">
        <v>38</v>
      </c>
      <c r="C550" s="236" t="s">
        <v>582</v>
      </c>
      <c r="D550" s="23">
        <v>45</v>
      </c>
      <c r="E550" s="23" t="s">
        <v>36</v>
      </c>
      <c r="F550" s="237">
        <v>42.576999999999998</v>
      </c>
      <c r="G550" s="237">
        <v>5.7759999999999998</v>
      </c>
      <c r="H550" s="237">
        <v>0.45</v>
      </c>
      <c r="I550" s="237">
        <v>36.350999999999999</v>
      </c>
      <c r="J550" s="237"/>
      <c r="K550" s="237">
        <v>36.350999999999999</v>
      </c>
      <c r="L550" s="237">
        <v>1871.32</v>
      </c>
      <c r="M550" s="238">
        <v>1.9425325438727742E-2</v>
      </c>
      <c r="N550" s="239">
        <v>62.89</v>
      </c>
      <c r="O550" s="239">
        <v>1.2216587168415878</v>
      </c>
      <c r="P550" s="239">
        <v>1165.5195263236644</v>
      </c>
      <c r="Q550" s="240">
        <v>73.29952301049525</v>
      </c>
    </row>
    <row r="551" spans="1:17" ht="12.75" customHeight="1">
      <c r="A551" s="65"/>
      <c r="B551" s="30" t="s">
        <v>118</v>
      </c>
      <c r="C551" s="17" t="s">
        <v>105</v>
      </c>
      <c r="D551" s="9">
        <v>20</v>
      </c>
      <c r="E551" s="9">
        <v>1994</v>
      </c>
      <c r="F551" s="179">
        <v>26.11</v>
      </c>
      <c r="G551" s="179">
        <v>1.5865899999999999</v>
      </c>
      <c r="H551" s="179">
        <v>2.72</v>
      </c>
      <c r="I551" s="179">
        <v>21.803412999999999</v>
      </c>
      <c r="J551" s="179">
        <v>1120.8599999999999</v>
      </c>
      <c r="K551" s="179">
        <v>21.803412999999999</v>
      </c>
      <c r="L551" s="179">
        <v>1120.8599999999999</v>
      </c>
      <c r="M551" s="180">
        <v>1.9452396374212658E-2</v>
      </c>
      <c r="N551" s="181">
        <v>62.238999999999997</v>
      </c>
      <c r="O551" s="181">
        <v>1.2106976979346216</v>
      </c>
      <c r="P551" s="181">
        <v>1167.1437824527595</v>
      </c>
      <c r="Q551" s="182">
        <v>72.6418618760773</v>
      </c>
    </row>
    <row r="552" spans="1:17" ht="12.75" customHeight="1">
      <c r="A552" s="65"/>
      <c r="B552" s="30" t="s">
        <v>267</v>
      </c>
      <c r="C552" s="188" t="s">
        <v>251</v>
      </c>
      <c r="D552" s="189">
        <v>59</v>
      </c>
      <c r="E552" s="189">
        <v>1964</v>
      </c>
      <c r="F552" s="190">
        <v>68.438999999999993</v>
      </c>
      <c r="G552" s="190">
        <v>7.7599850000000004</v>
      </c>
      <c r="H552" s="190">
        <v>9.1199999999999992</v>
      </c>
      <c r="I552" s="190">
        <v>51.559018000000002</v>
      </c>
      <c r="J552" s="190">
        <v>2642.27</v>
      </c>
      <c r="K552" s="190">
        <v>51.559018000000002</v>
      </c>
      <c r="L552" s="190">
        <v>2642.27</v>
      </c>
      <c r="M552" s="191">
        <v>1.9513152705817348E-2</v>
      </c>
      <c r="N552" s="192">
        <v>61.040000000000006</v>
      </c>
      <c r="O552" s="192">
        <v>1.1910828411630909</v>
      </c>
      <c r="P552" s="192">
        <v>1170.7891623490409</v>
      </c>
      <c r="Q552" s="193">
        <v>71.464970469785456</v>
      </c>
    </row>
    <row r="553" spans="1:17" ht="12.75" customHeight="1">
      <c r="A553" s="65"/>
      <c r="B553" s="30" t="s">
        <v>398</v>
      </c>
      <c r="C553" s="225" t="s">
        <v>488</v>
      </c>
      <c r="D553" s="226">
        <v>73</v>
      </c>
      <c r="E553" s="226">
        <v>1966</v>
      </c>
      <c r="F553" s="227">
        <v>45.203000000000003</v>
      </c>
      <c r="G553" s="227">
        <v>3.6184989999999999</v>
      </c>
      <c r="H553" s="227">
        <v>0.76</v>
      </c>
      <c r="I553" s="227">
        <v>40.824495999999996</v>
      </c>
      <c r="J553" s="227">
        <v>2087.0500000000002</v>
      </c>
      <c r="K553" s="227">
        <v>40.824495999999996</v>
      </c>
      <c r="L553" s="227">
        <v>2087.0500000000002</v>
      </c>
      <c r="M553" s="228">
        <v>1.9560861503078505E-2</v>
      </c>
      <c r="N553" s="229">
        <v>64.528000000000006</v>
      </c>
      <c r="O553" s="229">
        <v>1.2622232710706498</v>
      </c>
      <c r="P553" s="229">
        <v>1173.6516901847103</v>
      </c>
      <c r="Q553" s="230">
        <v>75.733396264238991</v>
      </c>
    </row>
    <row r="554" spans="1:17" ht="12.75" customHeight="1">
      <c r="A554" s="65"/>
      <c r="B554" s="9" t="s">
        <v>188</v>
      </c>
      <c r="C554" s="199" t="s">
        <v>809</v>
      </c>
      <c r="D554" s="8">
        <v>36</v>
      </c>
      <c r="E554" s="8">
        <v>1969</v>
      </c>
      <c r="F554" s="200">
        <f>SUM(G554+H554+I554)</f>
        <v>38</v>
      </c>
      <c r="G554" s="200">
        <v>2.5419999999999998</v>
      </c>
      <c r="H554" s="200">
        <v>5.76</v>
      </c>
      <c r="I554" s="200">
        <v>29.698</v>
      </c>
      <c r="J554" s="200">
        <v>1512.63</v>
      </c>
      <c r="K554" s="200">
        <v>29.698</v>
      </c>
      <c r="L554" s="200">
        <v>1512.63</v>
      </c>
      <c r="M554" s="201">
        <f>K554/L554</f>
        <v>1.9633353827439623E-2</v>
      </c>
      <c r="N554" s="202">
        <v>52.65</v>
      </c>
      <c r="O554" s="203">
        <f>M554*N554</f>
        <v>1.0336960790146961</v>
      </c>
      <c r="P554" s="203">
        <f>M554*60*1000</f>
        <v>1178.0012296463774</v>
      </c>
      <c r="Q554" s="204">
        <f>P554*N554/1000</f>
        <v>62.021764740881764</v>
      </c>
    </row>
    <row r="555" spans="1:17" ht="12.75" customHeight="1">
      <c r="A555" s="65"/>
      <c r="B555" s="9" t="s">
        <v>151</v>
      </c>
      <c r="C555" s="199" t="s">
        <v>725</v>
      </c>
      <c r="D555" s="8">
        <v>19</v>
      </c>
      <c r="E555" s="8">
        <v>1974</v>
      </c>
      <c r="F555" s="200">
        <v>22.571000000000002</v>
      </c>
      <c r="G555" s="200">
        <v>1.9830000000000001</v>
      </c>
      <c r="H555" s="200">
        <v>2.9279999999999999</v>
      </c>
      <c r="I555" s="200">
        <v>17.66</v>
      </c>
      <c r="J555" s="200">
        <v>899.46</v>
      </c>
      <c r="K555" s="200">
        <v>17.66</v>
      </c>
      <c r="L555" s="200">
        <v>899.46</v>
      </c>
      <c r="M555" s="201">
        <f>K555/L555</f>
        <v>1.9634002623796498E-2</v>
      </c>
      <c r="N555" s="202">
        <v>72.92</v>
      </c>
      <c r="O555" s="203">
        <f>M555*N555</f>
        <v>1.4317114713272407</v>
      </c>
      <c r="P555" s="203">
        <f>M555*60*1000</f>
        <v>1178.0401574277898</v>
      </c>
      <c r="Q555" s="204">
        <f>P555*N555/1000</f>
        <v>85.902688279634447</v>
      </c>
    </row>
    <row r="556" spans="1:17" ht="12.75" customHeight="1">
      <c r="A556" s="65"/>
      <c r="B556" s="9" t="s">
        <v>188</v>
      </c>
      <c r="C556" s="199" t="s">
        <v>463</v>
      </c>
      <c r="D556" s="8">
        <v>24</v>
      </c>
      <c r="E556" s="8">
        <v>1988</v>
      </c>
      <c r="F556" s="200">
        <f>SUM(G556+H556+I556)</f>
        <v>36.180999999999997</v>
      </c>
      <c r="G556" s="200">
        <v>2.7749999999999999</v>
      </c>
      <c r="H556" s="200">
        <v>3.84</v>
      </c>
      <c r="I556" s="200">
        <v>29.565999999999999</v>
      </c>
      <c r="J556" s="200">
        <v>1505.51</v>
      </c>
      <c r="K556" s="200">
        <v>29.565999999999999</v>
      </c>
      <c r="L556" s="200">
        <v>1505.51</v>
      </c>
      <c r="M556" s="201">
        <f>K556/L556</f>
        <v>1.9638527807852489E-2</v>
      </c>
      <c r="N556" s="202">
        <v>52.65</v>
      </c>
      <c r="O556" s="203">
        <f>M556*N556</f>
        <v>1.0339684890834335</v>
      </c>
      <c r="P556" s="203">
        <f>M556*60*1000</f>
        <v>1178.3116684711495</v>
      </c>
      <c r="Q556" s="204">
        <f>P556*N556/1000</f>
        <v>62.038109345006013</v>
      </c>
    </row>
    <row r="557" spans="1:17" ht="12.75" customHeight="1">
      <c r="A557" s="65"/>
      <c r="B557" s="9" t="s">
        <v>119</v>
      </c>
      <c r="C557" s="199" t="s">
        <v>672</v>
      </c>
      <c r="D557" s="8">
        <v>20</v>
      </c>
      <c r="E557" s="8">
        <v>1970</v>
      </c>
      <c r="F557" s="200">
        <f>G557+H557+I557</f>
        <v>24.194001</v>
      </c>
      <c r="G557" s="200">
        <v>2.1084000000000001</v>
      </c>
      <c r="H557" s="200">
        <v>3.2</v>
      </c>
      <c r="I557" s="200">
        <v>18.885601000000001</v>
      </c>
      <c r="J557" s="200">
        <v>960.97</v>
      </c>
      <c r="K557" s="200">
        <f>I557</f>
        <v>18.885601000000001</v>
      </c>
      <c r="L557" s="200">
        <f>J557</f>
        <v>960.97</v>
      </c>
      <c r="M557" s="201">
        <f>K557/L557</f>
        <v>1.9652643682945357E-2</v>
      </c>
      <c r="N557" s="202">
        <v>57.116</v>
      </c>
      <c r="O557" s="203">
        <f>M557*N557</f>
        <v>1.1224803965951071</v>
      </c>
      <c r="P557" s="203">
        <f>M557*60*1000</f>
        <v>1179.1586209767215</v>
      </c>
      <c r="Q557" s="204">
        <f>P557*N557/1000</f>
        <v>67.348823795706423</v>
      </c>
    </row>
    <row r="558" spans="1:17" ht="12.75" customHeight="1">
      <c r="A558" s="65"/>
      <c r="B558" s="9" t="s">
        <v>395</v>
      </c>
      <c r="C558" s="183" t="s">
        <v>508</v>
      </c>
      <c r="D558" s="24">
        <v>45</v>
      </c>
      <c r="E558" s="24">
        <v>1972</v>
      </c>
      <c r="F558" s="184">
        <v>47.18</v>
      </c>
      <c r="G558" s="184">
        <v>3.7747649999999999</v>
      </c>
      <c r="H558" s="184">
        <v>7.2</v>
      </c>
      <c r="I558" s="184">
        <v>36.205233999999997</v>
      </c>
      <c r="J558" s="184">
        <v>1840.92</v>
      </c>
      <c r="K558" s="184">
        <v>36.205233999999997</v>
      </c>
      <c r="L558" s="184">
        <v>1840.92</v>
      </c>
      <c r="M558" s="185">
        <v>1.9666924146622338E-2</v>
      </c>
      <c r="N558" s="186">
        <v>66.272000000000006</v>
      </c>
      <c r="O558" s="186">
        <v>1.3033663970449556</v>
      </c>
      <c r="P558" s="186">
        <v>1180.0154487973402</v>
      </c>
      <c r="Q558" s="187">
        <v>78.201983822697343</v>
      </c>
    </row>
    <row r="559" spans="1:17" ht="12.75" customHeight="1">
      <c r="A559" s="65"/>
      <c r="B559" s="9" t="s">
        <v>188</v>
      </c>
      <c r="C559" s="199" t="s">
        <v>465</v>
      </c>
      <c r="D559" s="8">
        <v>18</v>
      </c>
      <c r="E559" s="8"/>
      <c r="F559" s="200">
        <f>SUM(G559+H559+I559)</f>
        <v>27.085000000000001</v>
      </c>
      <c r="G559" s="200">
        <v>1.877</v>
      </c>
      <c r="H559" s="200">
        <v>2.88</v>
      </c>
      <c r="I559" s="200">
        <v>22.327999999999999</v>
      </c>
      <c r="J559" s="200">
        <v>1127.8800000000001</v>
      </c>
      <c r="K559" s="200">
        <v>22.327999999999999</v>
      </c>
      <c r="L559" s="200">
        <v>1127.8800000000001</v>
      </c>
      <c r="M559" s="201">
        <f>K559/L559</f>
        <v>1.9796432244565024E-2</v>
      </c>
      <c r="N559" s="202">
        <v>52.65</v>
      </c>
      <c r="O559" s="203">
        <f>M559*N559</f>
        <v>1.0422821576763486</v>
      </c>
      <c r="P559" s="203">
        <f>M559*60*1000</f>
        <v>1187.7859346739015</v>
      </c>
      <c r="Q559" s="204">
        <f>P559*N559/1000</f>
        <v>62.536929460580915</v>
      </c>
    </row>
    <row r="560" spans="1:17" ht="12.75" customHeight="1">
      <c r="A560" s="65"/>
      <c r="B560" s="30" t="s">
        <v>77</v>
      </c>
      <c r="C560" s="214" t="s">
        <v>650</v>
      </c>
      <c r="D560" s="19">
        <v>107</v>
      </c>
      <c r="E560" s="20" t="s">
        <v>35</v>
      </c>
      <c r="F560" s="215">
        <v>75.12</v>
      </c>
      <c r="G560" s="215">
        <v>5.64</v>
      </c>
      <c r="H560" s="206">
        <v>17.28</v>
      </c>
      <c r="I560" s="215">
        <v>52.2</v>
      </c>
      <c r="J560" s="206">
        <v>2633.85</v>
      </c>
      <c r="K560" s="215">
        <v>51.78</v>
      </c>
      <c r="L560" s="206">
        <v>2613.5100000000002</v>
      </c>
      <c r="M560" s="201">
        <f>K560/L560</f>
        <v>1.981243614908686E-2</v>
      </c>
      <c r="N560" s="202">
        <v>60.8</v>
      </c>
      <c r="O560" s="203">
        <f>M560*N560</f>
        <v>1.2045961178644811</v>
      </c>
      <c r="P560" s="203">
        <f>M560*60*1000</f>
        <v>1188.7461689452116</v>
      </c>
      <c r="Q560" s="204">
        <f>P560*N560/1000</f>
        <v>72.275767071868856</v>
      </c>
    </row>
    <row r="561" spans="1:17" ht="12.75" customHeight="1">
      <c r="A561" s="65"/>
      <c r="B561" s="9" t="s">
        <v>119</v>
      </c>
      <c r="C561" s="199" t="s">
        <v>673</v>
      </c>
      <c r="D561" s="8">
        <v>30</v>
      </c>
      <c r="E561" s="8">
        <v>1992</v>
      </c>
      <c r="F561" s="200">
        <f>G561+H561+I561</f>
        <v>38.735000999999997</v>
      </c>
      <c r="G561" s="200">
        <v>2.8463400000000001</v>
      </c>
      <c r="H561" s="200">
        <v>4.8</v>
      </c>
      <c r="I561" s="200">
        <v>31.088660999999998</v>
      </c>
      <c r="J561" s="200">
        <v>1568.67</v>
      </c>
      <c r="K561" s="200">
        <f>I561</f>
        <v>31.088660999999998</v>
      </c>
      <c r="L561" s="200">
        <f>J561</f>
        <v>1568.67</v>
      </c>
      <c r="M561" s="201">
        <f>K561/L561</f>
        <v>1.9818483811126622E-2</v>
      </c>
      <c r="N561" s="202">
        <v>57.116</v>
      </c>
      <c r="O561" s="203">
        <f>M561*N561</f>
        <v>1.1319525213563082</v>
      </c>
      <c r="P561" s="203">
        <f>M561*60*1000</f>
        <v>1189.1090286675974</v>
      </c>
      <c r="Q561" s="204">
        <f>P561*N561/1000</f>
        <v>67.917151281378494</v>
      </c>
    </row>
    <row r="562" spans="1:17" ht="12.75" customHeight="1">
      <c r="A562" s="65"/>
      <c r="B562" s="30" t="s">
        <v>267</v>
      </c>
      <c r="C562" s="188" t="s">
        <v>471</v>
      </c>
      <c r="D562" s="189">
        <v>24</v>
      </c>
      <c r="E562" s="189">
        <v>1940</v>
      </c>
      <c r="F562" s="190">
        <v>36.427999999999997</v>
      </c>
      <c r="G562" s="190">
        <v>3.9272390000000001</v>
      </c>
      <c r="H562" s="190">
        <v>0.25</v>
      </c>
      <c r="I562" s="190">
        <v>32.250759000000002</v>
      </c>
      <c r="J562" s="190">
        <v>1626.2</v>
      </c>
      <c r="K562" s="190">
        <v>32.250759000000002</v>
      </c>
      <c r="L562" s="190">
        <v>1626.2</v>
      </c>
      <c r="M562" s="191">
        <v>1.9831975771737793E-2</v>
      </c>
      <c r="N562" s="192">
        <v>61.040000000000006</v>
      </c>
      <c r="O562" s="192">
        <v>1.210543801106875</v>
      </c>
      <c r="P562" s="192">
        <v>1189.9185463042677</v>
      </c>
      <c r="Q562" s="193">
        <v>72.632628066412508</v>
      </c>
    </row>
    <row r="563" spans="1:17" ht="12.75" customHeight="1">
      <c r="A563" s="65"/>
      <c r="B563" s="9" t="s">
        <v>188</v>
      </c>
      <c r="C563" s="199" t="s">
        <v>464</v>
      </c>
      <c r="D563" s="8">
        <v>20</v>
      </c>
      <c r="E563" s="8">
        <v>1978</v>
      </c>
      <c r="F563" s="200">
        <f>SUM(G563+H563+I563)</f>
        <v>25.635999999999999</v>
      </c>
      <c r="G563" s="200">
        <v>1.27</v>
      </c>
      <c r="H563" s="200">
        <v>3.12</v>
      </c>
      <c r="I563" s="200">
        <v>21.245999999999999</v>
      </c>
      <c r="J563" s="200">
        <v>1065.04</v>
      </c>
      <c r="K563" s="200">
        <v>21.245999999999999</v>
      </c>
      <c r="L563" s="200">
        <v>1065.04</v>
      </c>
      <c r="M563" s="201">
        <f>K563/L563</f>
        <v>1.9948546533463531E-2</v>
      </c>
      <c r="N563" s="202">
        <v>52.65</v>
      </c>
      <c r="O563" s="203">
        <f>M563*N563</f>
        <v>1.050290974986855</v>
      </c>
      <c r="P563" s="203">
        <f>M563*60*1000</f>
        <v>1196.912792007812</v>
      </c>
      <c r="Q563" s="204">
        <f>P563*N563/1000</f>
        <v>63.017458499211301</v>
      </c>
    </row>
    <row r="564" spans="1:17" ht="12.75" customHeight="1">
      <c r="A564" s="65"/>
      <c r="B564" s="30" t="s">
        <v>77</v>
      </c>
      <c r="C564" s="214" t="s">
        <v>651</v>
      </c>
      <c r="D564" s="19">
        <v>12</v>
      </c>
      <c r="E564" s="20" t="s">
        <v>35</v>
      </c>
      <c r="F564" s="215">
        <v>14.14</v>
      </c>
      <c r="G564" s="215">
        <v>1.34</v>
      </c>
      <c r="H564" s="206">
        <v>1.76</v>
      </c>
      <c r="I564" s="215">
        <v>11.04</v>
      </c>
      <c r="J564" s="207">
        <v>552.99</v>
      </c>
      <c r="K564" s="215">
        <v>11.04</v>
      </c>
      <c r="L564" s="207">
        <v>552.99</v>
      </c>
      <c r="M564" s="201">
        <f>K564/L564</f>
        <v>1.9964194650897844E-2</v>
      </c>
      <c r="N564" s="202">
        <v>60.8</v>
      </c>
      <c r="O564" s="203">
        <f>M564*N564</f>
        <v>1.2138230347745889</v>
      </c>
      <c r="P564" s="203">
        <f>M564*60*1000</f>
        <v>1197.8516790538706</v>
      </c>
      <c r="Q564" s="204">
        <f>P564*N564/1000</f>
        <v>72.829382086475334</v>
      </c>
    </row>
    <row r="565" spans="1:17" ht="12.75" customHeight="1">
      <c r="A565" s="65"/>
      <c r="B565" s="30" t="s">
        <v>433</v>
      </c>
      <c r="C565" s="17" t="s">
        <v>422</v>
      </c>
      <c r="D565" s="9">
        <v>12</v>
      </c>
      <c r="E565" s="9">
        <v>1984</v>
      </c>
      <c r="F565" s="179">
        <v>6.5650000000000004</v>
      </c>
      <c r="G565" s="179">
        <v>0</v>
      </c>
      <c r="H565" s="179">
        <v>0</v>
      </c>
      <c r="I565" s="179">
        <v>6.5650000000000004</v>
      </c>
      <c r="J565" s="179">
        <v>327.84</v>
      </c>
      <c r="K565" s="179">
        <v>6.5650000000000004</v>
      </c>
      <c r="L565" s="179">
        <v>327.84</v>
      </c>
      <c r="M565" s="180">
        <v>2.0025012201073698E-2</v>
      </c>
      <c r="N565" s="181">
        <v>71.3</v>
      </c>
      <c r="O565" s="181">
        <v>1.4277833699365545</v>
      </c>
      <c r="P565" s="181">
        <v>1201.5007320644218</v>
      </c>
      <c r="Q565" s="182">
        <v>85.667002196193266</v>
      </c>
    </row>
    <row r="566" spans="1:17" ht="12.75" customHeight="1">
      <c r="A566" s="65"/>
      <c r="B566" s="30" t="s">
        <v>189</v>
      </c>
      <c r="C566" s="199" t="s">
        <v>562</v>
      </c>
      <c r="D566" s="8">
        <v>20</v>
      </c>
      <c r="E566" s="8">
        <v>1984</v>
      </c>
      <c r="F566" s="200">
        <v>27.431000000000001</v>
      </c>
      <c r="G566" s="200">
        <v>3.35</v>
      </c>
      <c r="H566" s="200">
        <v>3.2</v>
      </c>
      <c r="I566" s="200">
        <v>20.88</v>
      </c>
      <c r="J566" s="200">
        <v>1039.19</v>
      </c>
      <c r="K566" s="200">
        <v>20.88</v>
      </c>
      <c r="L566" s="200">
        <v>1039.19</v>
      </c>
      <c r="M566" s="201">
        <v>2.0092572099423587E-2</v>
      </c>
      <c r="N566" s="202">
        <v>50.7</v>
      </c>
      <c r="O566" s="203">
        <v>1.0186934054407759</v>
      </c>
      <c r="P566" s="203">
        <v>1205.554325965415</v>
      </c>
      <c r="Q566" s="204">
        <v>61.121604326446551</v>
      </c>
    </row>
    <row r="567" spans="1:17" ht="12.75" customHeight="1">
      <c r="A567" s="65"/>
      <c r="B567" s="30" t="s">
        <v>189</v>
      </c>
      <c r="C567" s="236" t="s">
        <v>557</v>
      </c>
      <c r="D567" s="23">
        <v>35</v>
      </c>
      <c r="E567" s="23">
        <v>1983</v>
      </c>
      <c r="F567" s="237">
        <v>54.968000000000004</v>
      </c>
      <c r="G567" s="237">
        <v>4.6349999999999998</v>
      </c>
      <c r="H567" s="237">
        <v>8.64</v>
      </c>
      <c r="I567" s="237">
        <v>41.692999999999998</v>
      </c>
      <c r="J567" s="237">
        <v>2073.3200000000002</v>
      </c>
      <c r="K567" s="237">
        <v>41.692999999999998</v>
      </c>
      <c r="L567" s="237">
        <v>2073.3200000000002</v>
      </c>
      <c r="M567" s="238">
        <v>2.0109293307352456E-2</v>
      </c>
      <c r="N567" s="239">
        <v>50.7</v>
      </c>
      <c r="O567" s="239">
        <v>1.0195411706827695</v>
      </c>
      <c r="P567" s="239">
        <v>1206.5575984411473</v>
      </c>
      <c r="Q567" s="240">
        <v>61.17247024096617</v>
      </c>
    </row>
    <row r="568" spans="1:17" ht="12.75" customHeight="1">
      <c r="A568" s="65"/>
      <c r="B568" s="9" t="s">
        <v>152</v>
      </c>
      <c r="C568" s="199" t="s">
        <v>758</v>
      </c>
      <c r="D568" s="8">
        <v>32</v>
      </c>
      <c r="E568" s="8">
        <v>1960</v>
      </c>
      <c r="F568" s="200">
        <v>24.66</v>
      </c>
      <c r="G568" s="200"/>
      <c r="H568" s="200"/>
      <c r="I568" s="200">
        <f>F568-G568-H568</f>
        <v>24.66</v>
      </c>
      <c r="J568" s="200">
        <v>1218.6199999999999</v>
      </c>
      <c r="K568" s="200">
        <v>24.66</v>
      </c>
      <c r="L568" s="200">
        <v>1218.6199999999999</v>
      </c>
      <c r="M568" s="201">
        <f>K568/L568</f>
        <v>2.0236004661009995E-2</v>
      </c>
      <c r="N568" s="202">
        <v>51.448</v>
      </c>
      <c r="O568" s="203">
        <f>M568*N568</f>
        <v>1.0411019677996423</v>
      </c>
      <c r="P568" s="203">
        <f>M568*60*1000</f>
        <v>1214.1602796605996</v>
      </c>
      <c r="Q568" s="204">
        <f>P568*N568/1000</f>
        <v>62.466118067978535</v>
      </c>
    </row>
    <row r="569" spans="1:17" ht="12.75" customHeight="1">
      <c r="A569" s="65"/>
      <c r="B569" s="9" t="s">
        <v>188</v>
      </c>
      <c r="C569" s="199" t="s">
        <v>187</v>
      </c>
      <c r="D569" s="8">
        <v>10</v>
      </c>
      <c r="E569" s="8">
        <v>1976</v>
      </c>
      <c r="F569" s="200">
        <f>SUM(G569+H569+I569)</f>
        <v>8.6000000000000014</v>
      </c>
      <c r="G569" s="200">
        <v>0.255</v>
      </c>
      <c r="H569" s="200">
        <v>0</v>
      </c>
      <c r="I569" s="200">
        <v>8.3450000000000006</v>
      </c>
      <c r="J569" s="200">
        <v>411.49</v>
      </c>
      <c r="K569" s="200">
        <v>8.3450000000000006</v>
      </c>
      <c r="L569" s="200">
        <v>411.49</v>
      </c>
      <c r="M569" s="201">
        <f>K569/L569</f>
        <v>2.0279958200685316E-2</v>
      </c>
      <c r="N569" s="202">
        <v>52.65</v>
      </c>
      <c r="O569" s="203">
        <f>M569*N569</f>
        <v>1.067739799266082</v>
      </c>
      <c r="P569" s="203">
        <f>M569*60*1000</f>
        <v>1216.7974920411191</v>
      </c>
      <c r="Q569" s="204">
        <f>P569*N569/1000</f>
        <v>64.064387955964918</v>
      </c>
    </row>
    <row r="570" spans="1:17" ht="12.75" customHeight="1">
      <c r="A570" s="65"/>
      <c r="B570" s="9" t="s">
        <v>188</v>
      </c>
      <c r="C570" s="199" t="s">
        <v>810</v>
      </c>
      <c r="D570" s="8">
        <v>20</v>
      </c>
      <c r="E570" s="8"/>
      <c r="F570" s="200">
        <f>SUM(G570+H570+I570)</f>
        <v>28.667000000000002</v>
      </c>
      <c r="G570" s="200">
        <v>3.7229999999999999</v>
      </c>
      <c r="H570" s="200">
        <v>3.2</v>
      </c>
      <c r="I570" s="200">
        <v>21.744</v>
      </c>
      <c r="J570" s="200">
        <v>1071.28</v>
      </c>
      <c r="K570" s="200">
        <v>21.744</v>
      </c>
      <c r="L570" s="200">
        <v>1071.28</v>
      </c>
      <c r="M570" s="201">
        <f>K570/L570</f>
        <v>2.0297214547083862E-2</v>
      </c>
      <c r="N570" s="202">
        <v>52.65</v>
      </c>
      <c r="O570" s="203">
        <f>M570*N570</f>
        <v>1.0686483459039653</v>
      </c>
      <c r="P570" s="203">
        <f>M570*60*1000</f>
        <v>1217.8328728250317</v>
      </c>
      <c r="Q570" s="204">
        <f>P570*N570/1000</f>
        <v>64.118900754237913</v>
      </c>
    </row>
    <row r="571" spans="1:17" ht="12.75" customHeight="1">
      <c r="A571" s="65"/>
      <c r="B571" s="9" t="s">
        <v>151</v>
      </c>
      <c r="C571" s="199" t="s">
        <v>725</v>
      </c>
      <c r="D571" s="8">
        <v>20</v>
      </c>
      <c r="E571" s="8">
        <v>1974</v>
      </c>
      <c r="F571" s="200">
        <v>24.34</v>
      </c>
      <c r="G571" s="200">
        <v>2.4369999999999998</v>
      </c>
      <c r="H571" s="200">
        <v>2.633</v>
      </c>
      <c r="I571" s="200">
        <v>19.27</v>
      </c>
      <c r="J571" s="200">
        <v>948.51</v>
      </c>
      <c r="K571" s="200">
        <v>19.27</v>
      </c>
      <c r="L571" s="200">
        <v>948.51</v>
      </c>
      <c r="M571" s="201">
        <f>K571/L571</f>
        <v>2.0316074685559456E-2</v>
      </c>
      <c r="N571" s="202">
        <v>72.92</v>
      </c>
      <c r="O571" s="203">
        <f>M571*N571</f>
        <v>1.4814481660709955</v>
      </c>
      <c r="P571" s="203">
        <f>M571*60*1000</f>
        <v>1218.9644811335675</v>
      </c>
      <c r="Q571" s="204">
        <f>P571*N571/1000</f>
        <v>88.886889964259737</v>
      </c>
    </row>
    <row r="572" spans="1:17" ht="12.75" customHeight="1">
      <c r="A572" s="65"/>
      <c r="B572" s="30" t="s">
        <v>175</v>
      </c>
      <c r="C572" s="199" t="s">
        <v>785</v>
      </c>
      <c r="D572" s="8">
        <v>12</v>
      </c>
      <c r="E572" s="8">
        <v>1959</v>
      </c>
      <c r="F572" s="200">
        <v>12</v>
      </c>
      <c r="G572" s="200">
        <v>0.95</v>
      </c>
      <c r="H572" s="200">
        <v>0.61</v>
      </c>
      <c r="I572" s="200">
        <v>10.73</v>
      </c>
      <c r="J572" s="200">
        <v>527.71</v>
      </c>
      <c r="K572" s="200">
        <v>10.73</v>
      </c>
      <c r="L572" s="200">
        <v>527.71</v>
      </c>
      <c r="M572" s="201">
        <f>K572/L572</f>
        <v>2.0333137518712928E-2</v>
      </c>
      <c r="N572" s="202">
        <v>75.599999999999994</v>
      </c>
      <c r="O572" s="203">
        <f>M572*N572</f>
        <v>1.5371851964146972</v>
      </c>
      <c r="P572" s="203">
        <f>M572*60*1000</f>
        <v>1219.9882511227759</v>
      </c>
      <c r="Q572" s="204">
        <f>P572*N572/1000</f>
        <v>92.231111784881847</v>
      </c>
    </row>
    <row r="573" spans="1:17" ht="12.75" customHeight="1">
      <c r="A573" s="65"/>
      <c r="B573" s="30" t="s">
        <v>175</v>
      </c>
      <c r="C573" s="199" t="s">
        <v>784</v>
      </c>
      <c r="D573" s="8">
        <v>20</v>
      </c>
      <c r="E573" s="8">
        <v>1983</v>
      </c>
      <c r="F573" s="200">
        <v>27</v>
      </c>
      <c r="G573" s="200">
        <v>2.0099999999999998</v>
      </c>
      <c r="H573" s="200">
        <v>3.2</v>
      </c>
      <c r="I573" s="200">
        <v>21.78</v>
      </c>
      <c r="J573" s="200">
        <v>1070.76</v>
      </c>
      <c r="K573" s="200">
        <v>21.78</v>
      </c>
      <c r="L573" s="200">
        <v>1070.76</v>
      </c>
      <c r="M573" s="201">
        <f>K573/L573</f>
        <v>2.0340692592177519E-2</v>
      </c>
      <c r="N573" s="202">
        <v>75.599999999999994</v>
      </c>
      <c r="O573" s="203">
        <f>M573*N573</f>
        <v>1.5377563599686204</v>
      </c>
      <c r="P573" s="203">
        <f>M573*60*1000</f>
        <v>1220.4415555306512</v>
      </c>
      <c r="Q573" s="204">
        <f>P573*N573/1000</f>
        <v>92.265381598117216</v>
      </c>
    </row>
    <row r="574" spans="1:17" ht="12.75" customHeight="1">
      <c r="A574" s="65"/>
      <c r="B574" s="30" t="s">
        <v>189</v>
      </c>
      <c r="C574" s="199" t="s">
        <v>558</v>
      </c>
      <c r="D574" s="8">
        <v>20</v>
      </c>
      <c r="E574" s="8">
        <v>1990</v>
      </c>
      <c r="F574" s="200">
        <v>27.148</v>
      </c>
      <c r="G574" s="200">
        <v>2.1779999999999999</v>
      </c>
      <c r="H574" s="200">
        <v>3.2</v>
      </c>
      <c r="I574" s="200">
        <v>21.77</v>
      </c>
      <c r="J574" s="200">
        <v>1069.95</v>
      </c>
      <c r="K574" s="200">
        <v>21.77</v>
      </c>
      <c r="L574" s="200">
        <v>1069.95</v>
      </c>
      <c r="M574" s="201">
        <v>2.0346745175008178E-2</v>
      </c>
      <c r="N574" s="202">
        <v>50.7</v>
      </c>
      <c r="O574" s="203">
        <v>1.0315799803729147</v>
      </c>
      <c r="P574" s="203">
        <v>1220.8047105004907</v>
      </c>
      <c r="Q574" s="204">
        <v>61.894798822374881</v>
      </c>
    </row>
    <row r="575" spans="1:17" ht="12.75" customHeight="1">
      <c r="A575" s="65"/>
      <c r="B575" s="9" t="s">
        <v>34</v>
      </c>
      <c r="C575" s="199" t="s">
        <v>575</v>
      </c>
      <c r="D575" s="8">
        <v>8</v>
      </c>
      <c r="E575" s="8">
        <v>1970</v>
      </c>
      <c r="F575" s="200">
        <v>10</v>
      </c>
      <c r="G575" s="200">
        <v>0.51800000000000002</v>
      </c>
      <c r="H575" s="200">
        <v>1.28</v>
      </c>
      <c r="I575" s="200">
        <v>8.202</v>
      </c>
      <c r="J575" s="200">
        <v>400.74</v>
      </c>
      <c r="K575" s="200">
        <v>8.202</v>
      </c>
      <c r="L575" s="200">
        <v>400.74</v>
      </c>
      <c r="M575" s="201">
        <v>2.0467135798772271E-2</v>
      </c>
      <c r="N575" s="202">
        <v>67.599999999999994</v>
      </c>
      <c r="O575" s="203">
        <v>1.3835783799970054</v>
      </c>
      <c r="P575" s="203">
        <v>1228.0281479263363</v>
      </c>
      <c r="Q575" s="204">
        <v>83.014702799820327</v>
      </c>
    </row>
    <row r="576" spans="1:17" ht="12.75" customHeight="1">
      <c r="A576" s="65"/>
      <c r="B576" s="9" t="s">
        <v>188</v>
      </c>
      <c r="C576" s="199" t="s">
        <v>812</v>
      </c>
      <c r="D576" s="8">
        <v>10</v>
      </c>
      <c r="E576" s="8"/>
      <c r="F576" s="200">
        <f>SUM(G576+H576+I576)</f>
        <v>13.501000000000001</v>
      </c>
      <c r="G576" s="200">
        <v>0.81599999999999995</v>
      </c>
      <c r="H576" s="200">
        <v>1.6</v>
      </c>
      <c r="I576" s="200">
        <v>11.085000000000001</v>
      </c>
      <c r="J576" s="200">
        <v>541.41</v>
      </c>
      <c r="K576" s="200">
        <v>11.085000000000001</v>
      </c>
      <c r="L576" s="200">
        <v>541.41</v>
      </c>
      <c r="M576" s="201">
        <f>K576/L576</f>
        <v>2.0474317061007372E-2</v>
      </c>
      <c r="N576" s="202">
        <v>52.65</v>
      </c>
      <c r="O576" s="203">
        <f>M576*N576</f>
        <v>1.077972793262038</v>
      </c>
      <c r="P576" s="203">
        <f>M576*60*1000</f>
        <v>1228.4590236604422</v>
      </c>
      <c r="Q576" s="204">
        <f>P576*N576/1000</f>
        <v>64.678367595722278</v>
      </c>
    </row>
    <row r="577" spans="1:17" ht="12.75" customHeight="1">
      <c r="A577" s="65"/>
      <c r="B577" s="30" t="s">
        <v>175</v>
      </c>
      <c r="C577" s="199" t="s">
        <v>786</v>
      </c>
      <c r="D577" s="8">
        <v>32</v>
      </c>
      <c r="E577" s="8">
        <v>1989</v>
      </c>
      <c r="F577" s="200">
        <v>37</v>
      </c>
      <c r="G577" s="200">
        <v>0</v>
      </c>
      <c r="H577" s="200">
        <v>0</v>
      </c>
      <c r="I577" s="200">
        <v>37</v>
      </c>
      <c r="J577" s="200">
        <v>1806.06</v>
      </c>
      <c r="K577" s="200">
        <v>37</v>
      </c>
      <c r="L577" s="200">
        <v>1806.06</v>
      </c>
      <c r="M577" s="201">
        <f>K577/L577</f>
        <v>2.0486584055900689E-2</v>
      </c>
      <c r="N577" s="202">
        <v>75.599999999999994</v>
      </c>
      <c r="O577" s="203">
        <f>M577*N577</f>
        <v>1.5487857546260919</v>
      </c>
      <c r="P577" s="203">
        <f>M577*60*1000</f>
        <v>1229.1950433540412</v>
      </c>
      <c r="Q577" s="204">
        <f>P577*N577/1000</f>
        <v>92.927145277565501</v>
      </c>
    </row>
    <row r="578" spans="1:17" ht="12.75" customHeight="1">
      <c r="A578" s="65"/>
      <c r="B578" s="30" t="s">
        <v>459</v>
      </c>
      <c r="C578" s="199" t="s">
        <v>692</v>
      </c>
      <c r="D578" s="8">
        <v>5</v>
      </c>
      <c r="E578" s="8">
        <v>1932</v>
      </c>
      <c r="F578" s="200">
        <v>5.7830000000000004</v>
      </c>
      <c r="G578" s="200">
        <v>0.51</v>
      </c>
      <c r="H578" s="200">
        <v>0.08</v>
      </c>
      <c r="I578" s="200">
        <v>5.1929999999999996</v>
      </c>
      <c r="J578" s="200">
        <v>253.41</v>
      </c>
      <c r="K578" s="200">
        <v>3.3490000000000002</v>
      </c>
      <c r="L578" s="200">
        <v>163.44</v>
      </c>
      <c r="M578" s="201">
        <f>K578/L578</f>
        <v>2.0490699951052377E-2</v>
      </c>
      <c r="N578" s="202">
        <v>73.14</v>
      </c>
      <c r="O578" s="203">
        <f>M578*N578</f>
        <v>1.4986897944199709</v>
      </c>
      <c r="P578" s="203">
        <f>M578*60*1000</f>
        <v>1229.4419970631427</v>
      </c>
      <c r="Q578" s="204">
        <f>P578*N578/1000</f>
        <v>89.921387665198253</v>
      </c>
    </row>
    <row r="579" spans="1:17" ht="12.75" customHeight="1">
      <c r="A579" s="65"/>
      <c r="B579" s="30" t="s">
        <v>77</v>
      </c>
      <c r="C579" s="214" t="s">
        <v>652</v>
      </c>
      <c r="D579" s="19">
        <v>59</v>
      </c>
      <c r="E579" s="20" t="s">
        <v>35</v>
      </c>
      <c r="F579" s="215">
        <v>58.72</v>
      </c>
      <c r="G579" s="215">
        <v>6.96</v>
      </c>
      <c r="H579" s="206">
        <v>0.6</v>
      </c>
      <c r="I579" s="215">
        <v>51.16</v>
      </c>
      <c r="J579" s="207">
        <v>2449.7199999999998</v>
      </c>
      <c r="K579" s="215">
        <v>49.26</v>
      </c>
      <c r="L579" s="207">
        <v>2403.11</v>
      </c>
      <c r="M579" s="201">
        <f>K579/L579</f>
        <v>2.0498437441482078E-2</v>
      </c>
      <c r="N579" s="202">
        <v>60.8</v>
      </c>
      <c r="O579" s="203">
        <f>M579*N579</f>
        <v>1.2463049964421102</v>
      </c>
      <c r="P579" s="203">
        <f>M579*60*1000</f>
        <v>1229.9062464889248</v>
      </c>
      <c r="Q579" s="204">
        <f>P579*N579/1000</f>
        <v>74.778299786526617</v>
      </c>
    </row>
    <row r="580" spans="1:17" ht="12.75" customHeight="1">
      <c r="A580" s="65"/>
      <c r="B580" s="9" t="s">
        <v>188</v>
      </c>
      <c r="C580" s="199" t="s">
        <v>814</v>
      </c>
      <c r="D580" s="8">
        <v>12</v>
      </c>
      <c r="E580" s="8">
        <v>1992</v>
      </c>
      <c r="F580" s="200">
        <f>SUM(G580+H580+I580)</f>
        <v>13.658999999999999</v>
      </c>
      <c r="G580" s="200">
        <v>0.434</v>
      </c>
      <c r="H580" s="200">
        <v>1.92</v>
      </c>
      <c r="I580" s="200">
        <v>11.305</v>
      </c>
      <c r="J580" s="200">
        <v>551.05999999999995</v>
      </c>
      <c r="K580" s="200">
        <v>11.305</v>
      </c>
      <c r="L580" s="200">
        <v>551.05999999999995</v>
      </c>
      <c r="M580" s="201">
        <f>K580/L580</f>
        <v>2.0515007440206151E-2</v>
      </c>
      <c r="N580" s="202">
        <v>52.65</v>
      </c>
      <c r="O580" s="203">
        <f>M580*N580</f>
        <v>1.0801151417268537</v>
      </c>
      <c r="P580" s="203">
        <f>M580*60*1000</f>
        <v>1230.9004464123689</v>
      </c>
      <c r="Q580" s="204">
        <f>P580*N580/1000</f>
        <v>64.806908503611211</v>
      </c>
    </row>
    <row r="581" spans="1:17" ht="12.75" customHeight="1">
      <c r="A581" s="65"/>
      <c r="B581" s="30" t="s">
        <v>189</v>
      </c>
      <c r="C581" s="199" t="s">
        <v>559</v>
      </c>
      <c r="D581" s="8">
        <v>35</v>
      </c>
      <c r="E581" s="8">
        <v>1988</v>
      </c>
      <c r="F581" s="200">
        <v>54.667000000000002</v>
      </c>
      <c r="G581" s="200">
        <v>3.6070000000000002</v>
      </c>
      <c r="H581" s="200">
        <v>8.4</v>
      </c>
      <c r="I581" s="200">
        <v>42.66</v>
      </c>
      <c r="J581" s="200">
        <v>2071.39</v>
      </c>
      <c r="K581" s="200">
        <v>42.66</v>
      </c>
      <c r="L581" s="200">
        <v>2071.39</v>
      </c>
      <c r="M581" s="201">
        <v>2.0594866249233606E-2</v>
      </c>
      <c r="N581" s="202">
        <v>50.7</v>
      </c>
      <c r="O581" s="203">
        <v>1.0441597188361438</v>
      </c>
      <c r="P581" s="203">
        <v>1235.6919749540164</v>
      </c>
      <c r="Q581" s="204">
        <v>62.649583130168637</v>
      </c>
    </row>
    <row r="582" spans="1:17" ht="12.75" customHeight="1">
      <c r="A582" s="65"/>
      <c r="B582" s="30" t="s">
        <v>175</v>
      </c>
      <c r="C582" s="199" t="s">
        <v>787</v>
      </c>
      <c r="D582" s="8">
        <v>41</v>
      </c>
      <c r="E582" s="8">
        <v>1979</v>
      </c>
      <c r="F582" s="200">
        <v>55</v>
      </c>
      <c r="G582" s="200">
        <v>3.78</v>
      </c>
      <c r="H582" s="200">
        <v>6.4</v>
      </c>
      <c r="I582" s="200">
        <v>44.91</v>
      </c>
      <c r="J582" s="200">
        <v>2179.0100000000002</v>
      </c>
      <c r="K582" s="200">
        <v>44.91</v>
      </c>
      <c r="L582" s="200">
        <v>2179.0100000000002</v>
      </c>
      <c r="M582" s="201">
        <f>K582/L582</f>
        <v>2.0610277144207687E-2</v>
      </c>
      <c r="N582" s="202">
        <v>75.599999999999994</v>
      </c>
      <c r="O582" s="203">
        <f>M582*N582</f>
        <v>1.5581369521021011</v>
      </c>
      <c r="P582" s="203">
        <f>M582*60*1000</f>
        <v>1236.616628652461</v>
      </c>
      <c r="Q582" s="204">
        <f>P582*N582/1000</f>
        <v>93.488217126126045</v>
      </c>
    </row>
    <row r="583" spans="1:17" ht="12.75" customHeight="1">
      <c r="A583" s="65"/>
      <c r="B583" s="30" t="s">
        <v>175</v>
      </c>
      <c r="C583" s="199" t="s">
        <v>788</v>
      </c>
      <c r="D583" s="8">
        <v>53</v>
      </c>
      <c r="E583" s="8">
        <v>1964</v>
      </c>
      <c r="F583" s="200">
        <v>38</v>
      </c>
      <c r="G583" s="200">
        <v>4.29</v>
      </c>
      <c r="H583" s="200">
        <v>0.49</v>
      </c>
      <c r="I583" s="200">
        <v>33.01</v>
      </c>
      <c r="J583" s="200">
        <v>1601.03</v>
      </c>
      <c r="K583" s="200">
        <v>33.01</v>
      </c>
      <c r="L583" s="200">
        <v>1601.03</v>
      </c>
      <c r="M583" s="201">
        <f>K583/L583</f>
        <v>2.061797717719218E-2</v>
      </c>
      <c r="N583" s="202">
        <v>75.599999999999994</v>
      </c>
      <c r="O583" s="203">
        <f>M583*N583</f>
        <v>1.5587190745957287</v>
      </c>
      <c r="P583" s="203">
        <f>M583*60*1000</f>
        <v>1237.0786306315308</v>
      </c>
      <c r="Q583" s="204">
        <f>P583*N583/1000</f>
        <v>93.523144475743734</v>
      </c>
    </row>
    <row r="584" spans="1:17" ht="12.75" customHeight="1">
      <c r="A584" s="65"/>
      <c r="B584" s="30" t="s">
        <v>433</v>
      </c>
      <c r="C584" s="17" t="s">
        <v>423</v>
      </c>
      <c r="D584" s="9">
        <v>17</v>
      </c>
      <c r="E584" s="9">
        <v>1975</v>
      </c>
      <c r="F584" s="179">
        <v>27.167999999999999</v>
      </c>
      <c r="G584" s="179">
        <v>0</v>
      </c>
      <c r="H584" s="179">
        <v>0</v>
      </c>
      <c r="I584" s="179">
        <v>27.167999999999999</v>
      </c>
      <c r="J584" s="179">
        <v>1315.92</v>
      </c>
      <c r="K584" s="179">
        <v>27.167999999999999</v>
      </c>
      <c r="L584" s="179">
        <v>1315.92</v>
      </c>
      <c r="M584" s="180">
        <v>2.064563195331023E-2</v>
      </c>
      <c r="N584" s="181">
        <v>71.3</v>
      </c>
      <c r="O584" s="181">
        <v>1.4720335582710193</v>
      </c>
      <c r="P584" s="181">
        <v>1238.737917198614</v>
      </c>
      <c r="Q584" s="182">
        <v>88.322013496261178</v>
      </c>
    </row>
    <row r="585" spans="1:17" ht="12.75" customHeight="1">
      <c r="A585" s="65"/>
      <c r="B585" s="9" t="s">
        <v>152</v>
      </c>
      <c r="C585" s="199" t="s">
        <v>759</v>
      </c>
      <c r="D585" s="8">
        <v>6</v>
      </c>
      <c r="E585" s="8">
        <v>1959</v>
      </c>
      <c r="F585" s="200">
        <v>8.1229999999999993</v>
      </c>
      <c r="G585" s="200">
        <v>0.61148999999999998</v>
      </c>
      <c r="H585" s="200">
        <v>0.8</v>
      </c>
      <c r="I585" s="200">
        <f>F585-G585-H585</f>
        <v>6.7115099999999996</v>
      </c>
      <c r="J585" s="200">
        <v>324.56</v>
      </c>
      <c r="K585" s="200">
        <v>6.7115099999999996</v>
      </c>
      <c r="L585" s="200">
        <v>324.56</v>
      </c>
      <c r="M585" s="201">
        <f>K585/L585</f>
        <v>2.0678795908306628E-2</v>
      </c>
      <c r="N585" s="202">
        <v>51.448</v>
      </c>
      <c r="O585" s="203">
        <f>M585*N585</f>
        <v>1.0638826918905593</v>
      </c>
      <c r="P585" s="203">
        <f>M585*60*1000</f>
        <v>1240.7277544983976</v>
      </c>
      <c r="Q585" s="204">
        <f>P585*N585/1000</f>
        <v>63.83296151343356</v>
      </c>
    </row>
    <row r="586" spans="1:17" ht="12.75" customHeight="1">
      <c r="A586" s="65"/>
      <c r="B586" s="30" t="s">
        <v>267</v>
      </c>
      <c r="C586" s="188" t="s">
        <v>258</v>
      </c>
      <c r="D586" s="189">
        <v>108</v>
      </c>
      <c r="E586" s="189" t="s">
        <v>35</v>
      </c>
      <c r="F586" s="190">
        <v>82.100999999999999</v>
      </c>
      <c r="G586" s="190">
        <v>10.240382</v>
      </c>
      <c r="H586" s="190">
        <v>17.2</v>
      </c>
      <c r="I586" s="190">
        <v>54.660625000000003</v>
      </c>
      <c r="J586" s="190">
        <v>2642.7</v>
      </c>
      <c r="K586" s="190">
        <v>54.660625000000003</v>
      </c>
      <c r="L586" s="190">
        <v>2642.7</v>
      </c>
      <c r="M586" s="191">
        <v>2.0683628486018089E-2</v>
      </c>
      <c r="N586" s="192">
        <v>61.040000000000006</v>
      </c>
      <c r="O586" s="192">
        <v>1.2625286827865443</v>
      </c>
      <c r="P586" s="192">
        <v>1241.0177091610853</v>
      </c>
      <c r="Q586" s="193">
        <v>75.751720967192654</v>
      </c>
    </row>
    <row r="587" spans="1:17" ht="12.75" customHeight="1">
      <c r="A587" s="65"/>
      <c r="B587" s="9" t="s">
        <v>188</v>
      </c>
      <c r="C587" s="199" t="s">
        <v>811</v>
      </c>
      <c r="D587" s="8">
        <v>10</v>
      </c>
      <c r="E587" s="8"/>
      <c r="F587" s="200">
        <f>SUM(G587+H587+I587)</f>
        <v>13.802</v>
      </c>
      <c r="G587" s="200">
        <v>1.1220000000000001</v>
      </c>
      <c r="H587" s="200">
        <v>1.6</v>
      </c>
      <c r="I587" s="200">
        <v>11.08</v>
      </c>
      <c r="J587" s="200">
        <v>534.19000000000005</v>
      </c>
      <c r="K587" s="200">
        <v>11.08</v>
      </c>
      <c r="L587" s="200">
        <v>534.19000000000005</v>
      </c>
      <c r="M587" s="201">
        <f>K587/L587</f>
        <v>2.074168367060409E-2</v>
      </c>
      <c r="N587" s="202">
        <v>52.65</v>
      </c>
      <c r="O587" s="203">
        <f>M587*N587</f>
        <v>1.0920496452573054</v>
      </c>
      <c r="P587" s="203">
        <f>M587*60*1000</f>
        <v>1244.5010202362455</v>
      </c>
      <c r="Q587" s="204">
        <f>P587*N587/1000</f>
        <v>65.522978715438327</v>
      </c>
    </row>
    <row r="588" spans="1:17" ht="12.75" customHeight="1">
      <c r="A588" s="65"/>
      <c r="B588" s="9" t="s">
        <v>188</v>
      </c>
      <c r="C588" s="199" t="s">
        <v>813</v>
      </c>
      <c r="D588" s="8">
        <v>8</v>
      </c>
      <c r="E588" s="8">
        <v>1951</v>
      </c>
      <c r="F588" s="200">
        <f>SUM(G588+H588+I588)</f>
        <v>8.4489999999999998</v>
      </c>
      <c r="G588" s="200">
        <v>0.91</v>
      </c>
      <c r="H588" s="200">
        <v>1.28</v>
      </c>
      <c r="I588" s="200">
        <v>6.2590000000000003</v>
      </c>
      <c r="J588" s="200">
        <v>300.95999999999998</v>
      </c>
      <c r="K588" s="200">
        <v>6.2590000000000003</v>
      </c>
      <c r="L588" s="200">
        <v>300.95999999999998</v>
      </c>
      <c r="M588" s="201">
        <f>K588/L588</f>
        <v>2.0796783625730998E-2</v>
      </c>
      <c r="N588" s="202">
        <v>52.65</v>
      </c>
      <c r="O588" s="203">
        <f>M588*N588</f>
        <v>1.094950657894737</v>
      </c>
      <c r="P588" s="203">
        <f>M588*60*1000</f>
        <v>1247.8070175438597</v>
      </c>
      <c r="Q588" s="204">
        <f>P588*N588/1000</f>
        <v>65.697039473684214</v>
      </c>
    </row>
    <row r="589" spans="1:17" ht="12.75" customHeight="1">
      <c r="A589" s="65"/>
      <c r="B589" s="30" t="s">
        <v>175</v>
      </c>
      <c r="C589" s="199" t="s">
        <v>789</v>
      </c>
      <c r="D589" s="8">
        <v>52</v>
      </c>
      <c r="E589" s="8">
        <v>1966</v>
      </c>
      <c r="F589" s="200">
        <v>69</v>
      </c>
      <c r="G589" s="200">
        <v>5.69</v>
      </c>
      <c r="H589" s="200">
        <v>8.16</v>
      </c>
      <c r="I589" s="200">
        <v>55.27</v>
      </c>
      <c r="J589" s="200">
        <v>2657.01</v>
      </c>
      <c r="K589" s="200">
        <v>55.27</v>
      </c>
      <c r="L589" s="200">
        <v>2657.01</v>
      </c>
      <c r="M589" s="201">
        <f>K589/L589</f>
        <v>2.0801577713294266E-2</v>
      </c>
      <c r="N589" s="202">
        <v>75.599999999999994</v>
      </c>
      <c r="O589" s="203">
        <f>M589*N589</f>
        <v>1.5725992751250464</v>
      </c>
      <c r="P589" s="203">
        <f>M589*60*1000</f>
        <v>1248.0946627976559</v>
      </c>
      <c r="Q589" s="204">
        <f>P589*N589/1000</f>
        <v>94.355956507502782</v>
      </c>
    </row>
    <row r="590" spans="1:17" ht="12.75" customHeight="1">
      <c r="A590" s="65"/>
      <c r="B590" s="30" t="s">
        <v>400</v>
      </c>
      <c r="C590" s="199" t="s">
        <v>526</v>
      </c>
      <c r="D590" s="8">
        <v>4</v>
      </c>
      <c r="E590" s="8">
        <v>1954</v>
      </c>
      <c r="F590" s="200">
        <v>5.46</v>
      </c>
      <c r="G590" s="200">
        <v>2.95546</v>
      </c>
      <c r="H590" s="200">
        <v>6.4</v>
      </c>
      <c r="I590" s="200">
        <v>4.5244540000000004</v>
      </c>
      <c r="J590" s="200">
        <v>217.31</v>
      </c>
      <c r="K590" s="200">
        <v>4.5244540000000004</v>
      </c>
      <c r="L590" s="200">
        <v>217.31</v>
      </c>
      <c r="M590" s="201">
        <v>2.0820275182918412E-2</v>
      </c>
      <c r="N590" s="202">
        <v>63.765000000000001</v>
      </c>
      <c r="O590" s="203">
        <v>1.3276048470387927</v>
      </c>
      <c r="P590" s="203">
        <v>1249.2165109751047</v>
      </c>
      <c r="Q590" s="204">
        <v>79.656290822327563</v>
      </c>
    </row>
    <row r="591" spans="1:17" ht="12.75" customHeight="1">
      <c r="A591" s="65"/>
      <c r="B591" s="30" t="s">
        <v>189</v>
      </c>
      <c r="C591" s="199" t="s">
        <v>560</v>
      </c>
      <c r="D591" s="8">
        <v>35</v>
      </c>
      <c r="E591" s="8">
        <v>1986</v>
      </c>
      <c r="F591" s="200">
        <v>56.506999999999998</v>
      </c>
      <c r="G591" s="200">
        <v>4.6340000000000003</v>
      </c>
      <c r="H591" s="200">
        <v>8.64</v>
      </c>
      <c r="I591" s="200">
        <v>43.231999999999999</v>
      </c>
      <c r="J591" s="200">
        <v>2075.29</v>
      </c>
      <c r="K591" s="200">
        <v>43.231999999999999</v>
      </c>
      <c r="L591" s="200">
        <v>2075.29</v>
      </c>
      <c r="M591" s="201">
        <v>2.0831787364657468E-2</v>
      </c>
      <c r="N591" s="202">
        <v>50.7</v>
      </c>
      <c r="O591" s="203">
        <v>1.0561716193881336</v>
      </c>
      <c r="P591" s="203">
        <v>1249.9072418794481</v>
      </c>
      <c r="Q591" s="204">
        <v>63.370297163288022</v>
      </c>
    </row>
    <row r="592" spans="1:17" ht="12.75" customHeight="1">
      <c r="A592" s="65"/>
      <c r="B592" s="9" t="s">
        <v>150</v>
      </c>
      <c r="C592" s="194" t="s">
        <v>141</v>
      </c>
      <c r="D592" s="25">
        <v>20</v>
      </c>
      <c r="E592" s="25">
        <v>1979</v>
      </c>
      <c r="F592" s="195">
        <v>27.099999999999998</v>
      </c>
      <c r="G592" s="195">
        <v>1.6</v>
      </c>
      <c r="H592" s="195">
        <v>3.1</v>
      </c>
      <c r="I592" s="195">
        <v>22.4</v>
      </c>
      <c r="J592" s="195">
        <v>1072.6199999999999</v>
      </c>
      <c r="K592" s="195">
        <v>22.359000000000002</v>
      </c>
      <c r="L592" s="195">
        <v>1072.6199999999999</v>
      </c>
      <c r="M592" s="201">
        <v>2.0845220115231867E-2</v>
      </c>
      <c r="N592" s="202">
        <v>55.4</v>
      </c>
      <c r="O592" s="203">
        <v>1.1548251943838455</v>
      </c>
      <c r="P592" s="203">
        <v>1250.713206913912</v>
      </c>
      <c r="Q592" s="204">
        <v>69.289511663030737</v>
      </c>
    </row>
    <row r="593" spans="1:17" ht="12.75" customHeight="1">
      <c r="A593" s="65"/>
      <c r="B593" s="30" t="s">
        <v>175</v>
      </c>
      <c r="C593" s="199" t="s">
        <v>790</v>
      </c>
      <c r="D593" s="8">
        <v>24</v>
      </c>
      <c r="E593" s="8">
        <v>1964</v>
      </c>
      <c r="F593" s="200">
        <v>19</v>
      </c>
      <c r="G593" s="200">
        <v>0</v>
      </c>
      <c r="H593" s="200">
        <v>0</v>
      </c>
      <c r="I593" s="200">
        <v>19</v>
      </c>
      <c r="J593" s="200">
        <v>895.04</v>
      </c>
      <c r="K593" s="200">
        <v>18.690000000000001</v>
      </c>
      <c r="L593" s="200">
        <v>895.04</v>
      </c>
      <c r="M593" s="201">
        <f>K593/L593</f>
        <v>2.0881748301751879E-2</v>
      </c>
      <c r="N593" s="202">
        <v>75.599999999999994</v>
      </c>
      <c r="O593" s="203">
        <f>M593*N593</f>
        <v>1.578660171612442</v>
      </c>
      <c r="P593" s="203">
        <f>M593*60*1000</f>
        <v>1252.9048981051128</v>
      </c>
      <c r="Q593" s="204">
        <f>P593*N593/1000</f>
        <v>94.719610296746524</v>
      </c>
    </row>
    <row r="594" spans="1:17" ht="12.75" customHeight="1">
      <c r="A594" s="65"/>
      <c r="B594" s="30" t="s">
        <v>459</v>
      </c>
      <c r="C594" s="199" t="s">
        <v>691</v>
      </c>
      <c r="D594" s="8">
        <v>8</v>
      </c>
      <c r="E594" s="8">
        <v>1936</v>
      </c>
      <c r="F594" s="200">
        <v>4.9480000000000004</v>
      </c>
      <c r="G594" s="200">
        <v>0.434</v>
      </c>
      <c r="H594" s="200">
        <v>0.27200000000000002</v>
      </c>
      <c r="I594" s="200">
        <v>4.242</v>
      </c>
      <c r="J594" s="200">
        <v>203.07</v>
      </c>
      <c r="K594" s="200">
        <v>3.6960000000000002</v>
      </c>
      <c r="L594" s="200">
        <v>176.89</v>
      </c>
      <c r="M594" s="201">
        <f>K594/L594</f>
        <v>2.0894341115947766E-2</v>
      </c>
      <c r="N594" s="202">
        <v>73.14</v>
      </c>
      <c r="O594" s="203">
        <f>M594*N594</f>
        <v>1.5282121092204195</v>
      </c>
      <c r="P594" s="203">
        <f>M594*60*1000</f>
        <v>1253.6604669568658</v>
      </c>
      <c r="Q594" s="204">
        <f>P594*N594/1000</f>
        <v>91.692726553225157</v>
      </c>
    </row>
    <row r="595" spans="1:17" ht="12.75" customHeight="1">
      <c r="A595" s="65"/>
      <c r="B595" s="30" t="s">
        <v>459</v>
      </c>
      <c r="C595" s="199" t="s">
        <v>689</v>
      </c>
      <c r="D595" s="8">
        <v>11</v>
      </c>
      <c r="E595" s="8">
        <v>1968</v>
      </c>
      <c r="F595" s="200">
        <v>14.025</v>
      </c>
      <c r="G595" s="200">
        <v>0.51</v>
      </c>
      <c r="H595" s="200">
        <v>1.728</v>
      </c>
      <c r="I595" s="200">
        <v>11.787000000000001</v>
      </c>
      <c r="J595" s="200">
        <v>563.82000000000005</v>
      </c>
      <c r="K595" s="200">
        <v>8.8670000000000009</v>
      </c>
      <c r="L595" s="200">
        <v>424.14</v>
      </c>
      <c r="M595" s="201">
        <f>K595/L595</f>
        <v>2.0905832979676523E-2</v>
      </c>
      <c r="N595" s="202">
        <v>73.14</v>
      </c>
      <c r="O595" s="203">
        <f>M595*N595</f>
        <v>1.5290526241335409</v>
      </c>
      <c r="P595" s="203">
        <f>M595*60*1000</f>
        <v>1254.3499787805913</v>
      </c>
      <c r="Q595" s="204">
        <f>P595*N595/1000</f>
        <v>91.743157448012454</v>
      </c>
    </row>
    <row r="596" spans="1:17" ht="12.75" customHeight="1">
      <c r="A596" s="65"/>
      <c r="B596" s="9" t="s">
        <v>74</v>
      </c>
      <c r="C596" s="17" t="s">
        <v>63</v>
      </c>
      <c r="D596" s="9">
        <v>92</v>
      </c>
      <c r="E596" s="9">
        <v>1991</v>
      </c>
      <c r="F596" s="179">
        <v>101.39</v>
      </c>
      <c r="G596" s="179">
        <v>8.41296</v>
      </c>
      <c r="H596" s="179">
        <v>15.120000000000001</v>
      </c>
      <c r="I596" s="179">
        <f>F596-G596-H596</f>
        <v>77.857039999999998</v>
      </c>
      <c r="J596" s="179">
        <v>3723.66</v>
      </c>
      <c r="K596" s="179">
        <f>I596/J596*L596</f>
        <v>74.195501394219676</v>
      </c>
      <c r="L596" s="179">
        <v>3548.54</v>
      </c>
      <c r="M596" s="180">
        <f>K596/L596</f>
        <v>2.0908740325378795E-2</v>
      </c>
      <c r="N596" s="181">
        <f>56.6*1.09</f>
        <v>61.694000000000003</v>
      </c>
      <c r="O596" s="181">
        <f>M596*N596</f>
        <v>1.2899438256339195</v>
      </c>
      <c r="P596" s="181">
        <f>M596*60*1000</f>
        <v>1254.5244195227276</v>
      </c>
      <c r="Q596" s="182">
        <f>P596*N596/1000</f>
        <v>77.396629538035171</v>
      </c>
    </row>
    <row r="597" spans="1:17" ht="12.75" customHeight="1">
      <c r="A597" s="65"/>
      <c r="B597" s="30" t="s">
        <v>398</v>
      </c>
      <c r="C597" s="225" t="s">
        <v>489</v>
      </c>
      <c r="D597" s="226">
        <v>50</v>
      </c>
      <c r="E597" s="226">
        <v>1985</v>
      </c>
      <c r="F597" s="227">
        <v>80.992999999999995</v>
      </c>
      <c r="G597" s="227">
        <v>4.9470000000000001</v>
      </c>
      <c r="H597" s="227">
        <v>8</v>
      </c>
      <c r="I597" s="227">
        <v>68.046000000000006</v>
      </c>
      <c r="J597" s="227">
        <v>3248.27</v>
      </c>
      <c r="K597" s="227">
        <v>68.046000000000006</v>
      </c>
      <c r="L597" s="227">
        <v>3248.27</v>
      </c>
      <c r="M597" s="228">
        <v>2.0948381753979811E-2</v>
      </c>
      <c r="N597" s="229">
        <v>64.528000000000006</v>
      </c>
      <c r="O597" s="229">
        <v>1.3517571778208093</v>
      </c>
      <c r="P597" s="229">
        <v>1256.9029052387887</v>
      </c>
      <c r="Q597" s="230">
        <v>81.105430669248548</v>
      </c>
    </row>
    <row r="598" spans="1:17" ht="12.75" customHeight="1">
      <c r="A598" s="65"/>
      <c r="B598" s="30" t="s">
        <v>459</v>
      </c>
      <c r="C598" s="199" t="s">
        <v>690</v>
      </c>
      <c r="D598" s="8">
        <v>20</v>
      </c>
      <c r="E598" s="8">
        <v>1982</v>
      </c>
      <c r="F598" s="200">
        <v>24.449000000000002</v>
      </c>
      <c r="G598" s="200">
        <v>1.494</v>
      </c>
      <c r="H598" s="200">
        <v>2.88</v>
      </c>
      <c r="I598" s="200">
        <v>20.074999999999999</v>
      </c>
      <c r="J598" s="200">
        <v>1048.75</v>
      </c>
      <c r="K598" s="200">
        <v>19.7</v>
      </c>
      <c r="L598" s="200">
        <v>939.76</v>
      </c>
      <c r="M598" s="201">
        <f>K598/L598</f>
        <v>2.0962799012513834E-2</v>
      </c>
      <c r="N598" s="202">
        <v>73.14</v>
      </c>
      <c r="O598" s="203">
        <f>M598*N598</f>
        <v>1.5332191197752618</v>
      </c>
      <c r="P598" s="203">
        <f>M598*60*1000</f>
        <v>1257.7679407508299</v>
      </c>
      <c r="Q598" s="204">
        <f>P598*N598/1000</f>
        <v>91.993147186515699</v>
      </c>
    </row>
    <row r="599" spans="1:17" ht="12.75" customHeight="1">
      <c r="A599" s="65"/>
      <c r="B599" s="9" t="s">
        <v>74</v>
      </c>
      <c r="C599" s="17" t="s">
        <v>55</v>
      </c>
      <c r="D599" s="9">
        <v>108</v>
      </c>
      <c r="E599" s="9">
        <v>1968</v>
      </c>
      <c r="F599" s="179">
        <v>78.790000000000006</v>
      </c>
      <c r="G599" s="179">
        <v>7.8238080000000005</v>
      </c>
      <c r="H599" s="179">
        <v>17.2</v>
      </c>
      <c r="I599" s="179">
        <f>F599-G599-H599</f>
        <v>53.766192000000004</v>
      </c>
      <c r="J599" s="179">
        <v>2558.44</v>
      </c>
      <c r="K599" s="179">
        <f>I599/J599*L599</f>
        <v>53.766192000000004</v>
      </c>
      <c r="L599" s="179">
        <v>2558.44</v>
      </c>
      <c r="M599" s="180">
        <f>K599/L599</f>
        <v>2.1015224902675069E-2</v>
      </c>
      <c r="N599" s="181">
        <f>56.6*1.09</f>
        <v>61.694000000000003</v>
      </c>
      <c r="O599" s="181">
        <f>M599*N599</f>
        <v>1.2965132851456358</v>
      </c>
      <c r="P599" s="181">
        <f>M599*60*1000</f>
        <v>1260.9134941605043</v>
      </c>
      <c r="Q599" s="182">
        <f>P599*N599/1000</f>
        <v>77.790797108738161</v>
      </c>
    </row>
    <row r="600" spans="1:17" ht="12.75" customHeight="1">
      <c r="A600" s="65"/>
      <c r="B600" s="9" t="s">
        <v>74</v>
      </c>
      <c r="C600" s="17" t="s">
        <v>60</v>
      </c>
      <c r="D600" s="9">
        <v>118</v>
      </c>
      <c r="E600" s="9">
        <v>1961</v>
      </c>
      <c r="F600" s="179">
        <v>66.180000000000007</v>
      </c>
      <c r="G600" s="179">
        <v>10.944600000000001</v>
      </c>
      <c r="H600" s="179">
        <v>0</v>
      </c>
      <c r="I600" s="179">
        <f>F600-G600-H600</f>
        <v>55.235400000000006</v>
      </c>
      <c r="J600" s="179">
        <v>2620.23</v>
      </c>
      <c r="K600" s="179">
        <f>I600/J600*L600</f>
        <v>55.235400000000013</v>
      </c>
      <c r="L600" s="179">
        <v>2620.23</v>
      </c>
      <c r="M600" s="180">
        <f>K600/L600</f>
        <v>2.1080363174225167E-2</v>
      </c>
      <c r="N600" s="181">
        <f>56.6*1.09</f>
        <v>61.694000000000003</v>
      </c>
      <c r="O600" s="181">
        <f>M600*N600</f>
        <v>1.3005319256706476</v>
      </c>
      <c r="P600" s="181">
        <f>M600*60*1000</f>
        <v>1264.8217904535099</v>
      </c>
      <c r="Q600" s="182">
        <f>P600*N600/1000</f>
        <v>78.031915540238842</v>
      </c>
    </row>
    <row r="601" spans="1:17" ht="12.75" customHeight="1">
      <c r="A601" s="65"/>
      <c r="B601" s="30" t="s">
        <v>459</v>
      </c>
      <c r="C601" s="199" t="s">
        <v>688</v>
      </c>
      <c r="D601" s="8">
        <v>6</v>
      </c>
      <c r="E601" s="8">
        <v>1963</v>
      </c>
      <c r="F601" s="200">
        <v>8.24</v>
      </c>
      <c r="G601" s="200">
        <v>0</v>
      </c>
      <c r="H601" s="200">
        <v>0</v>
      </c>
      <c r="I601" s="200">
        <v>8.24</v>
      </c>
      <c r="J601" s="200">
        <v>407.89</v>
      </c>
      <c r="K601" s="200">
        <v>4.12</v>
      </c>
      <c r="L601" s="200">
        <v>193.9</v>
      </c>
      <c r="M601" s="201">
        <f>K601/L601</f>
        <v>2.1248066013408975E-2</v>
      </c>
      <c r="N601" s="202">
        <v>73.14</v>
      </c>
      <c r="O601" s="203">
        <f>M601*N601</f>
        <v>1.5540835482207325</v>
      </c>
      <c r="P601" s="203">
        <f>M601*60*1000</f>
        <v>1274.8839608045387</v>
      </c>
      <c r="Q601" s="204">
        <f>P601*N601/1000</f>
        <v>93.245012893243953</v>
      </c>
    </row>
    <row r="602" spans="1:17" ht="12.75" customHeight="1">
      <c r="A602" s="65"/>
      <c r="B602" s="30" t="s">
        <v>175</v>
      </c>
      <c r="C602" s="199" t="s">
        <v>791</v>
      </c>
      <c r="D602" s="8">
        <v>56</v>
      </c>
      <c r="E602" s="8">
        <v>1967</v>
      </c>
      <c r="F602" s="200">
        <v>68</v>
      </c>
      <c r="G602" s="200">
        <v>5.58</v>
      </c>
      <c r="H602" s="200">
        <v>8.7200000000000006</v>
      </c>
      <c r="I602" s="200">
        <v>53.23</v>
      </c>
      <c r="J602" s="200">
        <v>2494.33</v>
      </c>
      <c r="K602" s="200">
        <v>53.23</v>
      </c>
      <c r="L602" s="200">
        <v>2494.33</v>
      </c>
      <c r="M602" s="201">
        <f>K602/L602</f>
        <v>2.1340400027261831E-2</v>
      </c>
      <c r="N602" s="202">
        <v>75.599999999999994</v>
      </c>
      <c r="O602" s="203">
        <f>M602*N602</f>
        <v>1.6133342420609942</v>
      </c>
      <c r="P602" s="203">
        <f>M602*60*1000</f>
        <v>1280.4240016357098</v>
      </c>
      <c r="Q602" s="204">
        <f>P602*N602/1000</f>
        <v>96.800054523659654</v>
      </c>
    </row>
    <row r="603" spans="1:17" ht="12.75" customHeight="1">
      <c r="A603" s="65"/>
      <c r="B603" s="30" t="s">
        <v>459</v>
      </c>
      <c r="C603" s="199" t="s">
        <v>687</v>
      </c>
      <c r="D603" s="8">
        <v>40</v>
      </c>
      <c r="E603" s="8">
        <v>1980</v>
      </c>
      <c r="F603" s="200">
        <v>48.91</v>
      </c>
      <c r="G603" s="200">
        <v>3.254</v>
      </c>
      <c r="H603" s="200">
        <v>6.24</v>
      </c>
      <c r="I603" s="200">
        <v>39.415999999999997</v>
      </c>
      <c r="J603" s="200">
        <v>1888.23</v>
      </c>
      <c r="K603" s="200">
        <v>39.21</v>
      </c>
      <c r="L603" s="200">
        <v>1833.49</v>
      </c>
      <c r="M603" s="201">
        <f>K603/L603</f>
        <v>2.1385445243770076E-2</v>
      </c>
      <c r="N603" s="202">
        <v>73.14</v>
      </c>
      <c r="O603" s="203">
        <f>M603*N603</f>
        <v>1.5641314651293434</v>
      </c>
      <c r="P603" s="203">
        <f>M603*60*1000</f>
        <v>1283.1267146262046</v>
      </c>
      <c r="Q603" s="204">
        <f>P603*N603/1000</f>
        <v>93.847887907760608</v>
      </c>
    </row>
    <row r="604" spans="1:17" ht="12.75" customHeight="1">
      <c r="A604" s="65"/>
      <c r="B604" s="30" t="s">
        <v>175</v>
      </c>
      <c r="C604" s="199" t="s">
        <v>792</v>
      </c>
      <c r="D604" s="8">
        <v>14</v>
      </c>
      <c r="E604" s="8">
        <v>1986</v>
      </c>
      <c r="F604" s="200">
        <v>21</v>
      </c>
      <c r="G604" s="200">
        <v>0.92</v>
      </c>
      <c r="H604" s="200">
        <v>2.2400000000000002</v>
      </c>
      <c r="I604" s="200">
        <v>17.829999999999998</v>
      </c>
      <c r="J604" s="200">
        <v>833.44</v>
      </c>
      <c r="K604" s="200">
        <v>17.829999999999998</v>
      </c>
      <c r="L604" s="200">
        <v>833.44</v>
      </c>
      <c r="M604" s="201">
        <f>K604/L604</f>
        <v>2.1393261662507195E-2</v>
      </c>
      <c r="N604" s="202">
        <v>75.599999999999994</v>
      </c>
      <c r="O604" s="203">
        <f>M604*N604</f>
        <v>1.6173305816855439</v>
      </c>
      <c r="P604" s="203">
        <f>M604*60*1000</f>
        <v>1283.5956997504315</v>
      </c>
      <c r="Q604" s="204">
        <f>P604*N604/1000</f>
        <v>97.039834901132622</v>
      </c>
    </row>
    <row r="605" spans="1:17" ht="12.75" customHeight="1">
      <c r="A605" s="65"/>
      <c r="B605" s="30" t="s">
        <v>459</v>
      </c>
      <c r="C605" s="199" t="s">
        <v>686</v>
      </c>
      <c r="D605" s="8">
        <v>9</v>
      </c>
      <c r="E605" s="8">
        <v>1967</v>
      </c>
      <c r="F605" s="200">
        <v>9.73</v>
      </c>
      <c r="G605" s="200">
        <v>0.67900000000000005</v>
      </c>
      <c r="H605" s="200">
        <v>0.14399999999999999</v>
      </c>
      <c r="I605" s="200">
        <v>8.907</v>
      </c>
      <c r="J605" s="200">
        <v>416.33</v>
      </c>
      <c r="K605" s="200">
        <v>8.907</v>
      </c>
      <c r="L605" s="200">
        <v>416.33</v>
      </c>
      <c r="M605" s="201">
        <f>K605/L605</f>
        <v>2.1394086421828839E-2</v>
      </c>
      <c r="N605" s="202">
        <v>73.14</v>
      </c>
      <c r="O605" s="203">
        <f>M605*N605</f>
        <v>1.5647634808925612</v>
      </c>
      <c r="P605" s="203">
        <f>M605*60*1000</f>
        <v>1283.6451853097303</v>
      </c>
      <c r="Q605" s="204">
        <f>P605*N605/1000</f>
        <v>93.885808853553684</v>
      </c>
    </row>
    <row r="606" spans="1:17" ht="12.75" customHeight="1">
      <c r="A606" s="65"/>
      <c r="B606" s="9" t="s">
        <v>394</v>
      </c>
      <c r="C606" s="253" t="s">
        <v>393</v>
      </c>
      <c r="D606" s="254">
        <v>6</v>
      </c>
      <c r="E606" s="254">
        <v>1956</v>
      </c>
      <c r="F606" s="255">
        <v>8.5850000000000009</v>
      </c>
      <c r="G606" s="255">
        <v>0.62322</v>
      </c>
      <c r="H606" s="255">
        <v>0.96</v>
      </c>
      <c r="I606" s="255">
        <v>7.0017800000000001</v>
      </c>
      <c r="J606" s="255">
        <v>327.26</v>
      </c>
      <c r="K606" s="255">
        <v>7.0017800000000001</v>
      </c>
      <c r="L606" s="255">
        <v>327.26</v>
      </c>
      <c r="M606" s="256">
        <v>2.139515981177046E-2</v>
      </c>
      <c r="N606" s="257">
        <v>74.88300000000001</v>
      </c>
      <c r="O606" s="257">
        <v>1.6021337521848076</v>
      </c>
      <c r="P606" s="257">
        <v>1283.7095887062276</v>
      </c>
      <c r="Q606" s="258">
        <v>96.128025131088449</v>
      </c>
    </row>
    <row r="607" spans="1:17" ht="12.75" customHeight="1">
      <c r="A607" s="65"/>
      <c r="B607" s="30" t="s">
        <v>433</v>
      </c>
      <c r="C607" s="17" t="s">
        <v>421</v>
      </c>
      <c r="D607" s="9">
        <v>7</v>
      </c>
      <c r="E607" s="9">
        <v>1984</v>
      </c>
      <c r="F607" s="179">
        <v>7.4939999999999998</v>
      </c>
      <c r="G607" s="179">
        <v>0</v>
      </c>
      <c r="H607" s="179">
        <v>0</v>
      </c>
      <c r="I607" s="179">
        <v>7.4939999999999998</v>
      </c>
      <c r="J607" s="179">
        <v>349.29</v>
      </c>
      <c r="K607" s="179">
        <v>7.4939999999999998</v>
      </c>
      <c r="L607" s="179">
        <v>349.29</v>
      </c>
      <c r="M607" s="180">
        <v>2.1454951472988058E-2</v>
      </c>
      <c r="N607" s="181">
        <v>71.3</v>
      </c>
      <c r="O607" s="181">
        <v>1.5297380400240486</v>
      </c>
      <c r="P607" s="181">
        <v>1287.2970883792837</v>
      </c>
      <c r="Q607" s="182">
        <v>91.784282401442923</v>
      </c>
    </row>
    <row r="608" spans="1:17" ht="12.75" customHeight="1">
      <c r="A608" s="65"/>
      <c r="B608" s="30" t="s">
        <v>175</v>
      </c>
      <c r="C608" s="199" t="s">
        <v>793</v>
      </c>
      <c r="D608" s="8">
        <v>27</v>
      </c>
      <c r="E608" s="8">
        <v>1987</v>
      </c>
      <c r="F608" s="200">
        <v>29</v>
      </c>
      <c r="G608" s="200">
        <v>1.71</v>
      </c>
      <c r="H608" s="200">
        <v>3.52</v>
      </c>
      <c r="I608" s="200">
        <v>23.82</v>
      </c>
      <c r="J608" s="200">
        <v>1110.1500000000001</v>
      </c>
      <c r="K608" s="200">
        <v>23.82</v>
      </c>
      <c r="L608" s="200">
        <v>1110.1500000000001</v>
      </c>
      <c r="M608" s="201">
        <f>K608/L608</f>
        <v>2.1456559924334546E-2</v>
      </c>
      <c r="N608" s="202">
        <v>75.599999999999994</v>
      </c>
      <c r="O608" s="203">
        <f>M608*N608</f>
        <v>1.6221159302796917</v>
      </c>
      <c r="P608" s="203">
        <f>M608*60*1000</f>
        <v>1287.3935954600729</v>
      </c>
      <c r="Q608" s="204">
        <f>P608*N608/1000</f>
        <v>97.326955816781492</v>
      </c>
    </row>
    <row r="609" spans="1:17" ht="12.75" customHeight="1">
      <c r="A609" s="65"/>
      <c r="B609" s="30" t="s">
        <v>189</v>
      </c>
      <c r="C609" s="199" t="s">
        <v>564</v>
      </c>
      <c r="D609" s="8">
        <v>20</v>
      </c>
      <c r="E609" s="8">
        <v>1984</v>
      </c>
      <c r="F609" s="200">
        <v>28.701000000000001</v>
      </c>
      <c r="G609" s="200">
        <v>2.569</v>
      </c>
      <c r="H609" s="200">
        <v>3.2</v>
      </c>
      <c r="I609" s="200">
        <v>22.931999999999999</v>
      </c>
      <c r="J609" s="200">
        <v>1066.74</v>
      </c>
      <c r="K609" s="200">
        <v>22.931999999999999</v>
      </c>
      <c r="L609" s="200">
        <v>1066.74</v>
      </c>
      <c r="M609" s="201">
        <v>2.1497272062545699E-2</v>
      </c>
      <c r="N609" s="202">
        <v>50.7</v>
      </c>
      <c r="O609" s="203">
        <v>1.0899116935710671</v>
      </c>
      <c r="P609" s="203">
        <v>1289.8363237527419</v>
      </c>
      <c r="Q609" s="204">
        <v>65.394701614264022</v>
      </c>
    </row>
    <row r="610" spans="1:17" ht="12.75" customHeight="1">
      <c r="A610" s="65"/>
      <c r="B610" s="30" t="s">
        <v>433</v>
      </c>
      <c r="C610" s="17" t="s">
        <v>426</v>
      </c>
      <c r="D610" s="9">
        <v>8</v>
      </c>
      <c r="E610" s="9">
        <v>1966</v>
      </c>
      <c r="F610" s="179">
        <v>7.6379999999999999</v>
      </c>
      <c r="G610" s="179">
        <v>0</v>
      </c>
      <c r="H610" s="179">
        <v>0</v>
      </c>
      <c r="I610" s="179">
        <v>7.6379999999999999</v>
      </c>
      <c r="J610" s="179">
        <v>353.96</v>
      </c>
      <c r="K610" s="179">
        <v>7.6379999999999999</v>
      </c>
      <c r="L610" s="179">
        <v>353.96</v>
      </c>
      <c r="M610" s="180">
        <v>2.1578709458695899E-2</v>
      </c>
      <c r="N610" s="181">
        <v>71.3</v>
      </c>
      <c r="O610" s="181">
        <v>1.5385619844050176</v>
      </c>
      <c r="P610" s="181">
        <v>1294.7225675217539</v>
      </c>
      <c r="Q610" s="182">
        <v>92.313719064301054</v>
      </c>
    </row>
    <row r="611" spans="1:17" ht="12.75" customHeight="1">
      <c r="A611" s="65"/>
      <c r="B611" s="30" t="s">
        <v>459</v>
      </c>
      <c r="C611" s="199" t="s">
        <v>685</v>
      </c>
      <c r="D611" s="8">
        <v>12</v>
      </c>
      <c r="E611" s="8">
        <v>1960</v>
      </c>
      <c r="F611" s="200">
        <v>14.522</v>
      </c>
      <c r="G611" s="200">
        <v>0.55800000000000005</v>
      </c>
      <c r="H611" s="200">
        <v>1.92</v>
      </c>
      <c r="I611" s="200">
        <v>12.044</v>
      </c>
      <c r="J611" s="200">
        <v>557.91</v>
      </c>
      <c r="K611" s="200">
        <v>9.1180000000000003</v>
      </c>
      <c r="L611" s="200">
        <v>422.39</v>
      </c>
      <c r="M611" s="201">
        <f>K611/L611</f>
        <v>2.1586685290844954E-2</v>
      </c>
      <c r="N611" s="202">
        <v>73.14</v>
      </c>
      <c r="O611" s="203">
        <f>M611*N611</f>
        <v>1.5788501621723998</v>
      </c>
      <c r="P611" s="203">
        <f>M611*60*1000</f>
        <v>1295.2011174506972</v>
      </c>
      <c r="Q611" s="204">
        <f>P611*N611/1000</f>
        <v>94.731009730343999</v>
      </c>
    </row>
    <row r="612" spans="1:17" ht="12.75" customHeight="1">
      <c r="A612" s="65"/>
      <c r="B612" s="30" t="s">
        <v>459</v>
      </c>
      <c r="C612" s="199" t="s">
        <v>684</v>
      </c>
      <c r="D612" s="8">
        <v>6</v>
      </c>
      <c r="E612" s="8">
        <v>1948</v>
      </c>
      <c r="F612" s="200">
        <v>6.8440000000000003</v>
      </c>
      <c r="G612" s="200">
        <v>0.23899999999999999</v>
      </c>
      <c r="H612" s="200">
        <v>0.64</v>
      </c>
      <c r="I612" s="200">
        <v>6.0650000000000004</v>
      </c>
      <c r="J612" s="200">
        <v>301.55</v>
      </c>
      <c r="K612" s="200">
        <v>5.4249999999999998</v>
      </c>
      <c r="L612" s="200">
        <v>250.99</v>
      </c>
      <c r="M612" s="201">
        <f>K612/L612</f>
        <v>2.1614406948484002E-2</v>
      </c>
      <c r="N612" s="202">
        <v>73.14</v>
      </c>
      <c r="O612" s="203">
        <f>M612*N612</f>
        <v>1.5808777242121199</v>
      </c>
      <c r="P612" s="203">
        <f>M612*60*1000</f>
        <v>1296.8644169090403</v>
      </c>
      <c r="Q612" s="204">
        <f>P612*N612/1000</f>
        <v>94.852663452727214</v>
      </c>
    </row>
    <row r="613" spans="1:17" ht="12.75" customHeight="1">
      <c r="A613" s="65"/>
      <c r="B613" s="30" t="s">
        <v>400</v>
      </c>
      <c r="C613" s="199" t="s">
        <v>528</v>
      </c>
      <c r="D613" s="8">
        <v>8</v>
      </c>
      <c r="E613" s="8">
        <v>1974</v>
      </c>
      <c r="F613" s="200">
        <v>10.050000000000001</v>
      </c>
      <c r="G613" s="200">
        <v>6.4791800000000004</v>
      </c>
      <c r="H613" s="200">
        <v>0.08</v>
      </c>
      <c r="I613" s="200">
        <v>9.322082</v>
      </c>
      <c r="J613" s="200">
        <v>425.83</v>
      </c>
      <c r="K613" s="200">
        <v>9.322082</v>
      </c>
      <c r="L613" s="200">
        <v>425.83</v>
      </c>
      <c r="M613" s="201">
        <v>2.1891557663856469E-2</v>
      </c>
      <c r="N613" s="202">
        <v>63.765000000000001</v>
      </c>
      <c r="O613" s="203">
        <v>1.3959151744358078</v>
      </c>
      <c r="P613" s="203">
        <v>1313.493459831388</v>
      </c>
      <c r="Q613" s="204">
        <v>83.754910466148459</v>
      </c>
    </row>
    <row r="614" spans="1:17" ht="12.75" customHeight="1">
      <c r="A614" s="65"/>
      <c r="B614" s="30" t="s">
        <v>433</v>
      </c>
      <c r="C614" s="17" t="s">
        <v>425</v>
      </c>
      <c r="D614" s="9">
        <v>8</v>
      </c>
      <c r="E614" s="9">
        <v>1966</v>
      </c>
      <c r="F614" s="179">
        <v>7.7009999999999996</v>
      </c>
      <c r="G614" s="179">
        <v>0</v>
      </c>
      <c r="H614" s="179">
        <v>0</v>
      </c>
      <c r="I614" s="179">
        <v>7.7009999999999996</v>
      </c>
      <c r="J614" s="179">
        <v>350.82</v>
      </c>
      <c r="K614" s="179">
        <v>7.7009999999999996</v>
      </c>
      <c r="L614" s="179">
        <v>350.82</v>
      </c>
      <c r="M614" s="180">
        <v>2.1951428082777492E-2</v>
      </c>
      <c r="N614" s="181">
        <v>71.3</v>
      </c>
      <c r="O614" s="181">
        <v>1.565136822302035</v>
      </c>
      <c r="P614" s="181">
        <v>1317.0856849666495</v>
      </c>
      <c r="Q614" s="182">
        <v>93.908209338122106</v>
      </c>
    </row>
    <row r="615" spans="1:17" ht="12.75" customHeight="1" thickBot="1">
      <c r="A615" s="173"/>
      <c r="B615" s="259" t="s">
        <v>474</v>
      </c>
      <c r="C615" s="260" t="s">
        <v>300</v>
      </c>
      <c r="D615" s="261">
        <v>8</v>
      </c>
      <c r="E615" s="261">
        <v>1976</v>
      </c>
      <c r="F615" s="262">
        <v>11.622</v>
      </c>
      <c r="G615" s="262">
        <v>1.4381999999999999</v>
      </c>
      <c r="H615" s="262">
        <v>0.67</v>
      </c>
      <c r="I615" s="262">
        <v>9.5137999999999998</v>
      </c>
      <c r="J615" s="262">
        <v>432.82</v>
      </c>
      <c r="K615" s="262">
        <v>9.5137999999999998</v>
      </c>
      <c r="L615" s="262">
        <v>432.82</v>
      </c>
      <c r="M615" s="263">
        <v>2.1980962062751259E-2</v>
      </c>
      <c r="N615" s="264">
        <v>80.115000000000009</v>
      </c>
      <c r="O615" s="264">
        <v>1.7610047756573173</v>
      </c>
      <c r="P615" s="264">
        <v>1318.8577237650757</v>
      </c>
      <c r="Q615" s="265">
        <v>105.66028653943906</v>
      </c>
    </row>
    <row r="616" spans="1:17" ht="12.75" customHeight="1">
      <c r="A616" s="61" t="s">
        <v>26</v>
      </c>
      <c r="B616" s="33" t="s">
        <v>74</v>
      </c>
      <c r="C616" s="302" t="s">
        <v>65</v>
      </c>
      <c r="D616" s="33">
        <v>103</v>
      </c>
      <c r="E616" s="33">
        <v>1972</v>
      </c>
      <c r="F616" s="303">
        <v>73.290000000000006</v>
      </c>
      <c r="G616" s="303">
        <v>6.9015239999999993</v>
      </c>
      <c r="H616" s="303">
        <v>15.975</v>
      </c>
      <c r="I616" s="303">
        <f>F616-G616-H616</f>
        <v>50.41347600000001</v>
      </c>
      <c r="J616" s="303">
        <v>2560.65</v>
      </c>
      <c r="K616" s="303">
        <f>I616/J616*L616</f>
        <v>48.498643955105159</v>
      </c>
      <c r="L616" s="303">
        <v>2463.39</v>
      </c>
      <c r="M616" s="304">
        <f>K616/L616</f>
        <v>1.9687765215863164E-2</v>
      </c>
      <c r="N616" s="305">
        <f>56.6*1.09</f>
        <v>61.694000000000003</v>
      </c>
      <c r="O616" s="305">
        <f>M616*N616</f>
        <v>1.2146169872274621</v>
      </c>
      <c r="P616" s="305">
        <f>M616*60*1000</f>
        <v>1181.2659129517897</v>
      </c>
      <c r="Q616" s="306">
        <f>P616*N616/1000</f>
        <v>72.877019233647715</v>
      </c>
    </row>
    <row r="617" spans="1:17" ht="12.75" customHeight="1">
      <c r="A617" s="62"/>
      <c r="B617" s="14" t="s">
        <v>75</v>
      </c>
      <c r="C617" s="74" t="s">
        <v>615</v>
      </c>
      <c r="D617" s="10">
        <v>105</v>
      </c>
      <c r="E617" s="10">
        <v>1963</v>
      </c>
      <c r="F617" s="77">
        <v>57.815800000000003</v>
      </c>
      <c r="G617" s="77">
        <v>5.2892000000000001</v>
      </c>
      <c r="H617" s="77">
        <v>0</v>
      </c>
      <c r="I617" s="77">
        <v>52.526600000000002</v>
      </c>
      <c r="J617" s="77">
        <v>2643.7</v>
      </c>
      <c r="K617" s="77">
        <v>52.526600000000002</v>
      </c>
      <c r="L617" s="77">
        <v>2643.7</v>
      </c>
      <c r="M617" s="78">
        <v>1.9868593259446989E-2</v>
      </c>
      <c r="N617" s="79">
        <v>60.4</v>
      </c>
      <c r="O617" s="80">
        <v>1.2000630328705981</v>
      </c>
      <c r="P617" s="80">
        <v>1192.1155955668191</v>
      </c>
      <c r="Q617" s="81">
        <v>72.003781972235871</v>
      </c>
    </row>
    <row r="618" spans="1:17" ht="12.75" customHeight="1">
      <c r="A618" s="62"/>
      <c r="B618" s="14" t="s">
        <v>366</v>
      </c>
      <c r="C618" s="266" t="s">
        <v>359</v>
      </c>
      <c r="D618" s="267">
        <v>11</v>
      </c>
      <c r="E618" s="267">
        <v>1984</v>
      </c>
      <c r="F618" s="268">
        <v>13.483000000000001</v>
      </c>
      <c r="G618" s="268">
        <v>0.37597000000000003</v>
      </c>
      <c r="H618" s="268">
        <v>1.1399999999999999</v>
      </c>
      <c r="I618" s="268">
        <v>11.967027999999999</v>
      </c>
      <c r="J618" s="268">
        <v>597.67999999999995</v>
      </c>
      <c r="K618" s="268">
        <v>11.967027999999999</v>
      </c>
      <c r="L618" s="268">
        <v>597.67999999999995</v>
      </c>
      <c r="M618" s="269">
        <v>2.0022466871904697E-2</v>
      </c>
      <c r="N618" s="270">
        <v>81.313999999999993</v>
      </c>
      <c r="O618" s="270">
        <v>1.6281068712220583</v>
      </c>
      <c r="P618" s="270">
        <v>1201.348012314282</v>
      </c>
      <c r="Q618" s="307">
        <v>97.686412273323512</v>
      </c>
    </row>
    <row r="619" spans="1:17" ht="12.75" customHeight="1">
      <c r="A619" s="62"/>
      <c r="B619" s="32" t="s">
        <v>77</v>
      </c>
      <c r="C619" s="271" t="s">
        <v>655</v>
      </c>
      <c r="D619" s="15">
        <v>6</v>
      </c>
      <c r="E619" s="13" t="s">
        <v>35</v>
      </c>
      <c r="F619" s="272">
        <v>7.44</v>
      </c>
      <c r="G619" s="272">
        <v>0.35</v>
      </c>
      <c r="H619" s="273">
        <v>0.96</v>
      </c>
      <c r="I619" s="272">
        <v>6.13</v>
      </c>
      <c r="J619" s="274">
        <v>305.61</v>
      </c>
      <c r="K619" s="272">
        <v>6.13</v>
      </c>
      <c r="L619" s="274">
        <v>305.61</v>
      </c>
      <c r="M619" s="78">
        <f>K619/L619</f>
        <v>2.0058244167402896E-2</v>
      </c>
      <c r="N619" s="79">
        <v>60.8</v>
      </c>
      <c r="O619" s="80">
        <f>M619*N619</f>
        <v>1.2195412453780961</v>
      </c>
      <c r="P619" s="80">
        <f>M619*60*1000</f>
        <v>1203.4946500441738</v>
      </c>
      <c r="Q619" s="81">
        <f>P619*N619/1000</f>
        <v>73.172474722685763</v>
      </c>
    </row>
    <row r="620" spans="1:17" ht="12.75" customHeight="1">
      <c r="A620" s="62"/>
      <c r="B620" s="32" t="s">
        <v>386</v>
      </c>
      <c r="C620" s="275" t="s">
        <v>381</v>
      </c>
      <c r="D620" s="28">
        <v>24</v>
      </c>
      <c r="E620" s="28">
        <v>1962</v>
      </c>
      <c r="F620" s="276">
        <v>24.033999999999999</v>
      </c>
      <c r="G620" s="276">
        <v>1.754094</v>
      </c>
      <c r="H620" s="276">
        <v>0</v>
      </c>
      <c r="I620" s="276">
        <v>22.279906</v>
      </c>
      <c r="J620" s="276">
        <v>1108.08</v>
      </c>
      <c r="K620" s="276">
        <v>22.279906</v>
      </c>
      <c r="L620" s="276">
        <v>1108.08</v>
      </c>
      <c r="M620" s="277">
        <v>2.0106766659446974E-2</v>
      </c>
      <c r="N620" s="278">
        <v>82.295000000000002</v>
      </c>
      <c r="O620" s="278">
        <v>1.6546863622391887</v>
      </c>
      <c r="P620" s="278">
        <v>1206.4059995668183</v>
      </c>
      <c r="Q620" s="308">
        <v>99.281181734351307</v>
      </c>
    </row>
    <row r="621" spans="1:17" ht="12.75" customHeight="1">
      <c r="A621" s="62"/>
      <c r="B621" s="32" t="s">
        <v>77</v>
      </c>
      <c r="C621" s="271" t="s">
        <v>656</v>
      </c>
      <c r="D621" s="12">
        <v>12</v>
      </c>
      <c r="E621" s="13" t="s">
        <v>35</v>
      </c>
      <c r="F621" s="272">
        <v>15.72</v>
      </c>
      <c r="G621" s="272">
        <v>1.38</v>
      </c>
      <c r="H621" s="273">
        <v>1.92</v>
      </c>
      <c r="I621" s="272">
        <v>12.42</v>
      </c>
      <c r="J621" s="274">
        <v>617.34</v>
      </c>
      <c r="K621" s="272">
        <v>12.42</v>
      </c>
      <c r="L621" s="274">
        <v>617.34</v>
      </c>
      <c r="M621" s="78">
        <f>K621/L621</f>
        <v>2.0118573233550392E-2</v>
      </c>
      <c r="N621" s="79">
        <v>60.8</v>
      </c>
      <c r="O621" s="80">
        <f>M621*N621</f>
        <v>1.2232092525998637</v>
      </c>
      <c r="P621" s="80">
        <f>M621*60*1000</f>
        <v>1207.1143940130235</v>
      </c>
      <c r="Q621" s="81">
        <f>P621*N621/1000</f>
        <v>73.392555155991829</v>
      </c>
    </row>
    <row r="622" spans="1:17" ht="12.75" customHeight="1">
      <c r="A622" s="62"/>
      <c r="B622" s="14" t="s">
        <v>366</v>
      </c>
      <c r="C622" s="266" t="s">
        <v>361</v>
      </c>
      <c r="D622" s="267">
        <v>17</v>
      </c>
      <c r="E622" s="267">
        <v>1980</v>
      </c>
      <c r="F622" s="268">
        <v>19.006</v>
      </c>
      <c r="G622" s="268">
        <v>1.55759</v>
      </c>
      <c r="H622" s="268">
        <v>2.08</v>
      </c>
      <c r="I622" s="268">
        <v>15.368411999999999</v>
      </c>
      <c r="J622" s="268">
        <v>757.14</v>
      </c>
      <c r="K622" s="268">
        <v>15.368411999999999</v>
      </c>
      <c r="L622" s="268">
        <v>757.14</v>
      </c>
      <c r="M622" s="269">
        <v>2.0297979237657499E-2</v>
      </c>
      <c r="N622" s="270">
        <v>81.313999999999993</v>
      </c>
      <c r="O622" s="270">
        <v>1.6505098837308816</v>
      </c>
      <c r="P622" s="270">
        <v>1217.8787542594498</v>
      </c>
      <c r="Q622" s="307">
        <v>99.030593023852902</v>
      </c>
    </row>
    <row r="623" spans="1:17" ht="12.75" customHeight="1">
      <c r="A623" s="62"/>
      <c r="B623" s="14" t="s">
        <v>75</v>
      </c>
      <c r="C623" s="74" t="s">
        <v>616</v>
      </c>
      <c r="D623" s="10">
        <v>66</v>
      </c>
      <c r="E623" s="10">
        <v>1964</v>
      </c>
      <c r="F623" s="77">
        <v>70.869399999999999</v>
      </c>
      <c r="G623" s="77">
        <v>8.3957999999999995</v>
      </c>
      <c r="H623" s="77">
        <v>0.66</v>
      </c>
      <c r="I623" s="77">
        <v>61.813600000000001</v>
      </c>
      <c r="J623" s="77">
        <v>3028.72</v>
      </c>
      <c r="K623" s="77">
        <v>61.813600000000001</v>
      </c>
      <c r="L623" s="77">
        <v>3028.72</v>
      </c>
      <c r="M623" s="78">
        <v>2.0409149739824085E-2</v>
      </c>
      <c r="N623" s="79">
        <v>60.4</v>
      </c>
      <c r="O623" s="80">
        <v>1.2327126442853746</v>
      </c>
      <c r="P623" s="80">
        <v>1224.548984389445</v>
      </c>
      <c r="Q623" s="81">
        <v>73.962758657122464</v>
      </c>
    </row>
    <row r="624" spans="1:17" ht="12.75" customHeight="1">
      <c r="A624" s="62"/>
      <c r="B624" s="14" t="s">
        <v>74</v>
      </c>
      <c r="C624" s="22" t="s">
        <v>71</v>
      </c>
      <c r="D624" s="14">
        <v>29</v>
      </c>
      <c r="E624" s="14">
        <v>1959</v>
      </c>
      <c r="F624" s="279">
        <v>33.74</v>
      </c>
      <c r="G624" s="279">
        <v>3.2564519999999999</v>
      </c>
      <c r="H624" s="279">
        <v>0</v>
      </c>
      <c r="I624" s="279">
        <f>F624-G624-H624</f>
        <v>30.483548000000003</v>
      </c>
      <c r="J624" s="279">
        <v>1470.5</v>
      </c>
      <c r="K624" s="279">
        <f>I624/J624*L624</f>
        <v>30.483548000000003</v>
      </c>
      <c r="L624" s="279">
        <v>1470.5</v>
      </c>
      <c r="M624" s="280">
        <f>K624/L624</f>
        <v>2.0730056443386605E-2</v>
      </c>
      <c r="N624" s="281">
        <f>56.6*1.09</f>
        <v>61.694000000000003</v>
      </c>
      <c r="O624" s="281">
        <f>M624*N624</f>
        <v>1.2789201022182932</v>
      </c>
      <c r="P624" s="281">
        <f>M624*60*1000</f>
        <v>1243.8033866031963</v>
      </c>
      <c r="Q624" s="309">
        <f>P624*N624/1000</f>
        <v>76.735206133097606</v>
      </c>
    </row>
    <row r="625" spans="1:17" ht="12.75" customHeight="1">
      <c r="A625" s="62"/>
      <c r="B625" s="32" t="s">
        <v>267</v>
      </c>
      <c r="C625" s="282" t="s">
        <v>253</v>
      </c>
      <c r="D625" s="283">
        <v>60</v>
      </c>
      <c r="E625" s="283">
        <v>1981</v>
      </c>
      <c r="F625" s="284">
        <v>85.308000000000007</v>
      </c>
      <c r="G625" s="284">
        <v>10.342635</v>
      </c>
      <c r="H625" s="284">
        <v>9.6</v>
      </c>
      <c r="I625" s="284">
        <v>65.365350000000007</v>
      </c>
      <c r="J625" s="284">
        <v>3139.2</v>
      </c>
      <c r="K625" s="284">
        <v>65.365350000000007</v>
      </c>
      <c r="L625" s="284">
        <v>3139.2</v>
      </c>
      <c r="M625" s="285">
        <v>2.0822295489296639E-2</v>
      </c>
      <c r="N625" s="286">
        <v>61.040000000000006</v>
      </c>
      <c r="O625" s="286">
        <v>1.2709929166666669</v>
      </c>
      <c r="P625" s="286">
        <v>1249.3377293577983</v>
      </c>
      <c r="Q625" s="310">
        <v>76.259575000000012</v>
      </c>
    </row>
    <row r="626" spans="1:17" ht="12.75" customHeight="1">
      <c r="A626" s="62"/>
      <c r="B626" s="14" t="s">
        <v>150</v>
      </c>
      <c r="C626" s="275" t="s">
        <v>144</v>
      </c>
      <c r="D626" s="28">
        <v>8</v>
      </c>
      <c r="E626" s="28">
        <v>1975</v>
      </c>
      <c r="F626" s="276">
        <v>8.4</v>
      </c>
      <c r="G626" s="276"/>
      <c r="H626" s="276">
        <v>0</v>
      </c>
      <c r="I626" s="276">
        <v>8.4</v>
      </c>
      <c r="J626" s="276">
        <v>402.69</v>
      </c>
      <c r="K626" s="276">
        <v>8.4039999999999999</v>
      </c>
      <c r="L626" s="276">
        <v>402.69</v>
      </c>
      <c r="M626" s="78">
        <v>2.0869651593036827E-2</v>
      </c>
      <c r="N626" s="79">
        <v>55.4</v>
      </c>
      <c r="O626" s="80">
        <v>1.1561786982542401</v>
      </c>
      <c r="P626" s="80">
        <v>1252.1790955822096</v>
      </c>
      <c r="Q626" s="81">
        <v>69.370721895254405</v>
      </c>
    </row>
    <row r="627" spans="1:17" ht="12.75" customHeight="1">
      <c r="A627" s="62"/>
      <c r="B627" s="14" t="s">
        <v>366</v>
      </c>
      <c r="C627" s="266" t="s">
        <v>360</v>
      </c>
      <c r="D627" s="267">
        <v>16</v>
      </c>
      <c r="E627" s="267">
        <v>1988</v>
      </c>
      <c r="F627" s="268">
        <v>22.913</v>
      </c>
      <c r="G627" s="268">
        <v>0.69823000000000002</v>
      </c>
      <c r="H627" s="268">
        <v>2.56</v>
      </c>
      <c r="I627" s="268">
        <v>19.654769999999999</v>
      </c>
      <c r="J627" s="268">
        <v>937.26</v>
      </c>
      <c r="K627" s="268">
        <v>19.654769999999999</v>
      </c>
      <c r="L627" s="268">
        <v>937.26</v>
      </c>
      <c r="M627" s="269">
        <v>2.0970456436847834E-2</v>
      </c>
      <c r="N627" s="270">
        <v>81.313999999999993</v>
      </c>
      <c r="O627" s="270">
        <v>1.7051916947058445</v>
      </c>
      <c r="P627" s="270">
        <v>1258.2273862108702</v>
      </c>
      <c r="Q627" s="307">
        <v>102.31150168235069</v>
      </c>
    </row>
    <row r="628" spans="1:17" ht="12.75" customHeight="1">
      <c r="A628" s="62"/>
      <c r="B628" s="32" t="s">
        <v>174</v>
      </c>
      <c r="C628" s="74" t="s">
        <v>171</v>
      </c>
      <c r="D628" s="10">
        <v>14</v>
      </c>
      <c r="E628" s="10">
        <v>1944</v>
      </c>
      <c r="F628" s="77">
        <f>G628+H628+I628</f>
        <v>13.72</v>
      </c>
      <c r="G628" s="77">
        <v>0.38</v>
      </c>
      <c r="H628" s="77">
        <v>0.13</v>
      </c>
      <c r="I628" s="77">
        <v>13.21</v>
      </c>
      <c r="J628" s="77">
        <v>617.86</v>
      </c>
      <c r="K628" s="77">
        <v>13.21</v>
      </c>
      <c r="L628" s="77">
        <v>617.86</v>
      </c>
      <c r="M628" s="78">
        <f>K628/L628</f>
        <v>2.1380247952610624E-2</v>
      </c>
      <c r="N628" s="79">
        <v>49.81</v>
      </c>
      <c r="O628" s="80">
        <f>M628*N628</f>
        <v>1.0649501505195351</v>
      </c>
      <c r="P628" s="80">
        <f>M628*60*1000</f>
        <v>1282.8148771566375</v>
      </c>
      <c r="Q628" s="81">
        <f>P628*N628/1000</f>
        <v>63.897009031172118</v>
      </c>
    </row>
    <row r="629" spans="1:17" ht="12.75" customHeight="1">
      <c r="A629" s="62"/>
      <c r="B629" s="32" t="s">
        <v>474</v>
      </c>
      <c r="C629" s="282" t="s">
        <v>307</v>
      </c>
      <c r="D629" s="283">
        <v>12</v>
      </c>
      <c r="E629" s="283">
        <v>1971</v>
      </c>
      <c r="F629" s="284">
        <v>11.5518</v>
      </c>
      <c r="G629" s="284">
        <v>0</v>
      </c>
      <c r="H629" s="284">
        <v>0</v>
      </c>
      <c r="I629" s="284">
        <v>11.551799000000001</v>
      </c>
      <c r="J629" s="284">
        <v>538.79999999999995</v>
      </c>
      <c r="K629" s="284">
        <v>11.551799000000001</v>
      </c>
      <c r="L629" s="284">
        <v>538.79999999999995</v>
      </c>
      <c r="M629" s="285">
        <v>2.1439864513734228E-2</v>
      </c>
      <c r="N629" s="286">
        <v>80.115000000000009</v>
      </c>
      <c r="O629" s="286">
        <v>1.7176547455178179</v>
      </c>
      <c r="P629" s="286">
        <v>1286.3918708240535</v>
      </c>
      <c r="Q629" s="310">
        <v>103.05928473106906</v>
      </c>
    </row>
    <row r="630" spans="1:17" ht="12.75" customHeight="1">
      <c r="A630" s="62"/>
      <c r="B630" s="14" t="s">
        <v>75</v>
      </c>
      <c r="C630" s="74" t="s">
        <v>617</v>
      </c>
      <c r="D630" s="10">
        <v>108</v>
      </c>
      <c r="E630" s="10">
        <v>1969</v>
      </c>
      <c r="F630" s="77">
        <v>78.202299999999994</v>
      </c>
      <c r="G630" s="77">
        <v>10.8498</v>
      </c>
      <c r="H630" s="77">
        <v>10.56</v>
      </c>
      <c r="I630" s="77">
        <v>56.79249999999999</v>
      </c>
      <c r="J630" s="77">
        <v>2623.45</v>
      </c>
      <c r="K630" s="77">
        <v>56.79249999999999</v>
      </c>
      <c r="L630" s="77">
        <v>2623.45</v>
      </c>
      <c r="M630" s="78">
        <v>2.1648020736053666E-2</v>
      </c>
      <c r="N630" s="79">
        <v>60.4</v>
      </c>
      <c r="O630" s="80">
        <v>1.3075404524576415</v>
      </c>
      <c r="P630" s="80">
        <v>1298.8812441632201</v>
      </c>
      <c r="Q630" s="81">
        <v>78.452427147458494</v>
      </c>
    </row>
    <row r="631" spans="1:17" ht="12.75" customHeight="1">
      <c r="A631" s="62"/>
      <c r="B631" s="32" t="s">
        <v>267</v>
      </c>
      <c r="C631" s="282" t="s">
        <v>254</v>
      </c>
      <c r="D631" s="283">
        <v>48</v>
      </c>
      <c r="E631" s="283">
        <v>1963</v>
      </c>
      <c r="F631" s="284">
        <v>48.848999999999997</v>
      </c>
      <c r="G631" s="284">
        <v>6.8998650000000001</v>
      </c>
      <c r="H631" s="284">
        <v>0.49</v>
      </c>
      <c r="I631" s="284">
        <v>41.459133000000001</v>
      </c>
      <c r="J631" s="284">
        <v>1913.87</v>
      </c>
      <c r="K631" s="284">
        <v>41.459133000000001</v>
      </c>
      <c r="L631" s="284">
        <v>1913.87</v>
      </c>
      <c r="M631" s="285">
        <v>2.166246035519654E-2</v>
      </c>
      <c r="N631" s="286">
        <v>61.040000000000006</v>
      </c>
      <c r="O631" s="286">
        <v>1.3222765800811969</v>
      </c>
      <c r="P631" s="286">
        <v>1299.7476213117925</v>
      </c>
      <c r="Q631" s="310">
        <v>79.336594804871822</v>
      </c>
    </row>
    <row r="632" spans="1:17" ht="12.75" customHeight="1">
      <c r="A632" s="62"/>
      <c r="B632" s="32" t="s">
        <v>77</v>
      </c>
      <c r="C632" s="271" t="s">
        <v>657</v>
      </c>
      <c r="D632" s="12">
        <v>16</v>
      </c>
      <c r="E632" s="13" t="s">
        <v>35</v>
      </c>
      <c r="F632" s="272">
        <v>24.08</v>
      </c>
      <c r="G632" s="272">
        <v>1.33</v>
      </c>
      <c r="H632" s="273">
        <v>2.33</v>
      </c>
      <c r="I632" s="272">
        <v>20.420000000000002</v>
      </c>
      <c r="J632" s="274">
        <v>939.96</v>
      </c>
      <c r="K632" s="272">
        <v>18.940000000000001</v>
      </c>
      <c r="L632" s="273">
        <v>872.36</v>
      </c>
      <c r="M632" s="78">
        <f>K632/L632</f>
        <v>2.1711220138474943E-2</v>
      </c>
      <c r="N632" s="79">
        <v>60.8</v>
      </c>
      <c r="O632" s="80">
        <f>M632*N632</f>
        <v>1.3200421844192765</v>
      </c>
      <c r="P632" s="80">
        <f>M632*60*1000</f>
        <v>1302.6732083084967</v>
      </c>
      <c r="Q632" s="81">
        <f>P632*N632/1000</f>
        <v>79.202531065156592</v>
      </c>
    </row>
    <row r="633" spans="1:17" ht="12.75" customHeight="1">
      <c r="A633" s="62"/>
      <c r="B633" s="32" t="s">
        <v>398</v>
      </c>
      <c r="C633" s="287" t="s">
        <v>491</v>
      </c>
      <c r="D633" s="288">
        <v>12</v>
      </c>
      <c r="E633" s="288">
        <v>1972</v>
      </c>
      <c r="F633" s="289">
        <v>13.173</v>
      </c>
      <c r="G633" s="289">
        <v>1.4790000000000001</v>
      </c>
      <c r="H633" s="289">
        <v>0</v>
      </c>
      <c r="I633" s="289">
        <v>11.694001999999999</v>
      </c>
      <c r="J633" s="289">
        <v>538.39</v>
      </c>
      <c r="K633" s="289">
        <v>11.694001999999999</v>
      </c>
      <c r="L633" s="289">
        <v>538.39</v>
      </c>
      <c r="M633" s="290">
        <v>2.1720317985103734E-2</v>
      </c>
      <c r="N633" s="291">
        <v>64.528000000000006</v>
      </c>
      <c r="O633" s="291">
        <v>1.4015686789427739</v>
      </c>
      <c r="P633" s="291">
        <v>1303.2190791062242</v>
      </c>
      <c r="Q633" s="311">
        <v>84.094120736566438</v>
      </c>
    </row>
    <row r="634" spans="1:17" ht="12.75" customHeight="1">
      <c r="A634" s="62"/>
      <c r="B634" s="32" t="s">
        <v>174</v>
      </c>
      <c r="C634" s="74" t="s">
        <v>170</v>
      </c>
      <c r="D634" s="10">
        <v>24</v>
      </c>
      <c r="E634" s="10" t="s">
        <v>35</v>
      </c>
      <c r="F634" s="77">
        <f>G634+H634+I634</f>
        <v>23.54</v>
      </c>
      <c r="G634" s="77">
        <v>0.99</v>
      </c>
      <c r="H634" s="77">
        <v>0.22</v>
      </c>
      <c r="I634" s="77">
        <v>22.33</v>
      </c>
      <c r="J634" s="77">
        <v>1026.44</v>
      </c>
      <c r="K634" s="77">
        <v>22.33</v>
      </c>
      <c r="L634" s="77">
        <v>1026.44</v>
      </c>
      <c r="M634" s="78">
        <f>K634/L634</f>
        <v>2.1754803008456409E-2</v>
      </c>
      <c r="N634" s="79">
        <v>49.81</v>
      </c>
      <c r="O634" s="80">
        <f>M634*N634</f>
        <v>1.0836067378512138</v>
      </c>
      <c r="P634" s="80">
        <f>M634*60*1000</f>
        <v>1305.2881805073846</v>
      </c>
      <c r="Q634" s="81">
        <f>P634*N634/1000</f>
        <v>65.01640427107283</v>
      </c>
    </row>
    <row r="635" spans="1:17" ht="12.75" customHeight="1">
      <c r="A635" s="62"/>
      <c r="B635" s="32" t="s">
        <v>386</v>
      </c>
      <c r="C635" s="275" t="s">
        <v>383</v>
      </c>
      <c r="D635" s="28">
        <v>8</v>
      </c>
      <c r="E635" s="28">
        <v>1972</v>
      </c>
      <c r="F635" s="276">
        <v>10.656000000000001</v>
      </c>
      <c r="G635" s="276">
        <v>0.38556000000000001</v>
      </c>
      <c r="H635" s="276">
        <v>0.67</v>
      </c>
      <c r="I635" s="276">
        <v>9.6004400000000008</v>
      </c>
      <c r="J635" s="276">
        <v>440.39</v>
      </c>
      <c r="K635" s="276">
        <v>9.6004400000000008</v>
      </c>
      <c r="L635" s="276">
        <v>440.39</v>
      </c>
      <c r="M635" s="277">
        <v>2.1799859215695182E-2</v>
      </c>
      <c r="N635" s="278">
        <v>82.295000000000002</v>
      </c>
      <c r="O635" s="278">
        <v>1.7940194141556349</v>
      </c>
      <c r="P635" s="278">
        <v>1307.991552941711</v>
      </c>
      <c r="Q635" s="308">
        <v>107.64116484933811</v>
      </c>
    </row>
    <row r="636" spans="1:17" ht="12.75" customHeight="1">
      <c r="A636" s="62"/>
      <c r="B636" s="32" t="s">
        <v>267</v>
      </c>
      <c r="C636" s="282" t="s">
        <v>255</v>
      </c>
      <c r="D636" s="283">
        <v>22</v>
      </c>
      <c r="E636" s="283">
        <v>1981</v>
      </c>
      <c r="F636" s="284">
        <v>31.172000000000001</v>
      </c>
      <c r="G636" s="284">
        <v>2.194547</v>
      </c>
      <c r="H636" s="284">
        <v>3.52</v>
      </c>
      <c r="I636" s="284">
        <v>25.457450999999999</v>
      </c>
      <c r="J636" s="284">
        <v>1167.51</v>
      </c>
      <c r="K636" s="284">
        <v>25.457450999999999</v>
      </c>
      <c r="L636" s="284">
        <v>1167.51</v>
      </c>
      <c r="M636" s="285">
        <v>2.180491045044582E-2</v>
      </c>
      <c r="N636" s="286">
        <v>61.040000000000006</v>
      </c>
      <c r="O636" s="286">
        <v>1.3309717338952129</v>
      </c>
      <c r="P636" s="286">
        <v>1308.2946270267494</v>
      </c>
      <c r="Q636" s="310">
        <v>79.858304033712784</v>
      </c>
    </row>
    <row r="637" spans="1:17" ht="12.75" customHeight="1">
      <c r="A637" s="62"/>
      <c r="B637" s="32" t="s">
        <v>474</v>
      </c>
      <c r="C637" s="282" t="s">
        <v>302</v>
      </c>
      <c r="D637" s="283">
        <v>8</v>
      </c>
      <c r="E637" s="283">
        <v>1966</v>
      </c>
      <c r="F637" s="284">
        <v>8.6531000000000002</v>
      </c>
      <c r="G637" s="284">
        <v>0</v>
      </c>
      <c r="H637" s="284">
        <v>0</v>
      </c>
      <c r="I637" s="284">
        <v>8.6531000000000002</v>
      </c>
      <c r="J637" s="284">
        <v>393.89</v>
      </c>
      <c r="K637" s="284">
        <v>8.6531000000000002</v>
      </c>
      <c r="L637" s="284">
        <v>393.89</v>
      </c>
      <c r="M637" s="285">
        <v>2.1968316027317272E-2</v>
      </c>
      <c r="N637" s="286">
        <v>76.518000000000015</v>
      </c>
      <c r="O637" s="286">
        <v>1.6809716057782633</v>
      </c>
      <c r="P637" s="286">
        <v>1318.0989616390364</v>
      </c>
      <c r="Q637" s="310">
        <v>100.85829634669581</v>
      </c>
    </row>
    <row r="638" spans="1:17" ht="12.75" customHeight="1">
      <c r="A638" s="62"/>
      <c r="B638" s="14" t="s">
        <v>75</v>
      </c>
      <c r="C638" s="74" t="s">
        <v>618</v>
      </c>
      <c r="D638" s="10">
        <v>100</v>
      </c>
      <c r="E638" s="10">
        <v>1983</v>
      </c>
      <c r="F638" s="77">
        <v>101.5073</v>
      </c>
      <c r="G638" s="77">
        <v>9.7866</v>
      </c>
      <c r="H638" s="77">
        <v>10</v>
      </c>
      <c r="I638" s="77">
        <v>81.720699999999994</v>
      </c>
      <c r="J638" s="77">
        <v>3717.06</v>
      </c>
      <c r="K638" s="77">
        <v>81.720699999999994</v>
      </c>
      <c r="L638" s="77">
        <v>3717.06</v>
      </c>
      <c r="M638" s="78">
        <v>2.1985305590977815E-2</v>
      </c>
      <c r="N638" s="79">
        <v>60.4</v>
      </c>
      <c r="O638" s="80">
        <v>1.3279124576950601</v>
      </c>
      <c r="P638" s="80">
        <v>1319.1183354586688</v>
      </c>
      <c r="Q638" s="81">
        <v>79.674747461703589</v>
      </c>
    </row>
    <row r="639" spans="1:17" ht="12.75" customHeight="1">
      <c r="A639" s="62"/>
      <c r="B639" s="14" t="s">
        <v>151</v>
      </c>
      <c r="C639" s="74" t="s">
        <v>728</v>
      </c>
      <c r="D639" s="10">
        <v>21</v>
      </c>
      <c r="E639" s="10">
        <v>1974</v>
      </c>
      <c r="F639" s="77">
        <v>25.699000000000002</v>
      </c>
      <c r="G639" s="77">
        <v>2.04</v>
      </c>
      <c r="H639" s="77">
        <v>2.8039999999999998</v>
      </c>
      <c r="I639" s="77">
        <v>20.855</v>
      </c>
      <c r="J639" s="77">
        <v>944.31</v>
      </c>
      <c r="K639" s="77">
        <v>20.855</v>
      </c>
      <c r="L639" s="77">
        <v>944.31</v>
      </c>
      <c r="M639" s="78">
        <f>K639/L639</f>
        <v>2.2084908557571139E-2</v>
      </c>
      <c r="N639" s="79">
        <v>72.92</v>
      </c>
      <c r="O639" s="80">
        <f>M639*N639</f>
        <v>1.6104315320180875</v>
      </c>
      <c r="P639" s="80">
        <f>M639*60*1000</f>
        <v>1325.0945134542685</v>
      </c>
      <c r="Q639" s="81">
        <f>P639*N639/1000</f>
        <v>96.625891921085255</v>
      </c>
    </row>
    <row r="640" spans="1:17" ht="12.75" customHeight="1">
      <c r="A640" s="62"/>
      <c r="B640" s="32" t="s">
        <v>189</v>
      </c>
      <c r="C640" s="74" t="s">
        <v>566</v>
      </c>
      <c r="D640" s="10">
        <v>20</v>
      </c>
      <c r="E640" s="10">
        <v>1981</v>
      </c>
      <c r="F640" s="77">
        <v>28.756</v>
      </c>
      <c r="G640" s="77">
        <v>2.5680000000000001</v>
      </c>
      <c r="H640" s="77">
        <v>3.2</v>
      </c>
      <c r="I640" s="77">
        <v>22.986999999999998</v>
      </c>
      <c r="J640" s="77">
        <v>1038.74</v>
      </c>
      <c r="K640" s="77">
        <v>22.986999999999998</v>
      </c>
      <c r="L640" s="77">
        <v>1038.74</v>
      </c>
      <c r="M640" s="78">
        <v>2.2129695592737354E-2</v>
      </c>
      <c r="N640" s="79">
        <v>50.7</v>
      </c>
      <c r="O640" s="80">
        <v>1.1219755665517839</v>
      </c>
      <c r="P640" s="80">
        <v>1327.7817355642412</v>
      </c>
      <c r="Q640" s="81">
        <v>67.318533993107039</v>
      </c>
    </row>
    <row r="641" spans="1:17" ht="12.75" customHeight="1">
      <c r="A641" s="62"/>
      <c r="B641" s="32" t="s">
        <v>267</v>
      </c>
      <c r="C641" s="282" t="s">
        <v>252</v>
      </c>
      <c r="D641" s="283">
        <v>47</v>
      </c>
      <c r="E641" s="283" t="s">
        <v>35</v>
      </c>
      <c r="F641" s="284">
        <v>47.100999999999999</v>
      </c>
      <c r="G641" s="284">
        <v>5.2895729999999999</v>
      </c>
      <c r="H641" s="284">
        <v>0</v>
      </c>
      <c r="I641" s="284">
        <v>41.811422</v>
      </c>
      <c r="J641" s="284">
        <v>1879.63</v>
      </c>
      <c r="K641" s="284">
        <v>41.811422</v>
      </c>
      <c r="L641" s="284">
        <v>1879.63</v>
      </c>
      <c r="M641" s="285">
        <v>2.2244495991232315E-2</v>
      </c>
      <c r="N641" s="286">
        <v>61.040000000000006</v>
      </c>
      <c r="O641" s="286">
        <v>1.3578040353048206</v>
      </c>
      <c r="P641" s="286">
        <v>1334.6697594739389</v>
      </c>
      <c r="Q641" s="310">
        <v>81.46824211828924</v>
      </c>
    </row>
    <row r="642" spans="1:17" ht="12.75" customHeight="1">
      <c r="A642" s="62"/>
      <c r="B642" s="14" t="s">
        <v>151</v>
      </c>
      <c r="C642" s="74" t="s">
        <v>727</v>
      </c>
      <c r="D642" s="10">
        <v>12</v>
      </c>
      <c r="E642" s="10">
        <v>1987</v>
      </c>
      <c r="F642" s="77">
        <v>18.670000000000002</v>
      </c>
      <c r="G642" s="77">
        <v>2.6629999999999998</v>
      </c>
      <c r="H642" s="77">
        <v>1.494</v>
      </c>
      <c r="I642" s="77">
        <v>14.513</v>
      </c>
      <c r="J642" s="77">
        <v>651.44000000000005</v>
      </c>
      <c r="K642" s="77">
        <v>14.513</v>
      </c>
      <c r="L642" s="77">
        <v>651.44000000000005</v>
      </c>
      <c r="M642" s="78">
        <f>K642/L642</f>
        <v>2.2278337222153995E-2</v>
      </c>
      <c r="N642" s="79">
        <v>72.92</v>
      </c>
      <c r="O642" s="80">
        <f>M642*N642</f>
        <v>1.6245363502394694</v>
      </c>
      <c r="P642" s="80">
        <f>M642*60*1000</f>
        <v>1336.7002333292396</v>
      </c>
      <c r="Q642" s="81">
        <f>P642*N642/1000</f>
        <v>97.472181014368147</v>
      </c>
    </row>
    <row r="643" spans="1:17" ht="12.75" customHeight="1">
      <c r="A643" s="62"/>
      <c r="B643" s="32" t="s">
        <v>400</v>
      </c>
      <c r="C643" s="74" t="s">
        <v>527</v>
      </c>
      <c r="D643" s="10">
        <v>7</v>
      </c>
      <c r="E643" s="10">
        <v>1958</v>
      </c>
      <c r="F643" s="77">
        <v>8.5850000000000009</v>
      </c>
      <c r="G643" s="77">
        <v>2.8688899999999999</v>
      </c>
      <c r="H643" s="77">
        <v>1.1200000000000001</v>
      </c>
      <c r="I643" s="77">
        <v>7.1781160000000002</v>
      </c>
      <c r="J643" s="77">
        <v>321.56</v>
      </c>
      <c r="K643" s="77">
        <v>7.1781160000000002</v>
      </c>
      <c r="L643" s="77">
        <v>321.56</v>
      </c>
      <c r="M643" s="78">
        <v>2.232278890409255E-2</v>
      </c>
      <c r="N643" s="79">
        <v>63.765000000000001</v>
      </c>
      <c r="O643" s="80">
        <v>1.4234126344694615</v>
      </c>
      <c r="P643" s="80">
        <v>1339.3673342455529</v>
      </c>
      <c r="Q643" s="81">
        <v>85.404758068167681</v>
      </c>
    </row>
    <row r="644" spans="1:17" ht="12.75" customHeight="1">
      <c r="A644" s="62"/>
      <c r="B644" s="32" t="s">
        <v>267</v>
      </c>
      <c r="C644" s="282" t="s">
        <v>473</v>
      </c>
      <c r="D644" s="283">
        <v>4</v>
      </c>
      <c r="E644" s="283">
        <v>1951</v>
      </c>
      <c r="F644" s="284">
        <v>5.9020000000000001</v>
      </c>
      <c r="G644" s="284">
        <v>0.85335099999999997</v>
      </c>
      <c r="H644" s="284">
        <v>0</v>
      </c>
      <c r="I644" s="284">
        <v>5.0486500000000003</v>
      </c>
      <c r="J644" s="284">
        <v>224.57</v>
      </c>
      <c r="K644" s="284">
        <v>5.0486500000000003</v>
      </c>
      <c r="L644" s="284">
        <v>224.57</v>
      </c>
      <c r="M644" s="285">
        <v>2.2481408914814982E-2</v>
      </c>
      <c r="N644" s="286">
        <v>61.040000000000006</v>
      </c>
      <c r="O644" s="286">
        <v>1.3722652001603066</v>
      </c>
      <c r="P644" s="286">
        <v>1348.884534888899</v>
      </c>
      <c r="Q644" s="310">
        <v>82.335912009618411</v>
      </c>
    </row>
    <row r="645" spans="1:17" ht="12.75" customHeight="1">
      <c r="A645" s="62"/>
      <c r="B645" s="32" t="s">
        <v>386</v>
      </c>
      <c r="C645" s="275" t="s">
        <v>382</v>
      </c>
      <c r="D645" s="28">
        <v>17</v>
      </c>
      <c r="E645" s="28">
        <v>1983</v>
      </c>
      <c r="F645" s="276">
        <v>30.256</v>
      </c>
      <c r="G645" s="276">
        <v>1.2916259999999999</v>
      </c>
      <c r="H645" s="276">
        <v>2.88</v>
      </c>
      <c r="I645" s="276">
        <v>26.084375999999999</v>
      </c>
      <c r="J645" s="276">
        <v>1153.81</v>
      </c>
      <c r="K645" s="276">
        <v>26.084375999999999</v>
      </c>
      <c r="L645" s="276">
        <v>1153.81</v>
      </c>
      <c r="M645" s="277">
        <v>2.2607167557916814E-2</v>
      </c>
      <c r="N645" s="278">
        <v>82.295000000000002</v>
      </c>
      <c r="O645" s="278">
        <v>1.8604568541787643</v>
      </c>
      <c r="P645" s="278">
        <v>1356.4300534750089</v>
      </c>
      <c r="Q645" s="308">
        <v>111.62741125072586</v>
      </c>
    </row>
    <row r="646" spans="1:17" ht="12.75" customHeight="1">
      <c r="A646" s="62"/>
      <c r="B646" s="32" t="s">
        <v>77</v>
      </c>
      <c r="C646" s="292" t="s">
        <v>658</v>
      </c>
      <c r="D646" s="15">
        <v>39</v>
      </c>
      <c r="E646" s="13" t="s">
        <v>35</v>
      </c>
      <c r="F646" s="272">
        <v>33.61</v>
      </c>
      <c r="G646" s="272">
        <v>1.94</v>
      </c>
      <c r="H646" s="273">
        <v>4.84</v>
      </c>
      <c r="I646" s="272">
        <v>26.83</v>
      </c>
      <c r="J646" s="273">
        <v>1183.53</v>
      </c>
      <c r="K646" s="272">
        <v>26.82</v>
      </c>
      <c r="L646" s="273">
        <v>1183.53</v>
      </c>
      <c r="M646" s="78">
        <f>K646/L646</f>
        <v>2.2661022534283034E-2</v>
      </c>
      <c r="N646" s="79">
        <v>60.8</v>
      </c>
      <c r="O646" s="80">
        <f>M646*N646</f>
        <v>1.3777901700844084</v>
      </c>
      <c r="P646" s="80">
        <f>M646*60*1000</f>
        <v>1359.661352056982</v>
      </c>
      <c r="Q646" s="81">
        <f>P646*N646/1000</f>
        <v>82.667410205064499</v>
      </c>
    </row>
    <row r="647" spans="1:17" ht="12.75" customHeight="1">
      <c r="A647" s="62"/>
      <c r="B647" s="14" t="s">
        <v>38</v>
      </c>
      <c r="C647" s="74" t="s">
        <v>583</v>
      </c>
      <c r="D647" s="10">
        <v>9</v>
      </c>
      <c r="E647" s="10" t="s">
        <v>36</v>
      </c>
      <c r="F647" s="77">
        <v>12.105</v>
      </c>
      <c r="G647" s="77">
        <v>0</v>
      </c>
      <c r="H647" s="77">
        <v>0</v>
      </c>
      <c r="I647" s="77">
        <v>12.105</v>
      </c>
      <c r="J647" s="77"/>
      <c r="K647" s="77">
        <v>12.105</v>
      </c>
      <c r="L647" s="77">
        <v>533.78</v>
      </c>
      <c r="M647" s="78">
        <f>K647/L647</f>
        <v>2.2677882273595865E-2</v>
      </c>
      <c r="N647" s="79">
        <v>62.89</v>
      </c>
      <c r="O647" s="80">
        <f>M647*N647</f>
        <v>1.426212016186444</v>
      </c>
      <c r="P647" s="80">
        <f>M647*60*1000</f>
        <v>1360.672936415752</v>
      </c>
      <c r="Q647" s="81">
        <f>P647*N647/1000</f>
        <v>85.572720971186641</v>
      </c>
    </row>
    <row r="648" spans="1:17" ht="12.75" customHeight="1">
      <c r="A648" s="62"/>
      <c r="B648" s="32" t="s">
        <v>189</v>
      </c>
      <c r="C648" s="22" t="s">
        <v>563</v>
      </c>
      <c r="D648" s="14">
        <v>20</v>
      </c>
      <c r="E648" s="14">
        <v>1984</v>
      </c>
      <c r="F648" s="279">
        <v>29.526</v>
      </c>
      <c r="G648" s="279">
        <v>2.569</v>
      </c>
      <c r="H648" s="279">
        <v>3.2</v>
      </c>
      <c r="I648" s="279">
        <v>23.757000000000001</v>
      </c>
      <c r="J648" s="279">
        <v>1044.93</v>
      </c>
      <c r="K648" s="279">
        <v>23.757000000000001</v>
      </c>
      <c r="L648" s="279">
        <v>1044.93</v>
      </c>
      <c r="M648" s="280">
        <v>2.2735494243633546E-2</v>
      </c>
      <c r="N648" s="281">
        <v>50.7</v>
      </c>
      <c r="O648" s="281">
        <v>1.1526895581522207</v>
      </c>
      <c r="P648" s="281">
        <v>1364.1296546180129</v>
      </c>
      <c r="Q648" s="309">
        <v>69.161373489133254</v>
      </c>
    </row>
    <row r="649" spans="1:17" ht="12.75" customHeight="1">
      <c r="A649" s="62"/>
      <c r="B649" s="32" t="s">
        <v>267</v>
      </c>
      <c r="C649" s="282" t="s">
        <v>256</v>
      </c>
      <c r="D649" s="283">
        <v>25</v>
      </c>
      <c r="E649" s="283">
        <v>1940</v>
      </c>
      <c r="F649" s="284">
        <v>42.552999999999997</v>
      </c>
      <c r="G649" s="284">
        <v>3.9062399999999999</v>
      </c>
      <c r="H649" s="284">
        <v>3.52</v>
      </c>
      <c r="I649" s="284">
        <v>35.126756999999998</v>
      </c>
      <c r="J649" s="284">
        <v>1544.26</v>
      </c>
      <c r="K649" s="284">
        <v>35.126756999999998</v>
      </c>
      <c r="L649" s="284">
        <v>1544.26</v>
      </c>
      <c r="M649" s="285">
        <v>2.2746659888878813E-2</v>
      </c>
      <c r="N649" s="286">
        <v>61.040000000000006</v>
      </c>
      <c r="O649" s="286">
        <v>1.388456119617163</v>
      </c>
      <c r="P649" s="286">
        <v>1364.7995933327288</v>
      </c>
      <c r="Q649" s="310">
        <v>83.307367177029775</v>
      </c>
    </row>
    <row r="650" spans="1:17" ht="12.75" customHeight="1">
      <c r="A650" s="62"/>
      <c r="B650" s="32" t="s">
        <v>459</v>
      </c>
      <c r="C650" s="293" t="s">
        <v>701</v>
      </c>
      <c r="D650" s="10">
        <v>12</v>
      </c>
      <c r="E650" s="10">
        <v>1966</v>
      </c>
      <c r="F650" s="77">
        <v>13.430999999999999</v>
      </c>
      <c r="G650" s="77">
        <v>1.0029999999999999</v>
      </c>
      <c r="H650" s="77">
        <v>0.192</v>
      </c>
      <c r="I650" s="77">
        <v>12.236000000000001</v>
      </c>
      <c r="J650" s="77">
        <v>537.54999999999995</v>
      </c>
      <c r="K650" s="77">
        <v>11.272</v>
      </c>
      <c r="L650" s="77">
        <v>495.2</v>
      </c>
      <c r="M650" s="78">
        <f>K650/L650</f>
        <v>2.2762520193861067E-2</v>
      </c>
      <c r="N650" s="79">
        <v>73.14</v>
      </c>
      <c r="O650" s="80">
        <f>M650*N650</f>
        <v>1.6648507269789985</v>
      </c>
      <c r="P650" s="80">
        <f>M650*60*1000</f>
        <v>1365.7512116316641</v>
      </c>
      <c r="Q650" s="81">
        <f>P650*N650/1000</f>
        <v>99.891043618739914</v>
      </c>
    </row>
    <row r="651" spans="1:17" ht="12.75" customHeight="1">
      <c r="A651" s="62"/>
      <c r="B651" s="14" t="s">
        <v>119</v>
      </c>
      <c r="C651" s="74" t="s">
        <v>674</v>
      </c>
      <c r="D651" s="10">
        <v>8</v>
      </c>
      <c r="E651" s="10">
        <v>1955</v>
      </c>
      <c r="F651" s="77">
        <f>G651+H651+I651</f>
        <v>11.118001</v>
      </c>
      <c r="G651" s="77">
        <v>0.42168</v>
      </c>
      <c r="H651" s="77">
        <v>0.08</v>
      </c>
      <c r="I651" s="77">
        <v>10.616320999999999</v>
      </c>
      <c r="J651" s="77">
        <v>466.28</v>
      </c>
      <c r="K651" s="77">
        <f>I651</f>
        <v>10.616320999999999</v>
      </c>
      <c r="L651" s="77">
        <f>J651</f>
        <v>466.28</v>
      </c>
      <c r="M651" s="78">
        <f>K651/L651</f>
        <v>2.2768124302993908E-2</v>
      </c>
      <c r="N651" s="79">
        <v>57.116</v>
      </c>
      <c r="O651" s="80">
        <f>M651*N651</f>
        <v>1.3004241876898002</v>
      </c>
      <c r="P651" s="80">
        <f>M651*60*1000</f>
        <v>1366.0874581796345</v>
      </c>
      <c r="Q651" s="81">
        <f>P651*N651/1000</f>
        <v>78.025451261388014</v>
      </c>
    </row>
    <row r="652" spans="1:17" ht="12.75" customHeight="1">
      <c r="A652" s="62"/>
      <c r="B652" s="14" t="s">
        <v>34</v>
      </c>
      <c r="C652" s="74" t="s">
        <v>190</v>
      </c>
      <c r="D652" s="10">
        <v>8</v>
      </c>
      <c r="E652" s="10">
        <v>1981</v>
      </c>
      <c r="F652" s="77">
        <v>9.9930000000000003</v>
      </c>
      <c r="G652" s="77">
        <v>0.46700000000000003</v>
      </c>
      <c r="H652" s="77">
        <v>1.28</v>
      </c>
      <c r="I652" s="77">
        <v>8.2460000000000004</v>
      </c>
      <c r="J652" s="77">
        <v>361.53</v>
      </c>
      <c r="K652" s="77">
        <v>8.2460000000000004</v>
      </c>
      <c r="L652" s="77">
        <v>361.53</v>
      </c>
      <c r="M652" s="78">
        <f>K652/L652</f>
        <v>2.2808618925123782E-2</v>
      </c>
      <c r="N652" s="79">
        <v>67.599999999999994</v>
      </c>
      <c r="O652" s="80">
        <f>M652*N652</f>
        <v>1.5418626393383676</v>
      </c>
      <c r="P652" s="80">
        <f>M652*60*1000</f>
        <v>1368.5171355074269</v>
      </c>
      <c r="Q652" s="81">
        <f>P652*N652/1000</f>
        <v>92.511758360302053</v>
      </c>
    </row>
    <row r="653" spans="1:17" ht="12.75" customHeight="1">
      <c r="A653" s="62"/>
      <c r="B653" s="32" t="s">
        <v>474</v>
      </c>
      <c r="C653" s="282" t="s">
        <v>306</v>
      </c>
      <c r="D653" s="283">
        <v>6</v>
      </c>
      <c r="E653" s="283">
        <v>1959</v>
      </c>
      <c r="F653" s="284">
        <v>8.6150000000000002</v>
      </c>
      <c r="G653" s="284">
        <v>0.50964299999999996</v>
      </c>
      <c r="H653" s="284">
        <v>0.96</v>
      </c>
      <c r="I653" s="284">
        <v>7.1453569999999997</v>
      </c>
      <c r="J653" s="284">
        <v>313.25</v>
      </c>
      <c r="K653" s="284">
        <v>7.1453569999999997</v>
      </c>
      <c r="L653" s="284">
        <v>313.25</v>
      </c>
      <c r="M653" s="285">
        <v>2.2810397446129289E-2</v>
      </c>
      <c r="N653" s="286">
        <v>80.115000000000009</v>
      </c>
      <c r="O653" s="286">
        <v>1.8274549913966482</v>
      </c>
      <c r="P653" s="286">
        <v>1368.6238467677574</v>
      </c>
      <c r="Q653" s="310">
        <v>109.64729948379889</v>
      </c>
    </row>
    <row r="654" spans="1:17" ht="12.75" customHeight="1">
      <c r="A654" s="62"/>
      <c r="B654" s="32" t="s">
        <v>474</v>
      </c>
      <c r="C654" s="282" t="s">
        <v>303</v>
      </c>
      <c r="D654" s="283">
        <v>8</v>
      </c>
      <c r="E654" s="283">
        <v>1969</v>
      </c>
      <c r="F654" s="284">
        <v>9.5282</v>
      </c>
      <c r="G654" s="284">
        <v>0</v>
      </c>
      <c r="H654" s="284">
        <v>0</v>
      </c>
      <c r="I654" s="284">
        <v>9.5281979999999997</v>
      </c>
      <c r="J654" s="284">
        <v>416.7</v>
      </c>
      <c r="K654" s="284">
        <v>9.5281979999999997</v>
      </c>
      <c r="L654" s="284">
        <v>416.7</v>
      </c>
      <c r="M654" s="285">
        <v>2.2865845932325414E-2</v>
      </c>
      <c r="N654" s="286">
        <v>76.518000000000015</v>
      </c>
      <c r="O654" s="286">
        <v>1.7496487990496763</v>
      </c>
      <c r="P654" s="286">
        <v>1371.9507559395247</v>
      </c>
      <c r="Q654" s="310">
        <v>104.97892794298058</v>
      </c>
    </row>
    <row r="655" spans="1:17" ht="12.75" customHeight="1">
      <c r="A655" s="62"/>
      <c r="B655" s="14" t="s">
        <v>188</v>
      </c>
      <c r="C655" s="74" t="s">
        <v>816</v>
      </c>
      <c r="D655" s="10">
        <v>18</v>
      </c>
      <c r="E655" s="10"/>
      <c r="F655" s="77">
        <f>SUM(G655+H655+I655)</f>
        <v>32.020000000000003</v>
      </c>
      <c r="G655" s="77">
        <v>2.52</v>
      </c>
      <c r="H655" s="77">
        <v>2.88</v>
      </c>
      <c r="I655" s="77">
        <v>26.62</v>
      </c>
      <c r="J655" s="77">
        <v>1161.96</v>
      </c>
      <c r="K655" s="77">
        <v>26.62</v>
      </c>
      <c r="L655" s="77">
        <v>1161.96</v>
      </c>
      <c r="M655" s="78">
        <f>K655/L655</f>
        <v>2.2909566594375021E-2</v>
      </c>
      <c r="N655" s="79">
        <v>52.65</v>
      </c>
      <c r="O655" s="80">
        <f>M655*N655</f>
        <v>1.2061886811938447</v>
      </c>
      <c r="P655" s="80">
        <f>M655*60*1000</f>
        <v>1374.5739956625011</v>
      </c>
      <c r="Q655" s="81">
        <f>P655*N655/1000</f>
        <v>72.371320871630687</v>
      </c>
    </row>
    <row r="656" spans="1:17" ht="12.75" customHeight="1">
      <c r="A656" s="62"/>
      <c r="B656" s="14" t="s">
        <v>74</v>
      </c>
      <c r="C656" s="22" t="s">
        <v>70</v>
      </c>
      <c r="D656" s="14">
        <v>20</v>
      </c>
      <c r="E656" s="14">
        <v>1959</v>
      </c>
      <c r="F656" s="279">
        <v>25.97</v>
      </c>
      <c r="G656" s="279">
        <v>3.3074520000000001</v>
      </c>
      <c r="H656" s="279">
        <v>0</v>
      </c>
      <c r="I656" s="279">
        <f>F656-G656-H656</f>
        <v>22.662547999999997</v>
      </c>
      <c r="J656" s="279">
        <v>985.37</v>
      </c>
      <c r="K656" s="279">
        <f>I656/J656*L656</f>
        <v>22.662547999999997</v>
      </c>
      <c r="L656" s="279">
        <v>985.37</v>
      </c>
      <c r="M656" s="280">
        <f>K656/L656</f>
        <v>2.2999023716979407E-2</v>
      </c>
      <c r="N656" s="281">
        <f>56.6*1.09</f>
        <v>61.694000000000003</v>
      </c>
      <c r="O656" s="281">
        <f>M656*N656</f>
        <v>1.4189017691953276</v>
      </c>
      <c r="P656" s="281">
        <f>M656*60*1000</f>
        <v>1379.9414230187642</v>
      </c>
      <c r="Q656" s="309">
        <f>P656*N656/1000</f>
        <v>85.134106151719649</v>
      </c>
    </row>
    <row r="657" spans="1:17" ht="12.75" customHeight="1">
      <c r="A657" s="62"/>
      <c r="B657" s="32" t="s">
        <v>459</v>
      </c>
      <c r="C657" s="74" t="s">
        <v>700</v>
      </c>
      <c r="D657" s="10">
        <v>6</v>
      </c>
      <c r="E657" s="10">
        <v>1985</v>
      </c>
      <c r="F657" s="77">
        <v>6.5179999999999998</v>
      </c>
      <c r="G657" s="77">
        <v>0.22700000000000001</v>
      </c>
      <c r="H657" s="77">
        <v>0.96</v>
      </c>
      <c r="I657" s="77">
        <v>5.3310000000000004</v>
      </c>
      <c r="J657" s="77">
        <v>230.55</v>
      </c>
      <c r="K657" s="77">
        <v>5.3310000000000004</v>
      </c>
      <c r="L657" s="77">
        <v>230.55</v>
      </c>
      <c r="M657" s="78">
        <f>K657/L657</f>
        <v>2.3122966818477555E-2</v>
      </c>
      <c r="N657" s="79">
        <v>73.14</v>
      </c>
      <c r="O657" s="80">
        <f>M657*N657</f>
        <v>1.6912137931034483</v>
      </c>
      <c r="P657" s="80">
        <f>M657*60*1000</f>
        <v>1387.3780091086535</v>
      </c>
      <c r="Q657" s="81">
        <f>P657*N657/1000</f>
        <v>101.47282758620692</v>
      </c>
    </row>
    <row r="658" spans="1:17" ht="12.75" customHeight="1">
      <c r="A658" s="62"/>
      <c r="B658" s="32" t="s">
        <v>175</v>
      </c>
      <c r="C658" s="74" t="s">
        <v>794</v>
      </c>
      <c r="D658" s="10">
        <v>18</v>
      </c>
      <c r="E658" s="10">
        <v>1981</v>
      </c>
      <c r="F658" s="77">
        <v>27</v>
      </c>
      <c r="G658" s="77">
        <v>1.96</v>
      </c>
      <c r="H658" s="77">
        <v>2.88</v>
      </c>
      <c r="I658" s="77">
        <v>22.11</v>
      </c>
      <c r="J658" s="77">
        <v>955.32</v>
      </c>
      <c r="K658" s="77">
        <v>22.11</v>
      </c>
      <c r="L658" s="77">
        <v>955.32</v>
      </c>
      <c r="M658" s="78">
        <f>K658/L658</f>
        <v>2.3144077377213915E-2</v>
      </c>
      <c r="N658" s="79">
        <v>75.599999999999994</v>
      </c>
      <c r="O658" s="80">
        <f>M658*N658</f>
        <v>1.7496922497173719</v>
      </c>
      <c r="P658" s="80">
        <f>M658*60*1000</f>
        <v>1388.644642632835</v>
      </c>
      <c r="Q658" s="81">
        <f>P658*N658/1000</f>
        <v>104.98153498304232</v>
      </c>
    </row>
    <row r="659" spans="1:17" ht="12.75" customHeight="1">
      <c r="A659" s="62"/>
      <c r="B659" s="14" t="s">
        <v>119</v>
      </c>
      <c r="C659" s="74" t="s">
        <v>675</v>
      </c>
      <c r="D659" s="10">
        <v>8</v>
      </c>
      <c r="E659" s="10">
        <v>1961</v>
      </c>
      <c r="F659" s="77">
        <f>G659+H659+I659</f>
        <v>8.3459979999999998</v>
      </c>
      <c r="G659" s="77">
        <v>0</v>
      </c>
      <c r="H659" s="77">
        <v>0</v>
      </c>
      <c r="I659" s="77">
        <v>8.3459979999999998</v>
      </c>
      <c r="J659" s="77">
        <v>360.49</v>
      </c>
      <c r="K659" s="77">
        <f>I659</f>
        <v>8.3459979999999998</v>
      </c>
      <c r="L659" s="77">
        <f>J659</f>
        <v>360.49</v>
      </c>
      <c r="M659" s="78">
        <f>K659/L659</f>
        <v>2.3151815584343531E-2</v>
      </c>
      <c r="N659" s="79">
        <v>57.116</v>
      </c>
      <c r="O659" s="80">
        <f>M659*N659</f>
        <v>1.3223390989153652</v>
      </c>
      <c r="P659" s="80">
        <f>M659*60*1000</f>
        <v>1389.1089350606119</v>
      </c>
      <c r="Q659" s="81">
        <f>P659*N659/1000</f>
        <v>79.340345934921899</v>
      </c>
    </row>
    <row r="660" spans="1:17" ht="12.75" customHeight="1">
      <c r="A660" s="62"/>
      <c r="B660" s="32" t="s">
        <v>433</v>
      </c>
      <c r="C660" s="22" t="s">
        <v>427</v>
      </c>
      <c r="D660" s="14">
        <v>8</v>
      </c>
      <c r="E660" s="14">
        <v>1965</v>
      </c>
      <c r="F660" s="279">
        <v>9.2349999999999994</v>
      </c>
      <c r="G660" s="279">
        <v>0</v>
      </c>
      <c r="H660" s="279">
        <v>0</v>
      </c>
      <c r="I660" s="279">
        <v>9.2349999999999994</v>
      </c>
      <c r="J660" s="279">
        <v>398.85</v>
      </c>
      <c r="K660" s="279">
        <v>9.2349999999999994</v>
      </c>
      <c r="L660" s="279">
        <v>398.85</v>
      </c>
      <c r="M660" s="280">
        <v>2.3154067945342856E-2</v>
      </c>
      <c r="N660" s="281">
        <v>71.3</v>
      </c>
      <c r="O660" s="281">
        <v>1.6508850445029457</v>
      </c>
      <c r="P660" s="281">
        <v>1389.2440767205715</v>
      </c>
      <c r="Q660" s="309">
        <v>99.053102670176742</v>
      </c>
    </row>
    <row r="661" spans="1:17" ht="12.75" customHeight="1">
      <c r="A661" s="62"/>
      <c r="B661" s="32" t="s">
        <v>433</v>
      </c>
      <c r="C661" s="22" t="s">
        <v>428</v>
      </c>
      <c r="D661" s="14">
        <v>14</v>
      </c>
      <c r="E661" s="14">
        <v>1966</v>
      </c>
      <c r="F661" s="279">
        <v>10.845000000000001</v>
      </c>
      <c r="G661" s="279">
        <v>0</v>
      </c>
      <c r="H661" s="279">
        <v>0</v>
      </c>
      <c r="I661" s="279">
        <v>10.845000000000001</v>
      </c>
      <c r="J661" s="279">
        <v>466.51</v>
      </c>
      <c r="K661" s="279">
        <v>10.845000000000001</v>
      </c>
      <c r="L661" s="279">
        <v>466.51</v>
      </c>
      <c r="M661" s="280">
        <v>2.3247090094531738E-2</v>
      </c>
      <c r="N661" s="281">
        <v>71.3</v>
      </c>
      <c r="O661" s="281">
        <v>1.657517523740113</v>
      </c>
      <c r="P661" s="281">
        <v>1394.8254056719043</v>
      </c>
      <c r="Q661" s="309">
        <v>99.451051424406771</v>
      </c>
    </row>
    <row r="662" spans="1:17" ht="12.75" customHeight="1">
      <c r="A662" s="62"/>
      <c r="B662" s="14" t="s">
        <v>345</v>
      </c>
      <c r="C662" s="294" t="s">
        <v>342</v>
      </c>
      <c r="D662" s="27">
        <v>5</v>
      </c>
      <c r="E662" s="27">
        <v>1962</v>
      </c>
      <c r="F662" s="295">
        <v>4.3520000000000003</v>
      </c>
      <c r="G662" s="295">
        <v>0</v>
      </c>
      <c r="H662" s="295">
        <v>0</v>
      </c>
      <c r="I662" s="295">
        <v>4.3520000000000003</v>
      </c>
      <c r="J662" s="295">
        <v>187.09</v>
      </c>
      <c r="K662" s="295">
        <v>4.3520000000000003</v>
      </c>
      <c r="L662" s="295">
        <v>187.09</v>
      </c>
      <c r="M662" s="296">
        <v>2.326153188305094E-2</v>
      </c>
      <c r="N662" s="297">
        <v>97.337000000000003</v>
      </c>
      <c r="O662" s="297">
        <v>2.2642077289005296</v>
      </c>
      <c r="P662" s="297">
        <v>1395.6919129830565</v>
      </c>
      <c r="Q662" s="312">
        <v>135.85246373403177</v>
      </c>
    </row>
    <row r="663" spans="1:17" ht="12.75" customHeight="1">
      <c r="A663" s="62"/>
      <c r="B663" s="32" t="s">
        <v>189</v>
      </c>
      <c r="C663" s="298" t="s">
        <v>565</v>
      </c>
      <c r="D663" s="11">
        <v>20</v>
      </c>
      <c r="E663" s="11">
        <v>1984</v>
      </c>
      <c r="F663" s="299">
        <v>29.91</v>
      </c>
      <c r="G663" s="299">
        <v>1.8979999999999999</v>
      </c>
      <c r="H663" s="299">
        <v>3.2</v>
      </c>
      <c r="I663" s="299">
        <v>24.811</v>
      </c>
      <c r="J663" s="299">
        <v>1066.1500000000001</v>
      </c>
      <c r="K663" s="299">
        <v>24.811</v>
      </c>
      <c r="L663" s="299">
        <v>1066.1500000000001</v>
      </c>
      <c r="M663" s="300">
        <v>2.3271584673826382E-2</v>
      </c>
      <c r="N663" s="301">
        <v>50.7</v>
      </c>
      <c r="O663" s="301">
        <v>1.1798693429629976</v>
      </c>
      <c r="P663" s="301">
        <v>1396.2950804295829</v>
      </c>
      <c r="Q663" s="313">
        <v>70.792160577779853</v>
      </c>
    </row>
    <row r="664" spans="1:17" ht="12.75" customHeight="1">
      <c r="A664" s="62"/>
      <c r="B664" s="14" t="s">
        <v>119</v>
      </c>
      <c r="C664" s="74" t="s">
        <v>676</v>
      </c>
      <c r="D664" s="10">
        <v>14</v>
      </c>
      <c r="E664" s="10">
        <v>1961</v>
      </c>
      <c r="F664" s="77">
        <f>G664+H664+I664</f>
        <v>15.664001000000001</v>
      </c>
      <c r="G664" s="77">
        <v>1.0542</v>
      </c>
      <c r="H664" s="77">
        <v>0.14000000000000001</v>
      </c>
      <c r="I664" s="77">
        <v>14.469801</v>
      </c>
      <c r="J664" s="77">
        <v>620.24</v>
      </c>
      <c r="K664" s="77">
        <f>I664</f>
        <v>14.469801</v>
      </c>
      <c r="L664" s="77">
        <f>J664</f>
        <v>620.24</v>
      </c>
      <c r="M664" s="78">
        <f>K664/L664</f>
        <v>2.3329357990455307E-2</v>
      </c>
      <c r="N664" s="79">
        <v>57.116</v>
      </c>
      <c r="O664" s="80">
        <f>M664*N664</f>
        <v>1.3324796109828452</v>
      </c>
      <c r="P664" s="80">
        <f>M664*60*1000</f>
        <v>1399.7614794273184</v>
      </c>
      <c r="Q664" s="81">
        <f>P664*N664/1000</f>
        <v>79.948776658970715</v>
      </c>
    </row>
    <row r="665" spans="1:17" ht="12.75" customHeight="1">
      <c r="A665" s="62"/>
      <c r="B665" s="14" t="s">
        <v>345</v>
      </c>
      <c r="C665" s="294" t="s">
        <v>344</v>
      </c>
      <c r="D665" s="27">
        <v>6</v>
      </c>
      <c r="E665" s="27">
        <v>1910</v>
      </c>
      <c r="F665" s="295">
        <v>8.407</v>
      </c>
      <c r="G665" s="295">
        <v>0.35699999999999998</v>
      </c>
      <c r="H665" s="295">
        <v>0.96</v>
      </c>
      <c r="I665" s="295">
        <v>7.09</v>
      </c>
      <c r="J665" s="295">
        <v>303.89999999999998</v>
      </c>
      <c r="K665" s="295">
        <v>7.09</v>
      </c>
      <c r="L665" s="295">
        <v>303.89999999999998</v>
      </c>
      <c r="M665" s="296">
        <v>2.3330042777229353E-2</v>
      </c>
      <c r="N665" s="297">
        <v>97.337000000000003</v>
      </c>
      <c r="O665" s="297">
        <v>2.2708763738071736</v>
      </c>
      <c r="P665" s="297">
        <v>1399.8025666337612</v>
      </c>
      <c r="Q665" s="312">
        <v>136.2525824284304</v>
      </c>
    </row>
    <row r="666" spans="1:17" ht="12.75" customHeight="1">
      <c r="A666" s="62"/>
      <c r="B666" s="32" t="s">
        <v>77</v>
      </c>
      <c r="C666" s="271" t="s">
        <v>659</v>
      </c>
      <c r="D666" s="15">
        <v>19</v>
      </c>
      <c r="E666" s="13" t="s">
        <v>35</v>
      </c>
      <c r="F666" s="272">
        <v>17.8</v>
      </c>
      <c r="G666" s="272">
        <v>1.67</v>
      </c>
      <c r="H666" s="273">
        <v>0.49</v>
      </c>
      <c r="I666" s="272">
        <v>15.64</v>
      </c>
      <c r="J666" s="274">
        <v>670.33</v>
      </c>
      <c r="K666" s="272">
        <v>15.64</v>
      </c>
      <c r="L666" s="274">
        <v>670.33</v>
      </c>
      <c r="M666" s="78">
        <f>K666/L666</f>
        <v>2.3331791804036817E-2</v>
      </c>
      <c r="N666" s="79">
        <v>60.8</v>
      </c>
      <c r="O666" s="80">
        <f>M666*N666</f>
        <v>1.4185729416854385</v>
      </c>
      <c r="P666" s="80">
        <f>M666*60*1000</f>
        <v>1399.9075082422089</v>
      </c>
      <c r="Q666" s="81">
        <f>P666*N666/1000</f>
        <v>85.114376501126301</v>
      </c>
    </row>
    <row r="667" spans="1:17" ht="12.75" customHeight="1">
      <c r="A667" s="62"/>
      <c r="B667" s="14" t="s">
        <v>150</v>
      </c>
      <c r="C667" s="275" t="s">
        <v>146</v>
      </c>
      <c r="D667" s="28">
        <v>6</v>
      </c>
      <c r="E667" s="28" t="s">
        <v>147</v>
      </c>
      <c r="F667" s="276">
        <v>7.1000000000000005</v>
      </c>
      <c r="G667" s="276">
        <v>0.3</v>
      </c>
      <c r="H667" s="276">
        <v>0.9</v>
      </c>
      <c r="I667" s="276">
        <v>5.9</v>
      </c>
      <c r="J667" s="276">
        <v>252.5</v>
      </c>
      <c r="K667" s="276">
        <v>5.9</v>
      </c>
      <c r="L667" s="276">
        <v>252.5</v>
      </c>
      <c r="M667" s="78">
        <v>2.3366336633663366E-2</v>
      </c>
      <c r="N667" s="79">
        <v>55.4</v>
      </c>
      <c r="O667" s="80">
        <v>1.2944950495049505</v>
      </c>
      <c r="P667" s="80">
        <v>1401.9801980198019</v>
      </c>
      <c r="Q667" s="81">
        <v>77.669702970297038</v>
      </c>
    </row>
    <row r="668" spans="1:17" ht="12.75" customHeight="1">
      <c r="A668" s="62"/>
      <c r="B668" s="14" t="s">
        <v>34</v>
      </c>
      <c r="C668" s="74" t="s">
        <v>576</v>
      </c>
      <c r="D668" s="10">
        <v>24</v>
      </c>
      <c r="E668" s="10">
        <v>1981</v>
      </c>
      <c r="F668" s="77">
        <v>28.123999999999999</v>
      </c>
      <c r="G668" s="77">
        <v>0.98499999999999999</v>
      </c>
      <c r="H668" s="77">
        <v>3.84</v>
      </c>
      <c r="I668" s="77">
        <v>23.298999999999999</v>
      </c>
      <c r="J668" s="77">
        <v>996.81</v>
      </c>
      <c r="K668" s="77">
        <v>23.298999999999999</v>
      </c>
      <c r="L668" s="77">
        <v>996.81</v>
      </c>
      <c r="M668" s="78">
        <f>K668/L668</f>
        <v>2.3373561661700827E-2</v>
      </c>
      <c r="N668" s="79">
        <v>67.599999999999994</v>
      </c>
      <c r="O668" s="80">
        <f>M668*N668</f>
        <v>1.5800527683309757</v>
      </c>
      <c r="P668" s="80">
        <f>M668*60*1000</f>
        <v>1402.4136997020496</v>
      </c>
      <c r="Q668" s="81">
        <f>P668*N668/1000</f>
        <v>94.803166099858544</v>
      </c>
    </row>
    <row r="669" spans="1:17" ht="12.75" customHeight="1">
      <c r="A669" s="62"/>
      <c r="B669" s="14" t="s">
        <v>75</v>
      </c>
      <c r="C669" s="74" t="s">
        <v>619</v>
      </c>
      <c r="D669" s="10">
        <v>108</v>
      </c>
      <c r="E669" s="10">
        <v>1967</v>
      </c>
      <c r="F669" s="77">
        <v>85.596199999999996</v>
      </c>
      <c r="G669" s="77">
        <v>13.770899999999999</v>
      </c>
      <c r="H669" s="77">
        <v>10.8</v>
      </c>
      <c r="I669" s="77">
        <v>61.025300000000001</v>
      </c>
      <c r="J669" s="77">
        <v>2609.67</v>
      </c>
      <c r="K669" s="77">
        <v>61.025300000000001</v>
      </c>
      <c r="L669" s="77">
        <v>2609.67</v>
      </c>
      <c r="M669" s="78">
        <v>2.3384297631501301E-2</v>
      </c>
      <c r="N669" s="79">
        <v>60.4</v>
      </c>
      <c r="O669" s="80">
        <v>1.4124115769426786</v>
      </c>
      <c r="P669" s="80">
        <v>1403.0578578900781</v>
      </c>
      <c r="Q669" s="81">
        <v>84.744694616560722</v>
      </c>
    </row>
    <row r="670" spans="1:17" ht="12.75" customHeight="1">
      <c r="A670" s="62"/>
      <c r="B670" s="32" t="s">
        <v>474</v>
      </c>
      <c r="C670" s="282" t="s">
        <v>305</v>
      </c>
      <c r="D670" s="283">
        <v>8</v>
      </c>
      <c r="E670" s="283">
        <v>1962</v>
      </c>
      <c r="F670" s="284">
        <v>9.7609999999999992</v>
      </c>
      <c r="G670" s="284">
        <v>0.20399999999999999</v>
      </c>
      <c r="H670" s="284">
        <v>0.97</v>
      </c>
      <c r="I670" s="284">
        <v>8.5869999999999997</v>
      </c>
      <c r="J670" s="284">
        <v>366.73</v>
      </c>
      <c r="K670" s="284">
        <v>8.5869999999999997</v>
      </c>
      <c r="L670" s="284">
        <v>366.73</v>
      </c>
      <c r="M670" s="285">
        <v>2.3415046491969568E-2</v>
      </c>
      <c r="N670" s="286">
        <v>80.115000000000009</v>
      </c>
      <c r="O670" s="286">
        <v>1.8758964497041422</v>
      </c>
      <c r="P670" s="286">
        <v>1404.9027895181741</v>
      </c>
      <c r="Q670" s="310">
        <v>112.55378698224854</v>
      </c>
    </row>
    <row r="671" spans="1:17" ht="12.75" customHeight="1">
      <c r="A671" s="62"/>
      <c r="B671" s="14" t="s">
        <v>151</v>
      </c>
      <c r="C671" s="74" t="s">
        <v>730</v>
      </c>
      <c r="D671" s="10">
        <v>5</v>
      </c>
      <c r="E671" s="10">
        <v>1960</v>
      </c>
      <c r="F671" s="77">
        <v>8.7270000000000003</v>
      </c>
      <c r="G671" s="77">
        <v>0.45300000000000001</v>
      </c>
      <c r="H671" s="77">
        <v>0.90400000000000003</v>
      </c>
      <c r="I671" s="77">
        <v>7.37</v>
      </c>
      <c r="J671" s="77">
        <v>314.48</v>
      </c>
      <c r="K671" s="77">
        <v>7.37</v>
      </c>
      <c r="L671" s="77">
        <v>314.48</v>
      </c>
      <c r="M671" s="78">
        <f>K671/L671</f>
        <v>2.343551259221572E-2</v>
      </c>
      <c r="N671" s="79">
        <v>72.92</v>
      </c>
      <c r="O671" s="80">
        <f>M671*N671</f>
        <v>1.7089175782243704</v>
      </c>
      <c r="P671" s="80">
        <f>M671*60*1000</f>
        <v>1406.1307555329431</v>
      </c>
      <c r="Q671" s="81">
        <f>P671*N671/1000</f>
        <v>102.53505469346221</v>
      </c>
    </row>
    <row r="672" spans="1:17" ht="12.75" customHeight="1">
      <c r="A672" s="62"/>
      <c r="B672" s="14" t="s">
        <v>188</v>
      </c>
      <c r="C672" s="74" t="s">
        <v>815</v>
      </c>
      <c r="D672" s="10">
        <v>14</v>
      </c>
      <c r="E672" s="10"/>
      <c r="F672" s="77">
        <f>SUM(G672+H672+I672)</f>
        <v>12.700000000000001</v>
      </c>
      <c r="G672" s="77">
        <v>0.76500000000000001</v>
      </c>
      <c r="H672" s="77">
        <v>0</v>
      </c>
      <c r="I672" s="77">
        <v>11.935</v>
      </c>
      <c r="J672" s="77">
        <v>508.13</v>
      </c>
      <c r="K672" s="77">
        <v>11.935</v>
      </c>
      <c r="L672" s="77">
        <v>508.13</v>
      </c>
      <c r="M672" s="78">
        <f>K672/L672</f>
        <v>2.3488083758093404E-2</v>
      </c>
      <c r="N672" s="79">
        <v>52.65</v>
      </c>
      <c r="O672" s="80">
        <f>M672*N672</f>
        <v>1.2366476098636177</v>
      </c>
      <c r="P672" s="80">
        <f>M672*60*1000</f>
        <v>1409.2850254856041</v>
      </c>
      <c r="Q672" s="81">
        <f>P672*N672/1000</f>
        <v>74.198856591817048</v>
      </c>
    </row>
    <row r="673" spans="1:17" ht="12.75" customHeight="1">
      <c r="A673" s="62"/>
      <c r="B673" s="14" t="s">
        <v>188</v>
      </c>
      <c r="C673" s="74" t="s">
        <v>466</v>
      </c>
      <c r="D673" s="10">
        <v>4</v>
      </c>
      <c r="E673" s="10"/>
      <c r="F673" s="77">
        <f>SUM(G673+H673+I673)</f>
        <v>3.7650000000000001</v>
      </c>
      <c r="G673" s="77">
        <v>0</v>
      </c>
      <c r="H673" s="77">
        <v>0</v>
      </c>
      <c r="I673" s="77">
        <v>3.7650000000000001</v>
      </c>
      <c r="J673" s="77">
        <v>160.13</v>
      </c>
      <c r="K673" s="77">
        <v>3.7650000000000001</v>
      </c>
      <c r="L673" s="77">
        <v>160.13</v>
      </c>
      <c r="M673" s="78">
        <f>K673/L673</f>
        <v>2.3512146381065385E-2</v>
      </c>
      <c r="N673" s="79">
        <v>52.65</v>
      </c>
      <c r="O673" s="80">
        <f>M673*N673</f>
        <v>1.2379145069630926</v>
      </c>
      <c r="P673" s="80">
        <f>M673*60*1000</f>
        <v>1410.7287828639232</v>
      </c>
      <c r="Q673" s="81">
        <f>P673*N673/1000</f>
        <v>74.27487041778555</v>
      </c>
    </row>
    <row r="674" spans="1:17" ht="12.75" customHeight="1">
      <c r="A674" s="62"/>
      <c r="B674" s="14" t="s">
        <v>119</v>
      </c>
      <c r="C674" s="74" t="s">
        <v>677</v>
      </c>
      <c r="D674" s="10">
        <v>7</v>
      </c>
      <c r="E674" s="10">
        <v>1955</v>
      </c>
      <c r="F674" s="77">
        <f>G674+H674+I674</f>
        <v>6.2640000000000002</v>
      </c>
      <c r="G674" s="77">
        <v>0</v>
      </c>
      <c r="H674" s="77">
        <v>0</v>
      </c>
      <c r="I674" s="77">
        <v>6.2640000000000002</v>
      </c>
      <c r="J674" s="77">
        <v>266.2</v>
      </c>
      <c r="K674" s="77">
        <f>I674</f>
        <v>6.2640000000000002</v>
      </c>
      <c r="L674" s="77">
        <f>J674</f>
        <v>266.2</v>
      </c>
      <c r="M674" s="78">
        <f>K674/L674</f>
        <v>2.3531179564237416E-2</v>
      </c>
      <c r="N674" s="79">
        <v>57.116</v>
      </c>
      <c r="O674" s="80">
        <f>M674*N674</f>
        <v>1.3440068519909842</v>
      </c>
      <c r="P674" s="80">
        <f>M674*60*1000</f>
        <v>1411.870773854245</v>
      </c>
      <c r="Q674" s="81">
        <f>P674*N674/1000</f>
        <v>80.64041111945906</v>
      </c>
    </row>
    <row r="675" spans="1:17" ht="12.75" customHeight="1">
      <c r="A675" s="62"/>
      <c r="B675" s="32" t="s">
        <v>189</v>
      </c>
      <c r="C675" s="75" t="s">
        <v>561</v>
      </c>
      <c r="D675" s="26">
        <v>20</v>
      </c>
      <c r="E675" s="26">
        <v>1986</v>
      </c>
      <c r="F675" s="82">
        <v>31.33</v>
      </c>
      <c r="G675" s="82">
        <v>3.294</v>
      </c>
      <c r="H675" s="82">
        <v>3.2</v>
      </c>
      <c r="I675" s="82">
        <v>24.835000000000001</v>
      </c>
      <c r="J675" s="82">
        <v>1054.27</v>
      </c>
      <c r="K675" s="82">
        <v>24.835000000000001</v>
      </c>
      <c r="L675" s="82">
        <v>1054.27</v>
      </c>
      <c r="M675" s="83">
        <v>2.3556584176728922E-2</v>
      </c>
      <c r="N675" s="84">
        <v>50.7</v>
      </c>
      <c r="O675" s="84">
        <v>1.1943188177601565</v>
      </c>
      <c r="P675" s="84">
        <v>1413.3950506037354</v>
      </c>
      <c r="Q675" s="85">
        <v>71.659129065609392</v>
      </c>
    </row>
    <row r="676" spans="1:17" ht="12.75" customHeight="1">
      <c r="A676" s="62"/>
      <c r="B676" s="32" t="s">
        <v>459</v>
      </c>
      <c r="C676" s="74" t="s">
        <v>699</v>
      </c>
      <c r="D676" s="10">
        <v>12</v>
      </c>
      <c r="E676" s="10">
        <v>1965</v>
      </c>
      <c r="F676" s="77">
        <v>12.901</v>
      </c>
      <c r="G676" s="77">
        <v>0.19800000000000001</v>
      </c>
      <c r="H676" s="77">
        <v>0.192</v>
      </c>
      <c r="I676" s="77">
        <v>12.510999999999999</v>
      </c>
      <c r="J676" s="77">
        <v>529.58000000000004</v>
      </c>
      <c r="K676" s="77">
        <v>11.339</v>
      </c>
      <c r="L676" s="77">
        <v>479.98</v>
      </c>
      <c r="M676" s="78">
        <f>K676/L676</f>
        <v>2.3623900995874827E-2</v>
      </c>
      <c r="N676" s="79">
        <v>73.14</v>
      </c>
      <c r="O676" s="80">
        <f>M676*N676</f>
        <v>1.7278521188382849</v>
      </c>
      <c r="P676" s="80">
        <f>M676*60*1000</f>
        <v>1417.4340597524897</v>
      </c>
      <c r="Q676" s="81">
        <f>P676*N676/1000</f>
        <v>103.67112713029709</v>
      </c>
    </row>
    <row r="677" spans="1:17" ht="12.75" customHeight="1">
      <c r="A677" s="62"/>
      <c r="B677" s="14" t="s">
        <v>150</v>
      </c>
      <c r="C677" s="275" t="s">
        <v>149</v>
      </c>
      <c r="D677" s="28">
        <v>8</v>
      </c>
      <c r="E677" s="28">
        <v>1962</v>
      </c>
      <c r="F677" s="276">
        <v>10.3</v>
      </c>
      <c r="G677" s="276">
        <v>0.6</v>
      </c>
      <c r="H677" s="276">
        <v>1.3</v>
      </c>
      <c r="I677" s="276">
        <v>8.4</v>
      </c>
      <c r="J677" s="276">
        <v>354.74</v>
      </c>
      <c r="K677" s="276">
        <v>7.2329999999999997</v>
      </c>
      <c r="L677" s="276">
        <v>305.78699999999998</v>
      </c>
      <c r="M677" s="78">
        <v>2.3653719746097774E-2</v>
      </c>
      <c r="N677" s="79">
        <v>55.4</v>
      </c>
      <c r="O677" s="80">
        <v>1.3104160739338166</v>
      </c>
      <c r="P677" s="80">
        <v>1419.2231847658666</v>
      </c>
      <c r="Q677" s="81">
        <v>78.624964436029018</v>
      </c>
    </row>
    <row r="678" spans="1:17" ht="12.75" customHeight="1">
      <c r="A678" s="62"/>
      <c r="B678" s="14" t="s">
        <v>188</v>
      </c>
      <c r="C678" s="74" t="s">
        <v>211</v>
      </c>
      <c r="D678" s="10">
        <v>3</v>
      </c>
      <c r="E678" s="10">
        <v>1940</v>
      </c>
      <c r="F678" s="77">
        <f>SUM(G678+H678+I678)</f>
        <v>2.9710000000000001</v>
      </c>
      <c r="G678" s="77">
        <v>0</v>
      </c>
      <c r="H678" s="77">
        <v>0</v>
      </c>
      <c r="I678" s="77">
        <v>2.9710000000000001</v>
      </c>
      <c r="J678" s="77">
        <v>125.4</v>
      </c>
      <c r="K678" s="77">
        <v>2.9710000000000001</v>
      </c>
      <c r="L678" s="77">
        <v>125.4</v>
      </c>
      <c r="M678" s="78">
        <f>K678/L678</f>
        <v>2.369218500797448E-2</v>
      </c>
      <c r="N678" s="79">
        <v>52.65</v>
      </c>
      <c r="O678" s="80">
        <f>M678*N678</f>
        <v>1.2473935406698564</v>
      </c>
      <c r="P678" s="80">
        <f>M678*60*1000</f>
        <v>1421.5311004784687</v>
      </c>
      <c r="Q678" s="81">
        <f>P678*N678/1000</f>
        <v>74.843612440191364</v>
      </c>
    </row>
    <row r="679" spans="1:17" ht="12.75" customHeight="1">
      <c r="A679" s="62"/>
      <c r="B679" s="32" t="s">
        <v>400</v>
      </c>
      <c r="C679" s="74" t="s">
        <v>529</v>
      </c>
      <c r="D679" s="10">
        <v>6</v>
      </c>
      <c r="E679" s="10">
        <v>1977</v>
      </c>
      <c r="F679" s="77">
        <v>7.5220000000000002</v>
      </c>
      <c r="G679" s="77">
        <v>3.15924</v>
      </c>
      <c r="H679" s="77">
        <v>0.05</v>
      </c>
      <c r="I679" s="77">
        <v>7.1560779999999999</v>
      </c>
      <c r="J679" s="77">
        <v>412.09</v>
      </c>
      <c r="K679" s="77">
        <v>7.1560779999999999</v>
      </c>
      <c r="L679" s="77">
        <v>301.38</v>
      </c>
      <c r="M679" s="78">
        <v>2.374436923485301E-2</v>
      </c>
      <c r="N679" s="79">
        <v>63.765000000000001</v>
      </c>
      <c r="O679" s="80">
        <v>1.5140597042604023</v>
      </c>
      <c r="P679" s="80">
        <v>1424.6621540911806</v>
      </c>
      <c r="Q679" s="81">
        <v>90.843582255624128</v>
      </c>
    </row>
    <row r="680" spans="1:17" ht="12.75" customHeight="1">
      <c r="A680" s="62"/>
      <c r="B680" s="32" t="s">
        <v>175</v>
      </c>
      <c r="C680" s="74" t="s">
        <v>795</v>
      </c>
      <c r="D680" s="10">
        <v>24</v>
      </c>
      <c r="E680" s="10">
        <v>1963</v>
      </c>
      <c r="F680" s="77">
        <v>28</v>
      </c>
      <c r="G680" s="77">
        <v>2.39</v>
      </c>
      <c r="H680" s="77">
        <v>0.23</v>
      </c>
      <c r="I680" s="77">
        <v>25.33</v>
      </c>
      <c r="J680" s="77">
        <v>1066.5999999999999</v>
      </c>
      <c r="K680" s="77">
        <v>25.33</v>
      </c>
      <c r="L680" s="77">
        <v>1066.5999999999999</v>
      </c>
      <c r="M680" s="78">
        <f>K680/L680</f>
        <v>2.3748359272454528E-2</v>
      </c>
      <c r="N680" s="79">
        <v>75.599999999999994</v>
      </c>
      <c r="O680" s="80">
        <f>M680*N680</f>
        <v>1.7953759609975621</v>
      </c>
      <c r="P680" s="80">
        <f>M680*60*1000</f>
        <v>1424.9015563472715</v>
      </c>
      <c r="Q680" s="81">
        <f>P680*N680/1000</f>
        <v>107.72255765985372</v>
      </c>
    </row>
    <row r="681" spans="1:17" ht="12.75" customHeight="1">
      <c r="A681" s="62"/>
      <c r="B681" s="14" t="s">
        <v>188</v>
      </c>
      <c r="C681" s="74" t="s">
        <v>467</v>
      </c>
      <c r="D681" s="10">
        <v>14</v>
      </c>
      <c r="E681" s="10"/>
      <c r="F681" s="77">
        <f>SUM(G681+H681+I681)</f>
        <v>14.9</v>
      </c>
      <c r="G681" s="77">
        <v>1.74</v>
      </c>
      <c r="H681" s="77">
        <v>0</v>
      </c>
      <c r="I681" s="77">
        <v>13.16</v>
      </c>
      <c r="J681" s="77">
        <v>551.79</v>
      </c>
      <c r="K681" s="77">
        <v>13.16</v>
      </c>
      <c r="L681" s="77">
        <v>551.79</v>
      </c>
      <c r="M681" s="78">
        <f>K681/L681</f>
        <v>2.3849652947679371E-2</v>
      </c>
      <c r="N681" s="79">
        <v>52.65</v>
      </c>
      <c r="O681" s="80">
        <f>M681*N681</f>
        <v>1.2556842276953188</v>
      </c>
      <c r="P681" s="80">
        <f>M681*60*1000</f>
        <v>1430.9791768607622</v>
      </c>
      <c r="Q681" s="81">
        <f>P681*N681/1000</f>
        <v>75.34105366171913</v>
      </c>
    </row>
    <row r="682" spans="1:17" ht="12.75" customHeight="1">
      <c r="A682" s="62"/>
      <c r="B682" s="14" t="s">
        <v>395</v>
      </c>
      <c r="C682" s="293" t="s">
        <v>510</v>
      </c>
      <c r="D682" s="10">
        <v>20</v>
      </c>
      <c r="E682" s="10">
        <v>1968</v>
      </c>
      <c r="F682" s="77">
        <v>19.77</v>
      </c>
      <c r="G682" s="77">
        <v>0</v>
      </c>
      <c r="H682" s="77">
        <v>0</v>
      </c>
      <c r="I682" s="77">
        <v>19.770001000000001</v>
      </c>
      <c r="J682" s="77">
        <v>828.47</v>
      </c>
      <c r="K682" s="77">
        <v>19.770001000000001</v>
      </c>
      <c r="L682" s="77">
        <v>828.47</v>
      </c>
      <c r="M682" s="78">
        <v>2.3863267227539921E-2</v>
      </c>
      <c r="N682" s="79">
        <v>66.272000000000006</v>
      </c>
      <c r="O682" s="80">
        <v>1.5814664457035259</v>
      </c>
      <c r="P682" s="80">
        <v>1431.7960336523954</v>
      </c>
      <c r="Q682" s="81">
        <v>94.887986742211552</v>
      </c>
    </row>
    <row r="683" spans="1:17" ht="12.75" customHeight="1">
      <c r="A683" s="62"/>
      <c r="B683" s="32" t="s">
        <v>398</v>
      </c>
      <c r="C683" s="287" t="s">
        <v>494</v>
      </c>
      <c r="D683" s="288">
        <v>33</v>
      </c>
      <c r="E683" s="288">
        <v>1978</v>
      </c>
      <c r="F683" s="289">
        <v>28.447600000000001</v>
      </c>
      <c r="G683" s="289">
        <v>1.9890000000000001</v>
      </c>
      <c r="H683" s="289">
        <v>0.27</v>
      </c>
      <c r="I683" s="289">
        <v>26.188604000000002</v>
      </c>
      <c r="J683" s="289">
        <v>1095.47</v>
      </c>
      <c r="K683" s="289">
        <v>26.188604000000002</v>
      </c>
      <c r="L683" s="289">
        <v>1095.47</v>
      </c>
      <c r="M683" s="290">
        <v>2.3906272193670298E-2</v>
      </c>
      <c r="N683" s="291">
        <v>64.528000000000006</v>
      </c>
      <c r="O683" s="291">
        <v>1.5426239321131572</v>
      </c>
      <c r="P683" s="291">
        <v>1434.3763316202178</v>
      </c>
      <c r="Q683" s="311">
        <v>92.557435926789424</v>
      </c>
    </row>
    <row r="684" spans="1:17" ht="12.75" customHeight="1">
      <c r="A684" s="62"/>
      <c r="B684" s="32" t="s">
        <v>175</v>
      </c>
      <c r="C684" s="74" t="s">
        <v>796</v>
      </c>
      <c r="D684" s="10">
        <v>10</v>
      </c>
      <c r="E684" s="10">
        <v>1978</v>
      </c>
      <c r="F684" s="77">
        <v>14</v>
      </c>
      <c r="G684" s="77">
        <v>0.46</v>
      </c>
      <c r="H684" s="77">
        <v>1.29</v>
      </c>
      <c r="I684" s="77">
        <v>11.84</v>
      </c>
      <c r="J684" s="77">
        <v>494.78</v>
      </c>
      <c r="K684" s="77">
        <v>11.84</v>
      </c>
      <c r="L684" s="77">
        <v>494.78</v>
      </c>
      <c r="M684" s="78">
        <f>K684/L684</f>
        <v>2.3929827398035491E-2</v>
      </c>
      <c r="N684" s="79">
        <v>75.599999999999994</v>
      </c>
      <c r="O684" s="80">
        <f>M684*N684</f>
        <v>1.8090949512914829</v>
      </c>
      <c r="P684" s="80">
        <f>M684*60*1000</f>
        <v>1435.7896438821294</v>
      </c>
      <c r="Q684" s="81">
        <f>P684*N684/1000</f>
        <v>108.54569707748898</v>
      </c>
    </row>
    <row r="685" spans="1:17" ht="12.75" customHeight="1">
      <c r="A685" s="62"/>
      <c r="B685" s="32" t="s">
        <v>386</v>
      </c>
      <c r="C685" s="275" t="s">
        <v>384</v>
      </c>
      <c r="D685" s="28">
        <v>6</v>
      </c>
      <c r="E685" s="28">
        <v>1968</v>
      </c>
      <c r="F685" s="276">
        <v>6.0590000000000002</v>
      </c>
      <c r="G685" s="276">
        <v>0</v>
      </c>
      <c r="H685" s="276">
        <v>0</v>
      </c>
      <c r="I685" s="276">
        <v>6.0590010000000003</v>
      </c>
      <c r="J685" s="276">
        <v>252.14</v>
      </c>
      <c r="K685" s="276">
        <v>6.0590010000000003</v>
      </c>
      <c r="L685" s="276">
        <v>252.14</v>
      </c>
      <c r="M685" s="277">
        <v>2.4030304592686604E-2</v>
      </c>
      <c r="N685" s="278">
        <v>82.295000000000002</v>
      </c>
      <c r="O685" s="278">
        <v>1.977573916455144</v>
      </c>
      <c r="P685" s="278">
        <v>1441.8182755611961</v>
      </c>
      <c r="Q685" s="308">
        <v>118.65443498730863</v>
      </c>
    </row>
    <row r="686" spans="1:17" ht="12.75" customHeight="1">
      <c r="A686" s="62"/>
      <c r="B686" s="32" t="s">
        <v>267</v>
      </c>
      <c r="C686" s="282" t="s">
        <v>257</v>
      </c>
      <c r="D686" s="283">
        <v>32</v>
      </c>
      <c r="E686" s="283">
        <v>1960</v>
      </c>
      <c r="F686" s="284">
        <v>32.978000000000002</v>
      </c>
      <c r="G686" s="284">
        <v>3.3750230000000001</v>
      </c>
      <c r="H686" s="284">
        <v>0.32</v>
      </c>
      <c r="I686" s="284">
        <v>29.282979999999998</v>
      </c>
      <c r="J686" s="284">
        <v>1214.6199999999999</v>
      </c>
      <c r="K686" s="284">
        <v>29.282979999999998</v>
      </c>
      <c r="L686" s="284">
        <v>1214.6199999999999</v>
      </c>
      <c r="M686" s="285">
        <v>2.4108758294775323E-2</v>
      </c>
      <c r="N686" s="286">
        <v>61.040000000000006</v>
      </c>
      <c r="O686" s="286">
        <v>1.4715986063130859</v>
      </c>
      <c r="P686" s="286">
        <v>1446.5254976865194</v>
      </c>
      <c r="Q686" s="310">
        <v>88.295916378785151</v>
      </c>
    </row>
    <row r="687" spans="1:17" ht="12.75" customHeight="1">
      <c r="A687" s="62"/>
      <c r="B687" s="32" t="s">
        <v>459</v>
      </c>
      <c r="C687" s="74" t="s">
        <v>698</v>
      </c>
      <c r="D687" s="10">
        <v>7</v>
      </c>
      <c r="E687" s="10">
        <v>1972</v>
      </c>
      <c r="F687" s="77">
        <v>4.6070000000000002</v>
      </c>
      <c r="G687" s="77">
        <v>0.45300000000000001</v>
      </c>
      <c r="H687" s="77">
        <v>0.08</v>
      </c>
      <c r="I687" s="77">
        <v>4.0739999999999998</v>
      </c>
      <c r="J687" s="77">
        <v>395.27</v>
      </c>
      <c r="K687" s="77">
        <v>3.8290000000000002</v>
      </c>
      <c r="L687" s="77">
        <v>158.16</v>
      </c>
      <c r="M687" s="78">
        <f>K687/L687</f>
        <v>2.4209661102680829E-2</v>
      </c>
      <c r="N687" s="79">
        <v>73.14</v>
      </c>
      <c r="O687" s="80">
        <f>M687*N687</f>
        <v>1.7706946130500758</v>
      </c>
      <c r="P687" s="80">
        <f>M687*60*1000</f>
        <v>1452.5796661608497</v>
      </c>
      <c r="Q687" s="81">
        <f>P687*N687/1000</f>
        <v>106.24167678300454</v>
      </c>
    </row>
    <row r="688" spans="1:17" ht="12.75" customHeight="1">
      <c r="A688" s="62"/>
      <c r="B688" s="32" t="s">
        <v>433</v>
      </c>
      <c r="C688" s="22" t="s">
        <v>429</v>
      </c>
      <c r="D688" s="14">
        <v>6</v>
      </c>
      <c r="E688" s="14">
        <v>1971</v>
      </c>
      <c r="F688" s="279">
        <v>7.9720000000000004</v>
      </c>
      <c r="G688" s="279">
        <v>0</v>
      </c>
      <c r="H688" s="279">
        <v>0</v>
      </c>
      <c r="I688" s="279">
        <v>7.9720000000000004</v>
      </c>
      <c r="J688" s="279">
        <v>328.45</v>
      </c>
      <c r="K688" s="279">
        <v>7.9720000000000004</v>
      </c>
      <c r="L688" s="279">
        <v>328.45</v>
      </c>
      <c r="M688" s="280">
        <v>2.4271578626883849E-2</v>
      </c>
      <c r="N688" s="281">
        <v>71.3</v>
      </c>
      <c r="O688" s="281">
        <v>1.7305635560968184</v>
      </c>
      <c r="P688" s="281">
        <v>1456.294717613031</v>
      </c>
      <c r="Q688" s="309">
        <v>103.83381336580911</v>
      </c>
    </row>
    <row r="689" spans="1:17" ht="12.75" customHeight="1">
      <c r="A689" s="62"/>
      <c r="B689" s="14" t="s">
        <v>119</v>
      </c>
      <c r="C689" s="74" t="s">
        <v>443</v>
      </c>
      <c r="D689" s="10">
        <v>8</v>
      </c>
      <c r="E689" s="10">
        <v>1961</v>
      </c>
      <c r="F689" s="77">
        <f>G689+H689+I689</f>
        <v>8.8939990000000009</v>
      </c>
      <c r="G689" s="77">
        <v>0.28990500000000002</v>
      </c>
      <c r="H689" s="77">
        <v>0.91900000000000004</v>
      </c>
      <c r="I689" s="77">
        <v>7.6850940000000003</v>
      </c>
      <c r="J689" s="77">
        <v>316.22000000000003</v>
      </c>
      <c r="K689" s="77">
        <f>I689</f>
        <v>7.6850940000000003</v>
      </c>
      <c r="L689" s="77">
        <f>J689</f>
        <v>316.22000000000003</v>
      </c>
      <c r="M689" s="78">
        <f>K689/L689</f>
        <v>2.4302997912845486E-2</v>
      </c>
      <c r="N689" s="79">
        <v>57.116</v>
      </c>
      <c r="O689" s="80">
        <f>M689*N689</f>
        <v>1.3880900287900828</v>
      </c>
      <c r="P689" s="80">
        <f>M689*60*1000</f>
        <v>1458.1798747707292</v>
      </c>
      <c r="Q689" s="81">
        <f>P689*N689/1000</f>
        <v>83.285401727404974</v>
      </c>
    </row>
    <row r="690" spans="1:17" ht="12.75" customHeight="1">
      <c r="A690" s="62"/>
      <c r="B690" s="32" t="s">
        <v>118</v>
      </c>
      <c r="C690" s="22" t="s">
        <v>116</v>
      </c>
      <c r="D690" s="14">
        <v>7</v>
      </c>
      <c r="E690" s="14">
        <v>1955</v>
      </c>
      <c r="F690" s="279">
        <v>7.93</v>
      </c>
      <c r="G690" s="279"/>
      <c r="H690" s="279"/>
      <c r="I690" s="279">
        <v>7.93</v>
      </c>
      <c r="J690" s="279">
        <v>326.22000000000003</v>
      </c>
      <c r="K690" s="279">
        <v>7.93</v>
      </c>
      <c r="L690" s="279">
        <v>326.22000000000003</v>
      </c>
      <c r="M690" s="280">
        <v>2.4308748697198207E-2</v>
      </c>
      <c r="N690" s="281">
        <v>62.238999999999997</v>
      </c>
      <c r="O690" s="281">
        <v>1.5129522101649191</v>
      </c>
      <c r="P690" s="281">
        <v>1458.5249218318925</v>
      </c>
      <c r="Q690" s="309">
        <v>90.777132609895148</v>
      </c>
    </row>
    <row r="691" spans="1:17" ht="12.75" customHeight="1">
      <c r="A691" s="62"/>
      <c r="B691" s="14" t="s">
        <v>345</v>
      </c>
      <c r="C691" s="294" t="s">
        <v>343</v>
      </c>
      <c r="D691" s="27">
        <v>6</v>
      </c>
      <c r="E691" s="27">
        <v>1930</v>
      </c>
      <c r="F691" s="295">
        <v>7.5</v>
      </c>
      <c r="G691" s="295">
        <v>0.20399999999999999</v>
      </c>
      <c r="H691" s="295">
        <v>0.8</v>
      </c>
      <c r="I691" s="295">
        <v>6.4959989999999994</v>
      </c>
      <c r="J691" s="295">
        <v>266.7</v>
      </c>
      <c r="K691" s="295">
        <v>6.4959989999999994</v>
      </c>
      <c r="L691" s="295">
        <v>266.7</v>
      </c>
      <c r="M691" s="296">
        <v>2.4356951631046116E-2</v>
      </c>
      <c r="N691" s="297">
        <v>97.337000000000003</v>
      </c>
      <c r="O691" s="297">
        <v>2.370832600911136</v>
      </c>
      <c r="P691" s="297">
        <v>1461.4170978627669</v>
      </c>
      <c r="Q691" s="312">
        <v>142.24995605466813</v>
      </c>
    </row>
    <row r="692" spans="1:17" ht="12.75" customHeight="1">
      <c r="A692" s="62"/>
      <c r="B692" s="14" t="s">
        <v>38</v>
      </c>
      <c r="C692" s="74" t="s">
        <v>584</v>
      </c>
      <c r="D692" s="10">
        <v>8</v>
      </c>
      <c r="E692" s="10" t="s">
        <v>36</v>
      </c>
      <c r="F692" s="77">
        <v>9.24</v>
      </c>
      <c r="G692" s="77">
        <v>0</v>
      </c>
      <c r="H692" s="77">
        <v>0</v>
      </c>
      <c r="I692" s="77">
        <v>9.24</v>
      </c>
      <c r="J692" s="77"/>
      <c r="K692" s="77">
        <v>9.24</v>
      </c>
      <c r="L692" s="77">
        <v>378.95</v>
      </c>
      <c r="M692" s="78">
        <f>K692/L692</f>
        <v>2.4383164005805518E-2</v>
      </c>
      <c r="N692" s="79">
        <v>62.89</v>
      </c>
      <c r="O692" s="80">
        <f>M692*N692</f>
        <v>1.533457184325109</v>
      </c>
      <c r="P692" s="80">
        <f>M692*60*1000</f>
        <v>1462.989840348331</v>
      </c>
      <c r="Q692" s="81">
        <f>P692*N692/1000</f>
        <v>92.00743105950653</v>
      </c>
    </row>
    <row r="693" spans="1:17" ht="12.75" customHeight="1">
      <c r="A693" s="62"/>
      <c r="B693" s="14" t="s">
        <v>74</v>
      </c>
      <c r="C693" s="22" t="s">
        <v>69</v>
      </c>
      <c r="D693" s="14">
        <v>55</v>
      </c>
      <c r="E693" s="14">
        <v>1977</v>
      </c>
      <c r="F693" s="279">
        <v>66.58</v>
      </c>
      <c r="G693" s="279">
        <v>3.8925240000000003</v>
      </c>
      <c r="H693" s="279">
        <v>8.56</v>
      </c>
      <c r="I693" s="279">
        <f>F693-G693-H693</f>
        <v>54.127475999999994</v>
      </c>
      <c r="J693" s="279">
        <v>2217.3200000000002</v>
      </c>
      <c r="K693" s="279">
        <f>I693/J693*L693</f>
        <v>54.127476000000001</v>
      </c>
      <c r="L693" s="279">
        <v>2217.3200000000002</v>
      </c>
      <c r="M693" s="280">
        <f>K693/L693</f>
        <v>2.4411215341042337E-2</v>
      </c>
      <c r="N693" s="281">
        <f>56.6*1.09</f>
        <v>61.694000000000003</v>
      </c>
      <c r="O693" s="281">
        <f>M693*N693</f>
        <v>1.5060255192502661</v>
      </c>
      <c r="P693" s="281">
        <f>M693*60*1000</f>
        <v>1464.6729204625401</v>
      </c>
      <c r="Q693" s="309">
        <f>P693*N693/1000</f>
        <v>90.361531155015953</v>
      </c>
    </row>
    <row r="694" spans="1:17" ht="12.75" customHeight="1">
      <c r="A694" s="62"/>
      <c r="B694" s="32" t="s">
        <v>459</v>
      </c>
      <c r="C694" s="74" t="s">
        <v>697</v>
      </c>
      <c r="D694" s="10">
        <v>6</v>
      </c>
      <c r="E694" s="10">
        <v>1934</v>
      </c>
      <c r="F694" s="77">
        <v>6.3159999999999998</v>
      </c>
      <c r="G694" s="77">
        <v>0.624</v>
      </c>
      <c r="H694" s="77">
        <v>9.6000000000000002E-2</v>
      </c>
      <c r="I694" s="77">
        <v>5.5960000000000001</v>
      </c>
      <c r="J694" s="77">
        <v>229.18</v>
      </c>
      <c r="K694" s="77">
        <v>5.5960000000000001</v>
      </c>
      <c r="L694" s="77">
        <v>229.18</v>
      </c>
      <c r="M694" s="78">
        <f>K694/L694</f>
        <v>2.4417488437036391E-2</v>
      </c>
      <c r="N694" s="79">
        <v>73.14</v>
      </c>
      <c r="O694" s="80">
        <f>M694*N694</f>
        <v>1.7858951042848417</v>
      </c>
      <c r="P694" s="80">
        <f>M694*60*1000</f>
        <v>1465.0493062221835</v>
      </c>
      <c r="Q694" s="81">
        <f>P694*N694/1000</f>
        <v>107.15370625709051</v>
      </c>
    </row>
    <row r="695" spans="1:17" ht="12.75" customHeight="1">
      <c r="A695" s="62"/>
      <c r="B695" s="14" t="s">
        <v>152</v>
      </c>
      <c r="C695" s="74" t="s">
        <v>760</v>
      </c>
      <c r="D695" s="10">
        <v>14</v>
      </c>
      <c r="E695" s="10">
        <v>1950</v>
      </c>
      <c r="F695" s="77">
        <v>11.919</v>
      </c>
      <c r="G695" s="77"/>
      <c r="H695" s="77"/>
      <c r="I695" s="77">
        <f>F695-G695-H695</f>
        <v>11.919</v>
      </c>
      <c r="J695" s="77">
        <v>485.47</v>
      </c>
      <c r="K695" s="77">
        <v>11.919</v>
      </c>
      <c r="L695" s="77">
        <v>485.47</v>
      </c>
      <c r="M695" s="78">
        <f>K695/L695</f>
        <v>2.4551465590046759E-2</v>
      </c>
      <c r="N695" s="79">
        <v>51.448</v>
      </c>
      <c r="O695" s="80">
        <f>M695*N695</f>
        <v>1.2631238016767257</v>
      </c>
      <c r="P695" s="80">
        <f>M695*60*1000</f>
        <v>1473.0879354028054</v>
      </c>
      <c r="Q695" s="81">
        <f>P695*N695/1000</f>
        <v>75.787428100603535</v>
      </c>
    </row>
    <row r="696" spans="1:17" ht="12.75" customHeight="1">
      <c r="A696" s="62"/>
      <c r="B696" s="14" t="s">
        <v>75</v>
      </c>
      <c r="C696" s="74" t="s">
        <v>620</v>
      </c>
      <c r="D696" s="10">
        <v>48</v>
      </c>
      <c r="E696" s="10">
        <v>1960</v>
      </c>
      <c r="F696" s="77">
        <v>52.981699999999996</v>
      </c>
      <c r="G696" s="77">
        <v>5.1571999999999996</v>
      </c>
      <c r="H696" s="77">
        <v>0.48</v>
      </c>
      <c r="I696" s="77">
        <v>47.344500000000004</v>
      </c>
      <c r="J696" s="77">
        <v>1920.3</v>
      </c>
      <c r="K696" s="77">
        <v>47.344500000000004</v>
      </c>
      <c r="L696" s="77">
        <v>1920.3</v>
      </c>
      <c r="M696" s="78">
        <v>2.4654741446648965E-2</v>
      </c>
      <c r="N696" s="79">
        <v>60.4</v>
      </c>
      <c r="O696" s="80">
        <v>1.4891463833775975</v>
      </c>
      <c r="P696" s="80">
        <v>1479.2844867989379</v>
      </c>
      <c r="Q696" s="81">
        <v>89.34878300265585</v>
      </c>
    </row>
    <row r="697" spans="1:17" ht="12.75" customHeight="1">
      <c r="A697" s="62"/>
      <c r="B697" s="14" t="s">
        <v>188</v>
      </c>
      <c r="C697" s="74" t="s">
        <v>212</v>
      </c>
      <c r="D697" s="10">
        <v>8</v>
      </c>
      <c r="E697" s="10">
        <v>1980</v>
      </c>
      <c r="F697" s="77">
        <f>SUM(G697+H697+I697)</f>
        <v>11.7</v>
      </c>
      <c r="G697" s="77">
        <v>0.56100000000000005</v>
      </c>
      <c r="H697" s="77">
        <v>1.28</v>
      </c>
      <c r="I697" s="77">
        <v>9.859</v>
      </c>
      <c r="J697" s="77">
        <v>398.99</v>
      </c>
      <c r="K697" s="77">
        <v>9.859</v>
      </c>
      <c r="L697" s="77">
        <v>398.99</v>
      </c>
      <c r="M697" s="78">
        <f>K697/L697</f>
        <v>2.4709892478508234E-2</v>
      </c>
      <c r="N697" s="79">
        <v>52.65</v>
      </c>
      <c r="O697" s="80">
        <f>M697*N697</f>
        <v>1.3009758389934585</v>
      </c>
      <c r="P697" s="80">
        <f>M697*60*1000</f>
        <v>1482.5935487104939</v>
      </c>
      <c r="Q697" s="81">
        <f>P697*N697/1000</f>
        <v>78.058550339607507</v>
      </c>
    </row>
    <row r="698" spans="1:17" ht="12.75" customHeight="1">
      <c r="A698" s="62"/>
      <c r="B698" s="14" t="s">
        <v>119</v>
      </c>
      <c r="C698" s="74" t="s">
        <v>678</v>
      </c>
      <c r="D698" s="10">
        <v>8</v>
      </c>
      <c r="E698" s="10">
        <v>1952</v>
      </c>
      <c r="F698" s="77">
        <f>G698+H698+I698</f>
        <v>5.1930009999999998</v>
      </c>
      <c r="G698" s="77">
        <v>0</v>
      </c>
      <c r="H698" s="77">
        <v>0</v>
      </c>
      <c r="I698" s="77">
        <v>5.1930009999999998</v>
      </c>
      <c r="J698" s="77">
        <v>209.16</v>
      </c>
      <c r="K698" s="77">
        <f>I698</f>
        <v>5.1930009999999998</v>
      </c>
      <c r="L698" s="77">
        <f>J698</f>
        <v>209.16</v>
      </c>
      <c r="M698" s="78">
        <f>K698/L698</f>
        <v>2.4827887741441956E-2</v>
      </c>
      <c r="N698" s="79">
        <v>57.116</v>
      </c>
      <c r="O698" s="80">
        <f>M698*N698</f>
        <v>1.4180696362401988</v>
      </c>
      <c r="P698" s="80">
        <f>M698*60*1000</f>
        <v>1489.6732644865174</v>
      </c>
      <c r="Q698" s="81">
        <f>P698*N698/1000</f>
        <v>85.084178174411917</v>
      </c>
    </row>
    <row r="699" spans="1:17" ht="12.75" customHeight="1">
      <c r="A699" s="62"/>
      <c r="B699" s="14" t="s">
        <v>74</v>
      </c>
      <c r="C699" s="22" t="s">
        <v>64</v>
      </c>
      <c r="D699" s="14">
        <v>28</v>
      </c>
      <c r="E699" s="14">
        <v>1957</v>
      </c>
      <c r="F699" s="279">
        <v>36.31</v>
      </c>
      <c r="G699" s="279">
        <v>0</v>
      </c>
      <c r="H699" s="279">
        <v>0</v>
      </c>
      <c r="I699" s="279">
        <f>F699-G699-H699</f>
        <v>36.31</v>
      </c>
      <c r="J699" s="279">
        <v>1461.6000000000001</v>
      </c>
      <c r="K699" s="279">
        <f>I699/J699*L699</f>
        <v>32.300149767378215</v>
      </c>
      <c r="L699" s="279">
        <v>1300.19</v>
      </c>
      <c r="M699" s="280">
        <f>K699/L699</f>
        <v>2.4842638204707168E-2</v>
      </c>
      <c r="N699" s="281">
        <f>56.6*1.09</f>
        <v>61.694000000000003</v>
      </c>
      <c r="O699" s="281">
        <f>M699*N699</f>
        <v>1.532641721401204</v>
      </c>
      <c r="P699" s="281">
        <f>M699*60*1000</f>
        <v>1490.5582922824301</v>
      </c>
      <c r="Q699" s="309">
        <f>P699*N699/1000</f>
        <v>91.958503284072236</v>
      </c>
    </row>
    <row r="700" spans="1:17" ht="12.75" customHeight="1">
      <c r="A700" s="62"/>
      <c r="B700" s="32" t="s">
        <v>118</v>
      </c>
      <c r="C700" s="22" t="s">
        <v>110</v>
      </c>
      <c r="D700" s="14">
        <v>8</v>
      </c>
      <c r="E700" s="14">
        <v>1976</v>
      </c>
      <c r="F700" s="279">
        <v>10.06</v>
      </c>
      <c r="G700" s="279"/>
      <c r="H700" s="279"/>
      <c r="I700" s="279">
        <v>10.06</v>
      </c>
      <c r="J700" s="279">
        <v>404.24</v>
      </c>
      <c r="K700" s="279">
        <v>10.06</v>
      </c>
      <c r="L700" s="279">
        <v>404.24</v>
      </c>
      <c r="M700" s="280">
        <v>2.4886206214130221E-2</v>
      </c>
      <c r="N700" s="281">
        <v>62.238999999999997</v>
      </c>
      <c r="O700" s="281">
        <v>1.5488925885612508</v>
      </c>
      <c r="P700" s="281">
        <v>1493.1723728478134</v>
      </c>
      <c r="Q700" s="309">
        <v>92.933555313675043</v>
      </c>
    </row>
    <row r="701" spans="1:17" ht="12.75" customHeight="1">
      <c r="A701" s="62"/>
      <c r="B701" s="14" t="s">
        <v>119</v>
      </c>
      <c r="C701" s="74" t="s">
        <v>447</v>
      </c>
      <c r="D701" s="10">
        <v>12</v>
      </c>
      <c r="E701" s="10">
        <v>1956</v>
      </c>
      <c r="F701" s="77">
        <f>G701+H701+I701</f>
        <v>14.894997999999999</v>
      </c>
      <c r="G701" s="77">
        <v>0.57981000000000005</v>
      </c>
      <c r="H701" s="77">
        <v>0.12</v>
      </c>
      <c r="I701" s="77">
        <v>14.195188</v>
      </c>
      <c r="J701" s="77">
        <v>569.76</v>
      </c>
      <c r="K701" s="77">
        <f>I701</f>
        <v>14.195188</v>
      </c>
      <c r="L701" s="77">
        <f>J701</f>
        <v>569.76</v>
      </c>
      <c r="M701" s="78">
        <f>K701/L701</f>
        <v>2.4914328840213423E-2</v>
      </c>
      <c r="N701" s="79">
        <v>57.116</v>
      </c>
      <c r="O701" s="80">
        <f>M701*N701</f>
        <v>1.4230068060376297</v>
      </c>
      <c r="P701" s="80">
        <f>M701*60*1000</f>
        <v>1494.8597304128052</v>
      </c>
      <c r="Q701" s="81">
        <f>P701*N701/1000</f>
        <v>85.380408362257782</v>
      </c>
    </row>
    <row r="702" spans="1:17" ht="12.75" customHeight="1">
      <c r="A702" s="62"/>
      <c r="B702" s="14" t="s">
        <v>38</v>
      </c>
      <c r="C702" s="74" t="s">
        <v>37</v>
      </c>
      <c r="D702" s="10">
        <v>35</v>
      </c>
      <c r="E702" s="10" t="s">
        <v>36</v>
      </c>
      <c r="F702" s="77">
        <v>30.7</v>
      </c>
      <c r="G702" s="77">
        <v>0</v>
      </c>
      <c r="H702" s="77">
        <v>0</v>
      </c>
      <c r="I702" s="77">
        <v>30.7</v>
      </c>
      <c r="J702" s="77"/>
      <c r="K702" s="77">
        <v>30.7</v>
      </c>
      <c r="L702" s="77">
        <v>1229.69</v>
      </c>
      <c r="M702" s="78">
        <f>K702/L702</f>
        <v>2.4965641747106991E-2</v>
      </c>
      <c r="N702" s="79">
        <v>62.89</v>
      </c>
      <c r="O702" s="80">
        <f>M702*N702</f>
        <v>1.5700892094755587</v>
      </c>
      <c r="P702" s="80">
        <f>M702*60*1000</f>
        <v>1497.9385048264196</v>
      </c>
      <c r="Q702" s="81">
        <f>P702*N702/1000</f>
        <v>94.205352568533527</v>
      </c>
    </row>
    <row r="703" spans="1:17" ht="12.75" customHeight="1">
      <c r="A703" s="62"/>
      <c r="B703" s="32" t="s">
        <v>459</v>
      </c>
      <c r="C703" s="74" t="s">
        <v>696</v>
      </c>
      <c r="D703" s="10">
        <v>3</v>
      </c>
      <c r="E703" s="10">
        <v>1988</v>
      </c>
      <c r="F703" s="77">
        <v>4.7869999999999999</v>
      </c>
      <c r="G703" s="77">
        <v>0.125</v>
      </c>
      <c r="H703" s="77">
        <v>0.48</v>
      </c>
      <c r="I703" s="77">
        <v>4.1820000000000004</v>
      </c>
      <c r="J703" s="77">
        <v>167.31</v>
      </c>
      <c r="K703" s="77">
        <v>4.1820000000000004</v>
      </c>
      <c r="L703" s="77">
        <v>167.31</v>
      </c>
      <c r="M703" s="78">
        <f>K703/L703</f>
        <v>2.4995517303209612E-2</v>
      </c>
      <c r="N703" s="79">
        <v>73.14</v>
      </c>
      <c r="O703" s="80">
        <f>M703*N703</f>
        <v>1.8281721355567511</v>
      </c>
      <c r="P703" s="80">
        <f>M703*60*1000</f>
        <v>1499.7310381925768</v>
      </c>
      <c r="Q703" s="81">
        <f>P703*N703/1000</f>
        <v>109.69032813340507</v>
      </c>
    </row>
    <row r="704" spans="1:17" ht="12.75" customHeight="1">
      <c r="A704" s="62"/>
      <c r="B704" s="32" t="s">
        <v>175</v>
      </c>
      <c r="C704" s="74" t="s">
        <v>797</v>
      </c>
      <c r="D704" s="10">
        <v>10</v>
      </c>
      <c r="E704" s="10">
        <v>1978</v>
      </c>
      <c r="F704" s="77">
        <v>17</v>
      </c>
      <c r="G704" s="77">
        <v>1.52</v>
      </c>
      <c r="H704" s="77">
        <v>1.52</v>
      </c>
      <c r="I704" s="77">
        <v>13.75</v>
      </c>
      <c r="J704" s="77">
        <v>550</v>
      </c>
      <c r="K704" s="77">
        <v>13.75</v>
      </c>
      <c r="L704" s="77">
        <v>550</v>
      </c>
      <c r="M704" s="78">
        <f>K704/L704</f>
        <v>2.5000000000000001E-2</v>
      </c>
      <c r="N704" s="79">
        <v>75.599999999999994</v>
      </c>
      <c r="O704" s="80">
        <f>M704*N704</f>
        <v>1.89</v>
      </c>
      <c r="P704" s="80">
        <f>M704*60*1000</f>
        <v>1500</v>
      </c>
      <c r="Q704" s="81">
        <f>P704*N704/1000</f>
        <v>113.39999999999999</v>
      </c>
    </row>
    <row r="705" spans="1:17" ht="12.75" customHeight="1">
      <c r="A705" s="62"/>
      <c r="B705" s="32" t="s">
        <v>175</v>
      </c>
      <c r="C705" s="74" t="s">
        <v>798</v>
      </c>
      <c r="D705" s="10">
        <v>12</v>
      </c>
      <c r="E705" s="10">
        <v>1963</v>
      </c>
      <c r="F705" s="77">
        <v>15</v>
      </c>
      <c r="G705" s="77">
        <v>1.1200000000000001</v>
      </c>
      <c r="H705" s="77">
        <v>0.12</v>
      </c>
      <c r="I705" s="77">
        <v>13.35</v>
      </c>
      <c r="J705" s="77">
        <v>533.66999999999996</v>
      </c>
      <c r="K705" s="77">
        <v>13.35</v>
      </c>
      <c r="L705" s="77">
        <v>533.66999999999996</v>
      </c>
      <c r="M705" s="78">
        <f>K705/L705</f>
        <v>2.501545899151161E-2</v>
      </c>
      <c r="N705" s="79">
        <v>75.599999999999994</v>
      </c>
      <c r="O705" s="80">
        <f>M705*N705</f>
        <v>1.8911686997582775</v>
      </c>
      <c r="P705" s="80">
        <f>M705*60*1000</f>
        <v>1500.9275394906967</v>
      </c>
      <c r="Q705" s="81">
        <f>P705*N705/1000</f>
        <v>113.47012198549666</v>
      </c>
    </row>
    <row r="706" spans="1:17" ht="12.75" customHeight="1">
      <c r="A706" s="62"/>
      <c r="B706" s="32" t="s">
        <v>459</v>
      </c>
      <c r="C706" s="74" t="s">
        <v>695</v>
      </c>
      <c r="D706" s="10">
        <v>8</v>
      </c>
      <c r="E706" s="10">
        <v>1965</v>
      </c>
      <c r="F706" s="77">
        <v>11.21</v>
      </c>
      <c r="G706" s="77">
        <v>0.90700000000000003</v>
      </c>
      <c r="H706" s="77">
        <v>0.128</v>
      </c>
      <c r="I706" s="77">
        <v>10.175000000000001</v>
      </c>
      <c r="J706" s="77">
        <v>406.23</v>
      </c>
      <c r="K706" s="77">
        <v>8.9819999999999993</v>
      </c>
      <c r="L706" s="77">
        <v>358.6</v>
      </c>
      <c r="M706" s="78">
        <f>K706/L706</f>
        <v>2.5047406581148908E-2</v>
      </c>
      <c r="N706" s="79">
        <v>73.14</v>
      </c>
      <c r="O706" s="80">
        <f>M706*N706</f>
        <v>1.8319673173452311</v>
      </c>
      <c r="P706" s="80">
        <f>M706*60*1000</f>
        <v>1502.8443948689346</v>
      </c>
      <c r="Q706" s="81">
        <f>P706*N706/1000</f>
        <v>109.91803904071388</v>
      </c>
    </row>
    <row r="707" spans="1:17" ht="12.75" customHeight="1">
      <c r="A707" s="62"/>
      <c r="B707" s="14" t="s">
        <v>152</v>
      </c>
      <c r="C707" s="74" t="s">
        <v>761</v>
      </c>
      <c r="D707" s="10">
        <v>21</v>
      </c>
      <c r="E707" s="10">
        <v>1975</v>
      </c>
      <c r="F707" s="77">
        <v>10.521000000000001</v>
      </c>
      <c r="G707" s="77"/>
      <c r="H707" s="77"/>
      <c r="I707" s="77">
        <f>F707-G707-H707</f>
        <v>10.521000000000001</v>
      </c>
      <c r="J707" s="77">
        <v>419.44</v>
      </c>
      <c r="K707" s="77">
        <v>7.9943499999999998</v>
      </c>
      <c r="L707" s="77">
        <v>318.70999999999998</v>
      </c>
      <c r="M707" s="78">
        <f>K707/L707</f>
        <v>2.5083461453986385E-2</v>
      </c>
      <c r="N707" s="79">
        <v>51.448</v>
      </c>
      <c r="O707" s="80">
        <f>M707*N707</f>
        <v>1.2904939248846916</v>
      </c>
      <c r="P707" s="80">
        <f>M707*60*1000</f>
        <v>1505.007687239183</v>
      </c>
      <c r="Q707" s="81">
        <f>P707*N707/1000</f>
        <v>77.429635493081491</v>
      </c>
    </row>
    <row r="708" spans="1:17" ht="12.75" customHeight="1">
      <c r="A708" s="62"/>
      <c r="B708" s="14" t="s">
        <v>152</v>
      </c>
      <c r="C708" s="74" t="s">
        <v>762</v>
      </c>
      <c r="D708" s="10">
        <v>5</v>
      </c>
      <c r="E708" s="10">
        <v>1959</v>
      </c>
      <c r="F708" s="77">
        <v>8.8719999999999999</v>
      </c>
      <c r="G708" s="77">
        <v>0.39372000000000001</v>
      </c>
      <c r="H708" s="77">
        <v>0.66</v>
      </c>
      <c r="I708" s="77">
        <f>F708-G708-H708</f>
        <v>7.8182799999999997</v>
      </c>
      <c r="J708" s="77">
        <v>311.52</v>
      </c>
      <c r="K708" s="77">
        <v>5.4516099999999996</v>
      </c>
      <c r="L708" s="77">
        <v>217.22</v>
      </c>
      <c r="M708" s="78">
        <f>K708/L708</f>
        <v>2.5097182579872937E-2</v>
      </c>
      <c r="N708" s="79">
        <v>51.448</v>
      </c>
      <c r="O708" s="80">
        <f>M708*N708</f>
        <v>1.2911998493693029</v>
      </c>
      <c r="P708" s="80">
        <f>M708*60*1000</f>
        <v>1505.8309547923764</v>
      </c>
      <c r="Q708" s="81">
        <f>P708*N708/1000</f>
        <v>77.471990962158173</v>
      </c>
    </row>
    <row r="709" spans="1:17" ht="12.75" customHeight="1">
      <c r="A709" s="62"/>
      <c r="B709" s="32" t="s">
        <v>398</v>
      </c>
      <c r="C709" s="287" t="s">
        <v>493</v>
      </c>
      <c r="D709" s="288">
        <v>45</v>
      </c>
      <c r="E709" s="288">
        <v>1973</v>
      </c>
      <c r="F709" s="289">
        <v>29.614999999999998</v>
      </c>
      <c r="G709" s="289">
        <v>0</v>
      </c>
      <c r="H709" s="289">
        <v>0</v>
      </c>
      <c r="I709" s="289">
        <v>29.614999999999998</v>
      </c>
      <c r="J709" s="289">
        <v>1179.28</v>
      </c>
      <c r="K709" s="289">
        <v>29.614999999999998</v>
      </c>
      <c r="L709" s="289">
        <v>1179.28</v>
      </c>
      <c r="M709" s="290">
        <v>2.5112780679736789E-2</v>
      </c>
      <c r="N709" s="291">
        <v>64.528000000000006</v>
      </c>
      <c r="O709" s="291">
        <v>1.6204775117020556</v>
      </c>
      <c r="P709" s="291">
        <v>1506.7668407842075</v>
      </c>
      <c r="Q709" s="311">
        <v>97.22865070212336</v>
      </c>
    </row>
    <row r="710" spans="1:17" ht="12.75" customHeight="1">
      <c r="A710" s="62"/>
      <c r="B710" s="14" t="s">
        <v>150</v>
      </c>
      <c r="C710" s="275" t="s">
        <v>148</v>
      </c>
      <c r="D710" s="28">
        <v>9</v>
      </c>
      <c r="E710" s="28" t="s">
        <v>147</v>
      </c>
      <c r="F710" s="276">
        <v>6.4</v>
      </c>
      <c r="G710" s="276"/>
      <c r="H710" s="276">
        <v>0</v>
      </c>
      <c r="I710" s="276">
        <v>6.4</v>
      </c>
      <c r="J710" s="276">
        <v>255.12</v>
      </c>
      <c r="K710" s="276">
        <v>6.4249999999999998</v>
      </c>
      <c r="L710" s="276">
        <v>255.1</v>
      </c>
      <c r="M710" s="78">
        <v>2.5186201489611915E-2</v>
      </c>
      <c r="N710" s="79">
        <v>55.4</v>
      </c>
      <c r="O710" s="80">
        <v>1.3953155625245002</v>
      </c>
      <c r="P710" s="80">
        <v>1511.1720893767149</v>
      </c>
      <c r="Q710" s="81">
        <v>83.718933751470004</v>
      </c>
    </row>
    <row r="711" spans="1:17" ht="12.75" customHeight="1">
      <c r="A711" s="62"/>
      <c r="B711" s="32" t="s">
        <v>474</v>
      </c>
      <c r="C711" s="282" t="s">
        <v>309</v>
      </c>
      <c r="D711" s="283">
        <v>5</v>
      </c>
      <c r="E711" s="283">
        <v>1935</v>
      </c>
      <c r="F711" s="284">
        <v>8.6180000000000003</v>
      </c>
      <c r="G711" s="284">
        <v>0.168402</v>
      </c>
      <c r="H711" s="284">
        <v>0.32</v>
      </c>
      <c r="I711" s="284">
        <v>8.1295979999999997</v>
      </c>
      <c r="J711" s="284">
        <v>321.79000000000002</v>
      </c>
      <c r="K711" s="284">
        <v>8.1295979999999997</v>
      </c>
      <c r="L711" s="284">
        <v>321.79000000000002</v>
      </c>
      <c r="M711" s="285">
        <v>2.5263675067590662E-2</v>
      </c>
      <c r="N711" s="286">
        <v>80.115000000000009</v>
      </c>
      <c r="O711" s="286">
        <v>2.0239993280400261</v>
      </c>
      <c r="P711" s="286">
        <v>1515.8205040554399</v>
      </c>
      <c r="Q711" s="310">
        <v>121.43995968240158</v>
      </c>
    </row>
    <row r="712" spans="1:17" ht="12.75" customHeight="1">
      <c r="A712" s="62"/>
      <c r="B712" s="32" t="s">
        <v>118</v>
      </c>
      <c r="C712" s="22" t="s">
        <v>113</v>
      </c>
      <c r="D712" s="14">
        <v>24</v>
      </c>
      <c r="E712" s="14">
        <v>1960</v>
      </c>
      <c r="F712" s="279">
        <v>23.31</v>
      </c>
      <c r="G712" s="279"/>
      <c r="H712" s="279"/>
      <c r="I712" s="279">
        <v>23.31</v>
      </c>
      <c r="J712" s="279">
        <v>914.41</v>
      </c>
      <c r="K712" s="279">
        <v>23.31</v>
      </c>
      <c r="L712" s="279">
        <v>914.41</v>
      </c>
      <c r="M712" s="280">
        <v>2.5491847202020974E-2</v>
      </c>
      <c r="N712" s="281">
        <v>62.238999999999997</v>
      </c>
      <c r="O712" s="281">
        <v>1.5865870780065834</v>
      </c>
      <c r="P712" s="281">
        <v>1529.5108321212585</v>
      </c>
      <c r="Q712" s="309">
        <v>95.195224680395</v>
      </c>
    </row>
    <row r="713" spans="1:17" ht="12.75" customHeight="1">
      <c r="A713" s="62"/>
      <c r="B713" s="32" t="s">
        <v>175</v>
      </c>
      <c r="C713" s="74" t="s">
        <v>799</v>
      </c>
      <c r="D713" s="10">
        <v>9</v>
      </c>
      <c r="E713" s="10">
        <v>1958</v>
      </c>
      <c r="F713" s="77">
        <v>5.3</v>
      </c>
      <c r="G713" s="77">
        <v>0</v>
      </c>
      <c r="H713" s="77">
        <v>0</v>
      </c>
      <c r="I713" s="77">
        <v>5.3</v>
      </c>
      <c r="J713" s="77">
        <v>206.92</v>
      </c>
      <c r="K713" s="77">
        <v>5.3</v>
      </c>
      <c r="L713" s="77">
        <v>206.92</v>
      </c>
      <c r="M713" s="78">
        <f>K713/L713</f>
        <v>2.5613763773439012E-2</v>
      </c>
      <c r="N713" s="79">
        <v>75.599999999999994</v>
      </c>
      <c r="O713" s="80">
        <f>M713*N713</f>
        <v>1.9364005412719891</v>
      </c>
      <c r="P713" s="80">
        <f>M713*60*1000</f>
        <v>1536.8258264063409</v>
      </c>
      <c r="Q713" s="81">
        <f>P713*N713/1000</f>
        <v>116.18403247631936</v>
      </c>
    </row>
    <row r="714" spans="1:17" ht="12.75" customHeight="1">
      <c r="A714" s="62"/>
      <c r="B714" s="32" t="s">
        <v>77</v>
      </c>
      <c r="C714" s="271" t="s">
        <v>660</v>
      </c>
      <c r="D714" s="15">
        <v>4</v>
      </c>
      <c r="E714" s="13" t="s">
        <v>35</v>
      </c>
      <c r="F714" s="272">
        <v>4.16</v>
      </c>
      <c r="G714" s="272">
        <v>7.0000000000000007E-2</v>
      </c>
      <c r="H714" s="273">
        <v>0.04</v>
      </c>
      <c r="I714" s="272">
        <v>4.05</v>
      </c>
      <c r="J714" s="274">
        <v>158.1</v>
      </c>
      <c r="K714" s="272">
        <v>4.05</v>
      </c>
      <c r="L714" s="274">
        <v>158.1</v>
      </c>
      <c r="M714" s="78">
        <f>K714/L714</f>
        <v>2.5616698292220113E-2</v>
      </c>
      <c r="N714" s="79">
        <v>60.8</v>
      </c>
      <c r="O714" s="80">
        <f>M714*N714</f>
        <v>1.5574952561669828</v>
      </c>
      <c r="P714" s="80">
        <f>M714*60*1000</f>
        <v>1537.0018975332066</v>
      </c>
      <c r="Q714" s="81">
        <f>P714*N714/1000</f>
        <v>93.44971537001895</v>
      </c>
    </row>
    <row r="715" spans="1:17" ht="12.75" customHeight="1">
      <c r="A715" s="62"/>
      <c r="B715" s="32" t="s">
        <v>400</v>
      </c>
      <c r="C715" s="74" t="s">
        <v>530</v>
      </c>
      <c r="D715" s="10">
        <v>8</v>
      </c>
      <c r="E715" s="10">
        <v>1987</v>
      </c>
      <c r="F715" s="77">
        <v>8.2370000000000001</v>
      </c>
      <c r="G715" s="77">
        <v>1.53993</v>
      </c>
      <c r="H715" s="77">
        <v>7.0000000000000007E-2</v>
      </c>
      <c r="I715" s="77">
        <v>8.0130060000000007</v>
      </c>
      <c r="J715" s="77">
        <v>334.89</v>
      </c>
      <c r="K715" s="77">
        <v>8.0130060000000007</v>
      </c>
      <c r="L715" s="77">
        <v>310.43</v>
      </c>
      <c r="M715" s="78">
        <v>2.5812601874818802E-2</v>
      </c>
      <c r="N715" s="79">
        <v>63.765000000000001</v>
      </c>
      <c r="O715" s="80">
        <v>1.6459405585478208</v>
      </c>
      <c r="P715" s="80">
        <v>1548.7561124891281</v>
      </c>
      <c r="Q715" s="81">
        <v>98.756433512869251</v>
      </c>
    </row>
    <row r="716" spans="1:17" ht="12.75" customHeight="1">
      <c r="A716" s="62"/>
      <c r="B716" s="32" t="s">
        <v>175</v>
      </c>
      <c r="C716" s="74" t="s">
        <v>800</v>
      </c>
      <c r="D716" s="10">
        <v>13</v>
      </c>
      <c r="E716" s="10">
        <v>1960</v>
      </c>
      <c r="F716" s="77">
        <v>14</v>
      </c>
      <c r="G716" s="77">
        <v>0</v>
      </c>
      <c r="H716" s="77">
        <v>0</v>
      </c>
      <c r="I716" s="77">
        <v>13.6</v>
      </c>
      <c r="J716" s="77">
        <v>526.47</v>
      </c>
      <c r="K716" s="77">
        <v>13.6</v>
      </c>
      <c r="L716" s="77">
        <v>526.47</v>
      </c>
      <c r="M716" s="78">
        <f>K716/L716</f>
        <v>2.5832431097688374E-2</v>
      </c>
      <c r="N716" s="79">
        <v>75.599999999999994</v>
      </c>
      <c r="O716" s="80">
        <f>M716*N716</f>
        <v>1.9529317909852408</v>
      </c>
      <c r="P716" s="80">
        <f>M716*60*1000</f>
        <v>1549.9458658613023</v>
      </c>
      <c r="Q716" s="81">
        <f>P716*N716/1000</f>
        <v>117.17590745911444</v>
      </c>
    </row>
    <row r="717" spans="1:17" ht="12.75" customHeight="1">
      <c r="A717" s="62"/>
      <c r="B717" s="32" t="s">
        <v>398</v>
      </c>
      <c r="C717" s="287" t="s">
        <v>490</v>
      </c>
      <c r="D717" s="288">
        <v>51</v>
      </c>
      <c r="E717" s="288">
        <v>1986</v>
      </c>
      <c r="F717" s="289">
        <v>57.591999999999999</v>
      </c>
      <c r="G717" s="289">
        <v>3.0345</v>
      </c>
      <c r="H717" s="289">
        <v>6.79</v>
      </c>
      <c r="I717" s="289">
        <v>47.767494999999997</v>
      </c>
      <c r="J717" s="289">
        <v>1842.82</v>
      </c>
      <c r="K717" s="289">
        <v>47.767494999999997</v>
      </c>
      <c r="L717" s="289">
        <v>1842.82</v>
      </c>
      <c r="M717" s="290">
        <v>2.592086856014152E-2</v>
      </c>
      <c r="N717" s="291">
        <v>64.528000000000006</v>
      </c>
      <c r="O717" s="291">
        <v>1.6726218064488121</v>
      </c>
      <c r="P717" s="291">
        <v>1555.2521136084911</v>
      </c>
      <c r="Q717" s="311">
        <v>100.35730838692872</v>
      </c>
    </row>
    <row r="718" spans="1:17" ht="12.75" customHeight="1">
      <c r="A718" s="62"/>
      <c r="B718" s="14" t="s">
        <v>74</v>
      </c>
      <c r="C718" s="22" t="s">
        <v>68</v>
      </c>
      <c r="D718" s="14">
        <v>25</v>
      </c>
      <c r="E718" s="14">
        <v>1957</v>
      </c>
      <c r="F718" s="279">
        <v>40.479999999999997</v>
      </c>
      <c r="G718" s="279">
        <v>0</v>
      </c>
      <c r="H718" s="279">
        <v>0</v>
      </c>
      <c r="I718" s="279">
        <f>F718-G718-H718</f>
        <v>40.479999999999997</v>
      </c>
      <c r="J718" s="279">
        <v>1561.46</v>
      </c>
      <c r="K718" s="279">
        <f>I718/J718*L718</f>
        <v>40.479999999999997</v>
      </c>
      <c r="L718" s="279">
        <v>1561.46</v>
      </c>
      <c r="M718" s="280">
        <f>K718/L718</f>
        <v>2.5924455317459297E-2</v>
      </c>
      <c r="N718" s="281">
        <f>56.6*1.09</f>
        <v>61.694000000000003</v>
      </c>
      <c r="O718" s="281">
        <f>M718*N718</f>
        <v>1.599383346355334</v>
      </c>
      <c r="P718" s="281">
        <f>M718*60*1000</f>
        <v>1555.4673190475578</v>
      </c>
      <c r="Q718" s="309">
        <f>P718*N718/1000</f>
        <v>95.963000781320034</v>
      </c>
    </row>
    <row r="719" spans="1:17" ht="12.75" customHeight="1">
      <c r="A719" s="62"/>
      <c r="B719" s="14" t="s">
        <v>188</v>
      </c>
      <c r="C719" s="74" t="s">
        <v>185</v>
      </c>
      <c r="D719" s="10">
        <v>8</v>
      </c>
      <c r="E719" s="10">
        <v>1960</v>
      </c>
      <c r="F719" s="77">
        <f>SUM(G719+H719+I719)</f>
        <v>11.17</v>
      </c>
      <c r="G719" s="77">
        <v>0.35699999999999998</v>
      </c>
      <c r="H719" s="77">
        <v>1.1200000000000001</v>
      </c>
      <c r="I719" s="77">
        <v>9.6929999999999996</v>
      </c>
      <c r="J719" s="77">
        <v>372.64</v>
      </c>
      <c r="K719" s="77">
        <v>5.8929999999999998</v>
      </c>
      <c r="L719" s="77">
        <v>226.58</v>
      </c>
      <c r="M719" s="78">
        <f>K719/L719</f>
        <v>2.6008473828228438E-2</v>
      </c>
      <c r="N719" s="79">
        <v>52.65</v>
      </c>
      <c r="O719" s="80">
        <f>M719*N719</f>
        <v>1.3693461470562271</v>
      </c>
      <c r="P719" s="80">
        <f>M719*60*1000</f>
        <v>1560.5084296937061</v>
      </c>
      <c r="Q719" s="81">
        <f>P719*N719/1000</f>
        <v>82.16076882337363</v>
      </c>
    </row>
    <row r="720" spans="1:17" ht="12.75" customHeight="1">
      <c r="A720" s="62"/>
      <c r="B720" s="32" t="s">
        <v>267</v>
      </c>
      <c r="C720" s="282" t="s">
        <v>472</v>
      </c>
      <c r="D720" s="283">
        <v>12</v>
      </c>
      <c r="E720" s="283">
        <v>1952</v>
      </c>
      <c r="F720" s="284">
        <v>16.196000000000002</v>
      </c>
      <c r="G720" s="284">
        <v>1.7475510000000001</v>
      </c>
      <c r="H720" s="284">
        <v>0.12</v>
      </c>
      <c r="I720" s="284">
        <v>14.32845</v>
      </c>
      <c r="J720" s="284">
        <v>548.26</v>
      </c>
      <c r="K720" s="284">
        <v>14.32845</v>
      </c>
      <c r="L720" s="284">
        <v>548.26</v>
      </c>
      <c r="M720" s="285">
        <v>2.6134407033159449E-2</v>
      </c>
      <c r="N720" s="286">
        <v>61.040000000000006</v>
      </c>
      <c r="O720" s="286">
        <v>1.595244205304053</v>
      </c>
      <c r="P720" s="286">
        <v>1568.0644219895669</v>
      </c>
      <c r="Q720" s="310">
        <v>95.714652318243168</v>
      </c>
    </row>
    <row r="721" spans="1:17" ht="12.75" customHeight="1">
      <c r="A721" s="62"/>
      <c r="B721" s="14" t="s">
        <v>119</v>
      </c>
      <c r="C721" s="74" t="s">
        <v>445</v>
      </c>
      <c r="D721" s="10">
        <v>8</v>
      </c>
      <c r="E721" s="10">
        <v>1959</v>
      </c>
      <c r="F721" s="77">
        <f>G721+H721+I721</f>
        <v>9.4440010000000001</v>
      </c>
      <c r="G721" s="77">
        <v>0</v>
      </c>
      <c r="H721" s="77">
        <v>0</v>
      </c>
      <c r="I721" s="77">
        <v>9.4440010000000001</v>
      </c>
      <c r="J721" s="77">
        <v>359.86</v>
      </c>
      <c r="K721" s="77">
        <f>I721</f>
        <v>9.4440010000000001</v>
      </c>
      <c r="L721" s="77">
        <f>J721</f>
        <v>359.86</v>
      </c>
      <c r="M721" s="78">
        <f>K721/L721</f>
        <v>2.6243541932973933E-2</v>
      </c>
      <c r="N721" s="79">
        <v>57.116</v>
      </c>
      <c r="O721" s="80">
        <f>M721*N721</f>
        <v>1.4989261410437391</v>
      </c>
      <c r="P721" s="80">
        <f>M721*60*1000</f>
        <v>1574.6125159784358</v>
      </c>
      <c r="Q721" s="81">
        <f>P721*N721/1000</f>
        <v>89.935568462624346</v>
      </c>
    </row>
    <row r="722" spans="1:17" ht="12.75" customHeight="1">
      <c r="A722" s="62"/>
      <c r="B722" s="14" t="s">
        <v>119</v>
      </c>
      <c r="C722" s="293" t="s">
        <v>444</v>
      </c>
      <c r="D722" s="10">
        <v>4</v>
      </c>
      <c r="E722" s="10">
        <v>1940</v>
      </c>
      <c r="F722" s="77">
        <f>G722+H722+I722</f>
        <v>4.2439989999999996</v>
      </c>
      <c r="G722" s="77">
        <v>0</v>
      </c>
      <c r="H722" s="77">
        <v>0</v>
      </c>
      <c r="I722" s="77">
        <v>4.2439989999999996</v>
      </c>
      <c r="J722" s="77">
        <v>161.63</v>
      </c>
      <c r="K722" s="77">
        <f>I722</f>
        <v>4.2439989999999996</v>
      </c>
      <c r="L722" s="77">
        <f>J722</f>
        <v>161.63</v>
      </c>
      <c r="M722" s="78">
        <f>K722/L722</f>
        <v>2.6257495514446574E-2</v>
      </c>
      <c r="N722" s="79">
        <v>57.116</v>
      </c>
      <c r="O722" s="80">
        <f>M722*N722</f>
        <v>1.4997231138031306</v>
      </c>
      <c r="P722" s="80">
        <f>M722*60*1000</f>
        <v>1575.4497308667944</v>
      </c>
      <c r="Q722" s="81">
        <f>P722*N722/1000</f>
        <v>89.983386828187818</v>
      </c>
    </row>
    <row r="723" spans="1:17" ht="12.75" customHeight="1">
      <c r="A723" s="62"/>
      <c r="B723" s="14" t="s">
        <v>366</v>
      </c>
      <c r="C723" s="74" t="s">
        <v>365</v>
      </c>
      <c r="D723" s="10">
        <v>6</v>
      </c>
      <c r="E723" s="10">
        <v>1961</v>
      </c>
      <c r="F723" s="77">
        <v>3.16</v>
      </c>
      <c r="G723" s="77">
        <v>0</v>
      </c>
      <c r="H723" s="77">
        <v>0</v>
      </c>
      <c r="I723" s="77">
        <v>3.1600010000000003</v>
      </c>
      <c r="J723" s="77">
        <v>120.27</v>
      </c>
      <c r="K723" s="77">
        <v>3.1600010000000003</v>
      </c>
      <c r="L723" s="77">
        <v>120.27</v>
      </c>
      <c r="M723" s="78">
        <v>2.6274224661179017E-2</v>
      </c>
      <c r="N723" s="79">
        <v>81.313999999999993</v>
      </c>
      <c r="O723" s="80">
        <v>2.1364623040991102</v>
      </c>
      <c r="P723" s="80">
        <v>1576.453479670741</v>
      </c>
      <c r="Q723" s="81">
        <v>128.1877382459466</v>
      </c>
    </row>
    <row r="724" spans="1:17" ht="12.75" customHeight="1">
      <c r="A724" s="62"/>
      <c r="B724" s="32" t="s">
        <v>175</v>
      </c>
      <c r="C724" s="74" t="s">
        <v>801</v>
      </c>
      <c r="D724" s="10">
        <v>9</v>
      </c>
      <c r="E724" s="10">
        <v>1977</v>
      </c>
      <c r="F724" s="77">
        <v>14</v>
      </c>
      <c r="G724" s="77">
        <v>0.76</v>
      </c>
      <c r="H724" s="77">
        <v>1.44</v>
      </c>
      <c r="I724" s="77">
        <v>12.09</v>
      </c>
      <c r="J724" s="77">
        <v>460.02</v>
      </c>
      <c r="K724" s="77">
        <v>12.09</v>
      </c>
      <c r="L724" s="77">
        <v>460.02</v>
      </c>
      <c r="M724" s="78">
        <f>K724/L724</f>
        <v>2.6281466023216384E-2</v>
      </c>
      <c r="N724" s="79">
        <v>75.599999999999994</v>
      </c>
      <c r="O724" s="80">
        <f>M724*N724</f>
        <v>1.9868788313551584</v>
      </c>
      <c r="P724" s="80">
        <f>M724*60*1000</f>
        <v>1576.887961392983</v>
      </c>
      <c r="Q724" s="81">
        <f>P724*N724/1000</f>
        <v>119.21272988130951</v>
      </c>
    </row>
    <row r="725" spans="1:17" ht="12.75" customHeight="1">
      <c r="A725" s="62"/>
      <c r="B725" s="14" t="s">
        <v>119</v>
      </c>
      <c r="C725" s="293" t="s">
        <v>679</v>
      </c>
      <c r="D725" s="10">
        <v>6</v>
      </c>
      <c r="E725" s="10">
        <v>1936</v>
      </c>
      <c r="F725" s="77">
        <f>G725+H725+I725</f>
        <v>7.7049989999999999</v>
      </c>
      <c r="G725" s="77">
        <v>0.63251999999999997</v>
      </c>
      <c r="H725" s="77">
        <v>0.06</v>
      </c>
      <c r="I725" s="77">
        <v>7.0124789999999999</v>
      </c>
      <c r="J725" s="77">
        <v>266.57</v>
      </c>
      <c r="K725" s="77">
        <f>I725</f>
        <v>7.0124789999999999</v>
      </c>
      <c r="L725" s="77">
        <f>J725</f>
        <v>266.57</v>
      </c>
      <c r="M725" s="78">
        <f>K725/L725</f>
        <v>2.6306332295457105E-2</v>
      </c>
      <c r="N725" s="79">
        <v>57.116</v>
      </c>
      <c r="O725" s="80">
        <f>M725*N725</f>
        <v>1.502512475387328</v>
      </c>
      <c r="P725" s="80">
        <f>M725*60*1000</f>
        <v>1578.3799377274263</v>
      </c>
      <c r="Q725" s="81">
        <f>P725*N725/1000</f>
        <v>90.150748523239685</v>
      </c>
    </row>
    <row r="726" spans="1:17" ht="12.75" customHeight="1">
      <c r="A726" s="62"/>
      <c r="B726" s="14" t="s">
        <v>34</v>
      </c>
      <c r="C726" s="74" t="s">
        <v>577</v>
      </c>
      <c r="D726" s="10">
        <v>8</v>
      </c>
      <c r="E726" s="10">
        <v>1992</v>
      </c>
      <c r="F726" s="77">
        <v>11.289</v>
      </c>
      <c r="G726" s="77">
        <v>0.93300000000000005</v>
      </c>
      <c r="H726" s="77">
        <v>0.08</v>
      </c>
      <c r="I726" s="77">
        <v>10.276</v>
      </c>
      <c r="J726" s="77">
        <v>390.46</v>
      </c>
      <c r="K726" s="77">
        <v>10.276</v>
      </c>
      <c r="L726" s="77">
        <v>390.46</v>
      </c>
      <c r="M726" s="78">
        <f>K726/L726</f>
        <v>2.6317676586590177E-2</v>
      </c>
      <c r="N726" s="79">
        <v>67.599999999999994</v>
      </c>
      <c r="O726" s="80">
        <f>M726*N726</f>
        <v>1.7790749372534957</v>
      </c>
      <c r="P726" s="80">
        <f>M726*60*1000</f>
        <v>1579.0605951954105</v>
      </c>
      <c r="Q726" s="81">
        <f>P726*N726/1000</f>
        <v>106.74449623520975</v>
      </c>
    </row>
    <row r="727" spans="1:17" ht="12.75" customHeight="1">
      <c r="A727" s="62"/>
      <c r="B727" s="32" t="s">
        <v>400</v>
      </c>
      <c r="C727" s="74" t="s">
        <v>532</v>
      </c>
      <c r="D727" s="10">
        <v>8</v>
      </c>
      <c r="E727" s="10">
        <v>1992</v>
      </c>
      <c r="F727" s="77">
        <v>6.6210000000000004</v>
      </c>
      <c r="G727" s="77">
        <v>2.86938</v>
      </c>
      <c r="H727" s="77">
        <v>6.4</v>
      </c>
      <c r="I727" s="77">
        <v>5.6940629999999999</v>
      </c>
      <c r="J727" s="77">
        <v>786.78</v>
      </c>
      <c r="K727" s="77">
        <v>5.6940629999999999</v>
      </c>
      <c r="L727" s="77">
        <v>216.32</v>
      </c>
      <c r="M727" s="78">
        <v>2.6322406619822485E-2</v>
      </c>
      <c r="N727" s="79">
        <v>63.765000000000001</v>
      </c>
      <c r="O727" s="80">
        <v>1.6784482581129807</v>
      </c>
      <c r="P727" s="80">
        <v>1579.3443971893491</v>
      </c>
      <c r="Q727" s="81">
        <v>100.70689548677885</v>
      </c>
    </row>
    <row r="728" spans="1:17" ht="12.75" customHeight="1">
      <c r="A728" s="62"/>
      <c r="B728" s="32" t="s">
        <v>174</v>
      </c>
      <c r="C728" s="74" t="s">
        <v>172</v>
      </c>
      <c r="D728" s="10">
        <v>4</v>
      </c>
      <c r="E728" s="10" t="s">
        <v>35</v>
      </c>
      <c r="F728" s="77">
        <f>G728+H728+I728</f>
        <v>5.0199999999999996</v>
      </c>
      <c r="G728" s="77">
        <v>0.59</v>
      </c>
      <c r="H728" s="77">
        <v>0.41</v>
      </c>
      <c r="I728" s="77">
        <v>4.0199999999999996</v>
      </c>
      <c r="J728" s="77">
        <v>152.25</v>
      </c>
      <c r="K728" s="77">
        <v>4.0199999999999996</v>
      </c>
      <c r="L728" s="77">
        <v>152.25</v>
      </c>
      <c r="M728" s="78">
        <f>K728/L728</f>
        <v>2.6403940886699506E-2</v>
      </c>
      <c r="N728" s="79">
        <v>49.81</v>
      </c>
      <c r="O728" s="80">
        <f>M728*N728</f>
        <v>1.3151802955665024</v>
      </c>
      <c r="P728" s="80">
        <f>M728*60*1000</f>
        <v>1584.2364532019703</v>
      </c>
      <c r="Q728" s="81">
        <f>P728*N728/1000</f>
        <v>78.910817733990143</v>
      </c>
    </row>
    <row r="729" spans="1:17" ht="12.75" customHeight="1">
      <c r="A729" s="62"/>
      <c r="B729" s="14" t="s">
        <v>152</v>
      </c>
      <c r="C729" s="74" t="s">
        <v>763</v>
      </c>
      <c r="D729" s="10">
        <v>80</v>
      </c>
      <c r="E729" s="10">
        <v>1961</v>
      </c>
      <c r="F729" s="77">
        <v>39.673999999999999</v>
      </c>
      <c r="G729" s="77">
        <v>3.3456000000000001</v>
      </c>
      <c r="H729" s="77">
        <v>0.8</v>
      </c>
      <c r="I729" s="77">
        <f>F729-G729-H729</f>
        <v>35.528400000000005</v>
      </c>
      <c r="J729" s="77">
        <v>1344.76</v>
      </c>
      <c r="K729" s="77">
        <v>35.527999999999999</v>
      </c>
      <c r="L729" s="77">
        <v>1344.76</v>
      </c>
      <c r="M729" s="78">
        <f>K729/L729</f>
        <v>2.6419584163716946E-2</v>
      </c>
      <c r="N729" s="79">
        <v>51.448</v>
      </c>
      <c r="O729" s="80">
        <f>M729*N729</f>
        <v>1.3592347660549093</v>
      </c>
      <c r="P729" s="80">
        <f>M729*60*1000</f>
        <v>1585.1750498230169</v>
      </c>
      <c r="Q729" s="81">
        <f>P729*N729/1000</f>
        <v>81.554085963294582</v>
      </c>
    </row>
    <row r="730" spans="1:17" ht="12.75" customHeight="1">
      <c r="A730" s="62"/>
      <c r="B730" s="14" t="s">
        <v>75</v>
      </c>
      <c r="C730" s="74" t="s">
        <v>436</v>
      </c>
      <c r="D730" s="10">
        <v>19</v>
      </c>
      <c r="E730" s="10">
        <v>1959</v>
      </c>
      <c r="F730" s="77">
        <v>29.0839</v>
      </c>
      <c r="G730" s="77">
        <v>2.3485999999999998</v>
      </c>
      <c r="H730" s="77">
        <v>0.18</v>
      </c>
      <c r="I730" s="77">
        <v>26.555299999999999</v>
      </c>
      <c r="J730" s="77">
        <v>1003.96</v>
      </c>
      <c r="K730" s="77">
        <v>26.555299999999999</v>
      </c>
      <c r="L730" s="77">
        <v>1003.96</v>
      </c>
      <c r="M730" s="78">
        <v>2.6450555799035817E-2</v>
      </c>
      <c r="N730" s="79">
        <v>60.4</v>
      </c>
      <c r="O730" s="80">
        <v>1.5976135702617633</v>
      </c>
      <c r="P730" s="80">
        <v>1587.033347942149</v>
      </c>
      <c r="Q730" s="81">
        <v>95.856814215705796</v>
      </c>
    </row>
    <row r="731" spans="1:17" ht="12.75" customHeight="1">
      <c r="A731" s="62"/>
      <c r="B731" s="14" t="s">
        <v>74</v>
      </c>
      <c r="C731" s="22" t="s">
        <v>72</v>
      </c>
      <c r="D731" s="14">
        <v>12</v>
      </c>
      <c r="E731" s="14">
        <v>1956</v>
      </c>
      <c r="F731" s="279">
        <v>18.329999999999998</v>
      </c>
      <c r="G731" s="279">
        <v>1.3412999999999999</v>
      </c>
      <c r="H731" s="279">
        <v>0</v>
      </c>
      <c r="I731" s="279">
        <f>F731-G731-H731</f>
        <v>16.988699999999998</v>
      </c>
      <c r="J731" s="279">
        <v>640.27</v>
      </c>
      <c r="K731" s="279">
        <f>I731/J731*L731</f>
        <v>16.988699999999998</v>
      </c>
      <c r="L731" s="279">
        <v>640.27</v>
      </c>
      <c r="M731" s="280">
        <f>K731/L731</f>
        <v>2.6533649866462585E-2</v>
      </c>
      <c r="N731" s="281">
        <f>56.6*1.09</f>
        <v>61.694000000000003</v>
      </c>
      <c r="O731" s="281">
        <f>M731*N731</f>
        <v>1.6369669948615428</v>
      </c>
      <c r="P731" s="281">
        <f>M731*60*1000</f>
        <v>1592.0189919877553</v>
      </c>
      <c r="Q731" s="309">
        <f>P731*N731/1000</f>
        <v>98.218019691692575</v>
      </c>
    </row>
    <row r="732" spans="1:17" ht="12.75" customHeight="1">
      <c r="A732" s="62"/>
      <c r="B732" s="14" t="s">
        <v>152</v>
      </c>
      <c r="C732" s="74" t="s">
        <v>764</v>
      </c>
      <c r="D732" s="10">
        <v>6</v>
      </c>
      <c r="E732" s="10">
        <v>1953</v>
      </c>
      <c r="F732" s="77">
        <v>5.4809999999999999</v>
      </c>
      <c r="G732" s="77">
        <v>0.47888999999999998</v>
      </c>
      <c r="H732" s="77">
        <v>0.04</v>
      </c>
      <c r="I732" s="77">
        <f>F732-G732-H732</f>
        <v>4.96211</v>
      </c>
      <c r="J732" s="77">
        <v>272.16000000000003</v>
      </c>
      <c r="K732" s="77">
        <v>3.8274900000000001</v>
      </c>
      <c r="L732" s="77">
        <v>142.96</v>
      </c>
      <c r="M732" s="78">
        <f>K732/L732</f>
        <v>2.6773153329602686E-2</v>
      </c>
      <c r="N732" s="79">
        <v>51.448</v>
      </c>
      <c r="O732" s="80">
        <f>M732*N732</f>
        <v>1.3774251925013989</v>
      </c>
      <c r="P732" s="80">
        <f>M732*60*1000</f>
        <v>1606.3891997761611</v>
      </c>
      <c r="Q732" s="81">
        <f>P732*N732/1000</f>
        <v>82.645511550083953</v>
      </c>
    </row>
    <row r="733" spans="1:17" ht="12.75" customHeight="1">
      <c r="A733" s="62"/>
      <c r="B733" s="32" t="s">
        <v>433</v>
      </c>
      <c r="C733" s="22" t="s">
        <v>430</v>
      </c>
      <c r="D733" s="14">
        <v>16</v>
      </c>
      <c r="E733" s="14">
        <v>1978</v>
      </c>
      <c r="F733" s="279">
        <v>12.461</v>
      </c>
      <c r="G733" s="279">
        <v>0</v>
      </c>
      <c r="H733" s="279">
        <v>0</v>
      </c>
      <c r="I733" s="279">
        <v>12.461</v>
      </c>
      <c r="J733" s="279">
        <v>461.27</v>
      </c>
      <c r="K733" s="279">
        <v>12.461</v>
      </c>
      <c r="L733" s="279">
        <v>461.27</v>
      </c>
      <c r="M733" s="280">
        <v>2.701454679471893E-2</v>
      </c>
      <c r="N733" s="281">
        <v>71.3</v>
      </c>
      <c r="O733" s="281">
        <v>1.9261371864634595</v>
      </c>
      <c r="P733" s="281">
        <v>1620.8728076831358</v>
      </c>
      <c r="Q733" s="309">
        <v>115.56823118780757</v>
      </c>
    </row>
    <row r="734" spans="1:17" ht="12.75" customHeight="1">
      <c r="A734" s="62"/>
      <c r="B734" s="14" t="s">
        <v>151</v>
      </c>
      <c r="C734" s="74" t="s">
        <v>531</v>
      </c>
      <c r="D734" s="10">
        <v>8</v>
      </c>
      <c r="E734" s="10">
        <v>1963</v>
      </c>
      <c r="F734" s="77">
        <v>11.311</v>
      </c>
      <c r="G734" s="77">
        <v>0.56699999999999995</v>
      </c>
      <c r="H734" s="77">
        <v>1.167</v>
      </c>
      <c r="I734" s="77">
        <v>9.577</v>
      </c>
      <c r="J734" s="77">
        <v>352.02</v>
      </c>
      <c r="K734" s="77">
        <v>9.577</v>
      </c>
      <c r="L734" s="77">
        <v>352.02</v>
      </c>
      <c r="M734" s="78">
        <f>K734/L734</f>
        <v>2.7205840577239931E-2</v>
      </c>
      <c r="N734" s="79">
        <v>72.92</v>
      </c>
      <c r="O734" s="80">
        <f>M734*N734</f>
        <v>1.9838498948923358</v>
      </c>
      <c r="P734" s="80">
        <f>M734*60*1000</f>
        <v>1632.3504346343957</v>
      </c>
      <c r="Q734" s="81">
        <f>P734*N734/1000</f>
        <v>119.03099369354014</v>
      </c>
    </row>
    <row r="735" spans="1:17" ht="12.75" customHeight="1">
      <c r="A735" s="62"/>
      <c r="B735" s="32" t="s">
        <v>175</v>
      </c>
      <c r="C735" s="293" t="s">
        <v>802</v>
      </c>
      <c r="D735" s="10">
        <v>40</v>
      </c>
      <c r="E735" s="10">
        <v>1991</v>
      </c>
      <c r="F735" s="77">
        <v>72</v>
      </c>
      <c r="G735" s="77">
        <v>3.83</v>
      </c>
      <c r="H735" s="77">
        <v>6.25</v>
      </c>
      <c r="I735" s="77">
        <v>62</v>
      </c>
      <c r="J735" s="77">
        <v>2274.15</v>
      </c>
      <c r="K735" s="77">
        <v>62</v>
      </c>
      <c r="L735" s="77">
        <v>2274.15</v>
      </c>
      <c r="M735" s="78">
        <f>K735/L735</f>
        <v>2.726293340368929E-2</v>
      </c>
      <c r="N735" s="79">
        <v>75.599999999999994</v>
      </c>
      <c r="O735" s="80">
        <f>M735*N735</f>
        <v>2.0610777653189101</v>
      </c>
      <c r="P735" s="80">
        <f>M735*60*1000</f>
        <v>1635.7760042213574</v>
      </c>
      <c r="Q735" s="81">
        <f>P735*N735/1000</f>
        <v>123.66466591913461</v>
      </c>
    </row>
    <row r="736" spans="1:17" ht="12.75" customHeight="1">
      <c r="A736" s="62"/>
      <c r="B736" s="32" t="s">
        <v>400</v>
      </c>
      <c r="C736" s="74" t="s">
        <v>531</v>
      </c>
      <c r="D736" s="10">
        <v>4</v>
      </c>
      <c r="E736" s="10">
        <v>1989</v>
      </c>
      <c r="F736" s="77">
        <v>7.3760000000000003</v>
      </c>
      <c r="G736" s="77">
        <v>2.0154100000000001</v>
      </c>
      <c r="H736" s="77">
        <v>6.4</v>
      </c>
      <c r="I736" s="77">
        <v>6.534459</v>
      </c>
      <c r="J736" s="77">
        <v>379.13</v>
      </c>
      <c r="K736" s="77">
        <v>6.534459</v>
      </c>
      <c r="L736" s="77">
        <v>238.57</v>
      </c>
      <c r="M736" s="78">
        <v>2.7390111916837826E-2</v>
      </c>
      <c r="N736" s="79">
        <v>63.765000000000001</v>
      </c>
      <c r="O736" s="80">
        <v>1.746530486377164</v>
      </c>
      <c r="P736" s="80">
        <v>1643.4067150102696</v>
      </c>
      <c r="Q736" s="81">
        <v>104.79182918262984</v>
      </c>
    </row>
    <row r="737" spans="1:17" ht="12.75" customHeight="1">
      <c r="A737" s="62"/>
      <c r="B737" s="32" t="s">
        <v>459</v>
      </c>
      <c r="C737" s="74" t="s">
        <v>694</v>
      </c>
      <c r="D737" s="10">
        <v>4</v>
      </c>
      <c r="E737" s="10">
        <v>1950</v>
      </c>
      <c r="F737" s="77">
        <v>6.6779999999999999</v>
      </c>
      <c r="G737" s="77">
        <v>0.73699999999999999</v>
      </c>
      <c r="H737" s="77">
        <v>0.64</v>
      </c>
      <c r="I737" s="77">
        <v>5.3010000000000002</v>
      </c>
      <c r="J737" s="77">
        <v>193.31</v>
      </c>
      <c r="K737" s="77">
        <v>5.3010000000000002</v>
      </c>
      <c r="L737" s="77">
        <v>193.31</v>
      </c>
      <c r="M737" s="78">
        <f>K737/L737</f>
        <v>2.7422275102167503E-2</v>
      </c>
      <c r="N737" s="79">
        <v>73.14</v>
      </c>
      <c r="O737" s="80">
        <f>M737*N737</f>
        <v>2.0056652009725311</v>
      </c>
      <c r="P737" s="80">
        <f>M737*60*1000</f>
        <v>1645.3365061300501</v>
      </c>
      <c r="Q737" s="81">
        <f>P737*N737/1000</f>
        <v>120.33991205835187</v>
      </c>
    </row>
    <row r="738" spans="1:17" ht="12.75" customHeight="1">
      <c r="A738" s="62"/>
      <c r="B738" s="14" t="s">
        <v>38</v>
      </c>
      <c r="C738" s="74" t="s">
        <v>586</v>
      </c>
      <c r="D738" s="10">
        <v>42</v>
      </c>
      <c r="E738" s="10" t="s">
        <v>36</v>
      </c>
      <c r="F738" s="77">
        <v>29.47</v>
      </c>
      <c r="G738" s="77">
        <v>0</v>
      </c>
      <c r="H738" s="77">
        <v>0</v>
      </c>
      <c r="I738" s="77">
        <v>29.47</v>
      </c>
      <c r="J738" s="77"/>
      <c r="K738" s="77">
        <v>29.47</v>
      </c>
      <c r="L738" s="77">
        <v>1067.17</v>
      </c>
      <c r="M738" s="78">
        <f>K738/L738</f>
        <v>2.7615094127458602E-2</v>
      </c>
      <c r="N738" s="79">
        <v>62.89</v>
      </c>
      <c r="O738" s="80">
        <f>M738*N738</f>
        <v>1.7367132696758716</v>
      </c>
      <c r="P738" s="80">
        <f>M738*60*1000</f>
        <v>1656.9056476475162</v>
      </c>
      <c r="Q738" s="81">
        <f>P738*N738/1000</f>
        <v>104.2027961805523</v>
      </c>
    </row>
    <row r="739" spans="1:17" ht="12.75" customHeight="1">
      <c r="A739" s="62"/>
      <c r="B739" s="14" t="s">
        <v>152</v>
      </c>
      <c r="C739" s="74" t="s">
        <v>765</v>
      </c>
      <c r="D739" s="10">
        <v>6</v>
      </c>
      <c r="E739" s="10">
        <v>1959</v>
      </c>
      <c r="F739" s="77">
        <v>5.51</v>
      </c>
      <c r="G739" s="77">
        <v>0.11679</v>
      </c>
      <c r="H739" s="77">
        <v>0.06</v>
      </c>
      <c r="I739" s="77">
        <f>F739-G739-H739</f>
        <v>5.3332100000000002</v>
      </c>
      <c r="J739" s="77">
        <v>225.56</v>
      </c>
      <c r="K739" s="77">
        <v>4.1265099999999997</v>
      </c>
      <c r="L739" s="77">
        <v>149.31</v>
      </c>
      <c r="M739" s="78">
        <f>K739/L739</f>
        <v>2.763719777643828E-2</v>
      </c>
      <c r="N739" s="79">
        <v>51.448</v>
      </c>
      <c r="O739" s="80">
        <f>M739*N739</f>
        <v>1.4218785512021967</v>
      </c>
      <c r="P739" s="80">
        <f>M739*60*1000</f>
        <v>1658.2318665862967</v>
      </c>
      <c r="Q739" s="81">
        <f>P739*N739/1000</f>
        <v>85.3127130721318</v>
      </c>
    </row>
    <row r="740" spans="1:17" ht="12.75" customHeight="1">
      <c r="A740" s="62"/>
      <c r="B740" s="32" t="s">
        <v>175</v>
      </c>
      <c r="C740" s="293" t="s">
        <v>803</v>
      </c>
      <c r="D740" s="10">
        <v>8</v>
      </c>
      <c r="E740" s="10">
        <v>1955</v>
      </c>
      <c r="F740" s="77">
        <v>13</v>
      </c>
      <c r="G740" s="77">
        <v>1.24</v>
      </c>
      <c r="H740" s="77">
        <v>1.2</v>
      </c>
      <c r="I740" s="77">
        <v>10.85</v>
      </c>
      <c r="J740" s="77">
        <v>390.37</v>
      </c>
      <c r="K740" s="77">
        <v>10.85</v>
      </c>
      <c r="L740" s="77">
        <v>390.37</v>
      </c>
      <c r="M740" s="78">
        <f>K740/L740</f>
        <v>2.7794144017214438E-2</v>
      </c>
      <c r="N740" s="79">
        <v>75.599999999999994</v>
      </c>
      <c r="O740" s="80">
        <f>M740*N740</f>
        <v>2.1012372877014114</v>
      </c>
      <c r="P740" s="80">
        <f>M740*60*1000</f>
        <v>1667.6486410328664</v>
      </c>
      <c r="Q740" s="81">
        <f>P740*N740/1000</f>
        <v>126.07423726208469</v>
      </c>
    </row>
    <row r="741" spans="1:17" ht="12.75" customHeight="1">
      <c r="A741" s="62"/>
      <c r="B741" s="14" t="s">
        <v>151</v>
      </c>
      <c r="C741" s="74" t="s">
        <v>729</v>
      </c>
      <c r="D741" s="10">
        <v>3</v>
      </c>
      <c r="E741" s="10">
        <v>1960</v>
      </c>
      <c r="F741" s="77">
        <v>5.9939999999999998</v>
      </c>
      <c r="G741" s="77">
        <v>0.623</v>
      </c>
      <c r="H741" s="77">
        <v>0.34399999999999997</v>
      </c>
      <c r="I741" s="77">
        <v>5.0270000000000001</v>
      </c>
      <c r="J741" s="77">
        <v>180.67</v>
      </c>
      <c r="K741" s="77">
        <v>5.0270000000000001</v>
      </c>
      <c r="L741" s="77">
        <v>180.67</v>
      </c>
      <c r="M741" s="78">
        <f>K741/L741</f>
        <v>2.7824209885426471E-2</v>
      </c>
      <c r="N741" s="79">
        <v>72.92</v>
      </c>
      <c r="O741" s="80">
        <f>M741*N741</f>
        <v>2.0289413848452984</v>
      </c>
      <c r="P741" s="80">
        <f>M741*60*1000</f>
        <v>1669.4525931255885</v>
      </c>
      <c r="Q741" s="81">
        <f>P741*N741/1000</f>
        <v>121.73648309071791</v>
      </c>
    </row>
    <row r="742" spans="1:17" ht="12.75" customHeight="1">
      <c r="A742" s="62"/>
      <c r="B742" s="32" t="s">
        <v>386</v>
      </c>
      <c r="C742" s="275" t="s">
        <v>385</v>
      </c>
      <c r="D742" s="28">
        <v>6</v>
      </c>
      <c r="E742" s="28">
        <v>1961</v>
      </c>
      <c r="F742" s="276">
        <v>10.162000000000001</v>
      </c>
      <c r="G742" s="276">
        <v>0</v>
      </c>
      <c r="H742" s="276">
        <v>0</v>
      </c>
      <c r="I742" s="276">
        <v>10.162000000000001</v>
      </c>
      <c r="J742" s="276">
        <v>362.24</v>
      </c>
      <c r="K742" s="276">
        <v>10.162000000000001</v>
      </c>
      <c r="L742" s="276">
        <v>362.24</v>
      </c>
      <c r="M742" s="277">
        <v>2.8053224381625445E-2</v>
      </c>
      <c r="N742" s="278">
        <v>82.295000000000002</v>
      </c>
      <c r="O742" s="278">
        <v>2.3086401004858659</v>
      </c>
      <c r="P742" s="278">
        <v>1683.1934628975266</v>
      </c>
      <c r="Q742" s="308">
        <v>138.51840602915195</v>
      </c>
    </row>
    <row r="743" spans="1:17" ht="12.75" customHeight="1">
      <c r="A743" s="62"/>
      <c r="B743" s="14" t="s">
        <v>366</v>
      </c>
      <c r="C743" s="74" t="s">
        <v>364</v>
      </c>
      <c r="D743" s="10">
        <v>9</v>
      </c>
      <c r="E743" s="10">
        <v>1959</v>
      </c>
      <c r="F743" s="77">
        <v>9.4740000000000002</v>
      </c>
      <c r="G743" s="77">
        <v>0.42968000000000001</v>
      </c>
      <c r="H743" s="77">
        <v>0</v>
      </c>
      <c r="I743" s="77">
        <v>9.0443189999999998</v>
      </c>
      <c r="J743" s="77">
        <v>321.39999999999998</v>
      </c>
      <c r="K743" s="77">
        <v>9.0443189999999998</v>
      </c>
      <c r="L743" s="77">
        <v>321.39999999999998</v>
      </c>
      <c r="M743" s="78">
        <v>2.8140382700684505E-2</v>
      </c>
      <c r="N743" s="79">
        <v>81.313999999999993</v>
      </c>
      <c r="O743" s="80">
        <v>2.2882070789234596</v>
      </c>
      <c r="P743" s="80">
        <v>1688.4229620410702</v>
      </c>
      <c r="Q743" s="81">
        <v>137.29242473540756</v>
      </c>
    </row>
    <row r="744" spans="1:17" ht="12.75" customHeight="1">
      <c r="A744" s="62"/>
      <c r="B744" s="32" t="s">
        <v>118</v>
      </c>
      <c r="C744" s="22" t="s">
        <v>114</v>
      </c>
      <c r="D744" s="14">
        <v>24</v>
      </c>
      <c r="E744" s="14">
        <v>1961</v>
      </c>
      <c r="F744" s="279">
        <v>25.67</v>
      </c>
      <c r="G744" s="279"/>
      <c r="H744" s="279"/>
      <c r="I744" s="279">
        <v>25.678000000000001</v>
      </c>
      <c r="J744" s="279">
        <v>909.58</v>
      </c>
      <c r="K744" s="279">
        <v>25.67</v>
      </c>
      <c r="L744" s="279">
        <v>909.58</v>
      </c>
      <c r="M744" s="280">
        <v>2.8221816662635502E-2</v>
      </c>
      <c r="N744" s="281">
        <v>62.238999999999997</v>
      </c>
      <c r="O744" s="281">
        <v>1.756497647265771</v>
      </c>
      <c r="P744" s="281">
        <v>1693.3089997581301</v>
      </c>
      <c r="Q744" s="309">
        <v>105.38985883594626</v>
      </c>
    </row>
    <row r="745" spans="1:17" ht="12.75" customHeight="1">
      <c r="A745" s="62"/>
      <c r="B745" s="32" t="s">
        <v>398</v>
      </c>
      <c r="C745" s="287" t="s">
        <v>492</v>
      </c>
      <c r="D745" s="288">
        <v>12</v>
      </c>
      <c r="E745" s="288">
        <v>1967</v>
      </c>
      <c r="F745" s="289">
        <v>16.231000000000002</v>
      </c>
      <c r="G745" s="289">
        <v>1.2749999999999999</v>
      </c>
      <c r="H745" s="289">
        <v>0</v>
      </c>
      <c r="I745" s="289">
        <v>14.956</v>
      </c>
      <c r="J745" s="289">
        <v>529.73</v>
      </c>
      <c r="K745" s="289">
        <v>14.956</v>
      </c>
      <c r="L745" s="289">
        <v>529.73</v>
      </c>
      <c r="M745" s="290">
        <v>2.82332509014026E-2</v>
      </c>
      <c r="N745" s="291">
        <v>64.528000000000006</v>
      </c>
      <c r="O745" s="291">
        <v>1.821835214165707</v>
      </c>
      <c r="P745" s="291">
        <v>1693.995054084156</v>
      </c>
      <c r="Q745" s="311">
        <v>109.31011284994243</v>
      </c>
    </row>
    <row r="746" spans="1:17" ht="12.75" customHeight="1">
      <c r="A746" s="62"/>
      <c r="B746" s="14" t="s">
        <v>188</v>
      </c>
      <c r="C746" s="293" t="s">
        <v>818</v>
      </c>
      <c r="D746" s="10">
        <v>9</v>
      </c>
      <c r="E746" s="10"/>
      <c r="F746" s="77">
        <f>SUM(G746+H746+I746)</f>
        <v>7.8460000000000001</v>
      </c>
      <c r="G746" s="77">
        <v>0.254</v>
      </c>
      <c r="H746" s="77">
        <v>0</v>
      </c>
      <c r="I746" s="77">
        <v>7.5919999999999996</v>
      </c>
      <c r="J746" s="77">
        <v>268.74</v>
      </c>
      <c r="K746" s="77">
        <v>7.5919999999999996</v>
      </c>
      <c r="L746" s="77">
        <v>268.74</v>
      </c>
      <c r="M746" s="78">
        <f>K746/L746</f>
        <v>2.8250353501525636E-2</v>
      </c>
      <c r="N746" s="79">
        <v>52.65</v>
      </c>
      <c r="O746" s="80">
        <f>M746*N746</f>
        <v>1.4873811118553246</v>
      </c>
      <c r="P746" s="80">
        <f>M746*60*1000</f>
        <v>1695.021210091538</v>
      </c>
      <c r="Q746" s="81">
        <f>P746*N746/1000</f>
        <v>89.242866711319465</v>
      </c>
    </row>
    <row r="747" spans="1:17" ht="12.75" customHeight="1">
      <c r="A747" s="62"/>
      <c r="B747" s="32" t="s">
        <v>118</v>
      </c>
      <c r="C747" s="22" t="s">
        <v>111</v>
      </c>
      <c r="D747" s="14">
        <v>9</v>
      </c>
      <c r="E747" s="14">
        <v>1961</v>
      </c>
      <c r="F747" s="279">
        <v>11.06</v>
      </c>
      <c r="G747" s="279"/>
      <c r="H747" s="279"/>
      <c r="I747" s="279">
        <v>11.06</v>
      </c>
      <c r="J747" s="279">
        <v>391.38</v>
      </c>
      <c r="K747" s="279">
        <v>11.06</v>
      </c>
      <c r="L747" s="279">
        <v>391.38</v>
      </c>
      <c r="M747" s="280">
        <v>2.8258981041443101E-2</v>
      </c>
      <c r="N747" s="281">
        <v>62.238999999999997</v>
      </c>
      <c r="O747" s="281">
        <v>1.7588107210383772</v>
      </c>
      <c r="P747" s="281">
        <v>1695.5388624865859</v>
      </c>
      <c r="Q747" s="309">
        <v>105.52864326230264</v>
      </c>
    </row>
    <row r="748" spans="1:17" ht="12.75" customHeight="1">
      <c r="A748" s="62"/>
      <c r="B748" s="14" t="s">
        <v>75</v>
      </c>
      <c r="C748" s="74" t="s">
        <v>621</v>
      </c>
      <c r="D748" s="10">
        <v>12</v>
      </c>
      <c r="E748" s="10">
        <v>1961</v>
      </c>
      <c r="F748" s="77">
        <v>17.046299999999999</v>
      </c>
      <c r="G748" s="77">
        <v>1.377</v>
      </c>
      <c r="H748" s="77">
        <v>0.12</v>
      </c>
      <c r="I748" s="77">
        <v>15.549299999999999</v>
      </c>
      <c r="J748" s="77">
        <v>548.89</v>
      </c>
      <c r="K748" s="77">
        <v>15.549299999999999</v>
      </c>
      <c r="L748" s="77">
        <v>548.89</v>
      </c>
      <c r="M748" s="78">
        <v>2.8328626865127802E-2</v>
      </c>
      <c r="N748" s="79">
        <v>60.4</v>
      </c>
      <c r="O748" s="80">
        <v>1.7110490626537191</v>
      </c>
      <c r="P748" s="80">
        <v>1699.717611907668</v>
      </c>
      <c r="Q748" s="81">
        <v>102.66294375922314</v>
      </c>
    </row>
    <row r="749" spans="1:17" ht="12.75" customHeight="1">
      <c r="A749" s="62"/>
      <c r="B749" s="32" t="s">
        <v>118</v>
      </c>
      <c r="C749" s="22" t="s">
        <v>117</v>
      </c>
      <c r="D749" s="14">
        <v>8</v>
      </c>
      <c r="E749" s="14">
        <v>1960</v>
      </c>
      <c r="F749" s="279">
        <v>8.23</v>
      </c>
      <c r="G749" s="279"/>
      <c r="H749" s="279"/>
      <c r="I749" s="279">
        <v>8.23</v>
      </c>
      <c r="J749" s="279">
        <v>288.58</v>
      </c>
      <c r="K749" s="279">
        <v>8.23</v>
      </c>
      <c r="L749" s="279">
        <v>288.58</v>
      </c>
      <c r="M749" s="280">
        <v>2.8518954882528244E-2</v>
      </c>
      <c r="N749" s="281">
        <v>62.238999999999997</v>
      </c>
      <c r="O749" s="281">
        <v>1.7749912329336752</v>
      </c>
      <c r="P749" s="281">
        <v>1711.1372929516947</v>
      </c>
      <c r="Q749" s="309">
        <v>106.49947397602051</v>
      </c>
    </row>
    <row r="750" spans="1:17" ht="12.75" customHeight="1">
      <c r="A750" s="62"/>
      <c r="B750" s="32" t="s">
        <v>459</v>
      </c>
      <c r="C750" s="74" t="s">
        <v>693</v>
      </c>
      <c r="D750" s="10">
        <v>6</v>
      </c>
      <c r="E750" s="10">
        <v>1957</v>
      </c>
      <c r="F750" s="77">
        <v>10.087999999999999</v>
      </c>
      <c r="G750" s="77">
        <v>0.77600000000000002</v>
      </c>
      <c r="H750" s="77">
        <v>0.08</v>
      </c>
      <c r="I750" s="77">
        <v>9.2319999999999993</v>
      </c>
      <c r="J750" s="77">
        <v>319.77999999999997</v>
      </c>
      <c r="K750" s="77">
        <v>9.2319999999999993</v>
      </c>
      <c r="L750" s="77">
        <v>319.77999999999997</v>
      </c>
      <c r="M750" s="78">
        <f>K750/L750</f>
        <v>2.8869848020514104E-2</v>
      </c>
      <c r="N750" s="79">
        <v>73.14</v>
      </c>
      <c r="O750" s="80">
        <f>M750*N750</f>
        <v>2.1115406842204014</v>
      </c>
      <c r="P750" s="80">
        <f>M750*60*1000</f>
        <v>1732.1908812308461</v>
      </c>
      <c r="Q750" s="81">
        <f>P750*N750/1000</f>
        <v>126.69244105322409</v>
      </c>
    </row>
    <row r="751" spans="1:17" ht="12.75" customHeight="1">
      <c r="A751" s="62"/>
      <c r="B751" s="14" t="s">
        <v>150</v>
      </c>
      <c r="C751" s="275" t="s">
        <v>145</v>
      </c>
      <c r="D751" s="28">
        <v>8</v>
      </c>
      <c r="E751" s="28">
        <v>1959</v>
      </c>
      <c r="F751" s="276">
        <v>8.8000000000000007</v>
      </c>
      <c r="G751" s="276"/>
      <c r="H751" s="276">
        <v>0</v>
      </c>
      <c r="I751" s="276">
        <v>8.8000000000000007</v>
      </c>
      <c r="J751" s="276">
        <v>303.83</v>
      </c>
      <c r="K751" s="276">
        <v>7.4340000000000002</v>
      </c>
      <c r="L751" s="276">
        <v>256.89999999999998</v>
      </c>
      <c r="M751" s="78">
        <v>2.8937329700272484E-2</v>
      </c>
      <c r="N751" s="79">
        <v>55.4</v>
      </c>
      <c r="O751" s="80">
        <v>1.6031280653950954</v>
      </c>
      <c r="P751" s="80">
        <v>1736.2397820163492</v>
      </c>
      <c r="Q751" s="81">
        <v>96.187683923705748</v>
      </c>
    </row>
    <row r="752" spans="1:17" ht="12.75" customHeight="1">
      <c r="A752" s="62"/>
      <c r="B752" s="32" t="s">
        <v>77</v>
      </c>
      <c r="C752" s="271" t="s">
        <v>661</v>
      </c>
      <c r="D752" s="15">
        <v>4</v>
      </c>
      <c r="E752" s="13" t="s">
        <v>35</v>
      </c>
      <c r="F752" s="272">
        <v>7.46</v>
      </c>
      <c r="G752" s="272">
        <v>0.55000000000000004</v>
      </c>
      <c r="H752" s="273">
        <v>0.64</v>
      </c>
      <c r="I752" s="272">
        <v>6.27</v>
      </c>
      <c r="J752" s="274">
        <v>215.91</v>
      </c>
      <c r="K752" s="272">
        <v>6.27</v>
      </c>
      <c r="L752" s="274">
        <v>215.91</v>
      </c>
      <c r="M752" s="78">
        <f>K752/L752</f>
        <v>2.9039877726830622E-2</v>
      </c>
      <c r="N752" s="79">
        <v>60.8</v>
      </c>
      <c r="O752" s="80">
        <f>M752*N752</f>
        <v>1.7656245657913017</v>
      </c>
      <c r="P752" s="80">
        <f>M752*60*1000</f>
        <v>1742.3926636098372</v>
      </c>
      <c r="Q752" s="81">
        <f>P752*N752/1000</f>
        <v>105.9374739474781</v>
      </c>
    </row>
    <row r="753" spans="1:17" ht="12.75" customHeight="1">
      <c r="A753" s="62"/>
      <c r="B753" s="32" t="s">
        <v>433</v>
      </c>
      <c r="C753" s="22" t="s">
        <v>431</v>
      </c>
      <c r="D753" s="14">
        <v>4</v>
      </c>
      <c r="E753" s="14">
        <v>1973</v>
      </c>
      <c r="F753" s="279">
        <v>5.1139999999999999</v>
      </c>
      <c r="G753" s="279">
        <v>0</v>
      </c>
      <c r="H753" s="279">
        <v>0</v>
      </c>
      <c r="I753" s="279">
        <v>5.1139999999999999</v>
      </c>
      <c r="J753" s="279">
        <v>174.77</v>
      </c>
      <c r="K753" s="279">
        <v>5.1139999999999999</v>
      </c>
      <c r="L753" s="279">
        <v>174.77</v>
      </c>
      <c r="M753" s="280">
        <v>2.9261314870973276E-2</v>
      </c>
      <c r="N753" s="281">
        <v>71.3</v>
      </c>
      <c r="O753" s="281">
        <v>2.0863317503003946</v>
      </c>
      <c r="P753" s="281">
        <v>1755.6788922583967</v>
      </c>
      <c r="Q753" s="309">
        <v>125.17990501802367</v>
      </c>
    </row>
    <row r="754" spans="1:17" ht="12.75" customHeight="1">
      <c r="A754" s="62"/>
      <c r="B754" s="32" t="s">
        <v>267</v>
      </c>
      <c r="C754" s="282" t="s">
        <v>259</v>
      </c>
      <c r="D754" s="283">
        <v>4</v>
      </c>
      <c r="E754" s="283">
        <v>1963</v>
      </c>
      <c r="F754" s="284">
        <v>4.8970000000000002</v>
      </c>
      <c r="G754" s="284">
        <v>0.402924</v>
      </c>
      <c r="H754" s="284">
        <v>0.04</v>
      </c>
      <c r="I754" s="284">
        <v>4.454078</v>
      </c>
      <c r="J754" s="284">
        <v>150.99</v>
      </c>
      <c r="K754" s="284">
        <v>4.454078</v>
      </c>
      <c r="L754" s="284">
        <v>150.99</v>
      </c>
      <c r="M754" s="285">
        <v>2.949915888469435E-2</v>
      </c>
      <c r="N754" s="286">
        <v>61.040000000000006</v>
      </c>
      <c r="O754" s="286">
        <v>1.8006286583217432</v>
      </c>
      <c r="P754" s="286">
        <v>1769.949533081661</v>
      </c>
      <c r="Q754" s="310">
        <v>108.0377194993046</v>
      </c>
    </row>
    <row r="755" spans="1:17" ht="12.75" customHeight="1">
      <c r="A755" s="62"/>
      <c r="B755" s="14" t="s">
        <v>152</v>
      </c>
      <c r="C755" s="74" t="s">
        <v>766</v>
      </c>
      <c r="D755" s="10">
        <v>20</v>
      </c>
      <c r="E755" s="10">
        <v>1957</v>
      </c>
      <c r="F755" s="77">
        <v>20.83</v>
      </c>
      <c r="G755" s="77">
        <v>1.2509999999999999</v>
      </c>
      <c r="H755" s="77">
        <v>0.16</v>
      </c>
      <c r="I755" s="77">
        <f>F755-G755-H755</f>
        <v>19.418999999999997</v>
      </c>
      <c r="J755" s="77">
        <v>254.08</v>
      </c>
      <c r="K755" s="77">
        <v>19.418970000000002</v>
      </c>
      <c r="L755" s="77">
        <v>654.08000000000004</v>
      </c>
      <c r="M755" s="78">
        <f>K755/L755</f>
        <v>2.9688982999021528E-2</v>
      </c>
      <c r="N755" s="79">
        <v>51.448</v>
      </c>
      <c r="O755" s="80">
        <f>M755*N755</f>
        <v>1.5274387973336596</v>
      </c>
      <c r="P755" s="80">
        <f>M755*60*1000</f>
        <v>1781.3389799412917</v>
      </c>
      <c r="Q755" s="81">
        <f>P755*N755/1000</f>
        <v>91.646327840019566</v>
      </c>
    </row>
    <row r="756" spans="1:17" ht="12.75" customHeight="1">
      <c r="A756" s="62"/>
      <c r="B756" s="14" t="s">
        <v>188</v>
      </c>
      <c r="C756" s="74" t="s">
        <v>817</v>
      </c>
      <c r="D756" s="10">
        <v>3</v>
      </c>
      <c r="E756" s="10"/>
      <c r="F756" s="77">
        <f>SUM(G756+H756+I756)</f>
        <v>5.4729999999999999</v>
      </c>
      <c r="G756" s="77">
        <v>0</v>
      </c>
      <c r="H756" s="77">
        <v>0</v>
      </c>
      <c r="I756" s="77">
        <v>5.4729999999999999</v>
      </c>
      <c r="J756" s="77">
        <v>182.98</v>
      </c>
      <c r="K756" s="77">
        <v>5.4729999999999999</v>
      </c>
      <c r="L756" s="77">
        <v>182.98</v>
      </c>
      <c r="M756" s="78">
        <f>K756/L756</f>
        <v>2.9910372718329872E-2</v>
      </c>
      <c r="N756" s="79">
        <v>52.65</v>
      </c>
      <c r="O756" s="80">
        <f>M756*N756</f>
        <v>1.5747811236200677</v>
      </c>
      <c r="P756" s="80">
        <f>M756*60*1000</f>
        <v>1794.6223630997924</v>
      </c>
      <c r="Q756" s="81">
        <f>P756*N756/1000</f>
        <v>94.486867417204067</v>
      </c>
    </row>
    <row r="757" spans="1:17" ht="12.75" customHeight="1">
      <c r="A757" s="62"/>
      <c r="B757" s="14" t="s">
        <v>75</v>
      </c>
      <c r="C757" s="293" t="s">
        <v>622</v>
      </c>
      <c r="D757" s="10">
        <v>12</v>
      </c>
      <c r="E757" s="10">
        <v>1960</v>
      </c>
      <c r="F757" s="77">
        <v>17.04</v>
      </c>
      <c r="G757" s="77">
        <v>0.77029999999999998</v>
      </c>
      <c r="H757" s="77">
        <v>0.12</v>
      </c>
      <c r="I757" s="77">
        <v>16.149699999999999</v>
      </c>
      <c r="J757" s="77">
        <v>539.66</v>
      </c>
      <c r="K757" s="77">
        <v>16.149699999999999</v>
      </c>
      <c r="L757" s="77">
        <v>539.66</v>
      </c>
      <c r="M757" s="78">
        <v>2.9925693955453435E-2</v>
      </c>
      <c r="N757" s="79">
        <v>60.4</v>
      </c>
      <c r="O757" s="80">
        <v>1.8075119149093875</v>
      </c>
      <c r="P757" s="80">
        <v>1795.5416373272062</v>
      </c>
      <c r="Q757" s="81">
        <v>108.45071489456325</v>
      </c>
    </row>
    <row r="758" spans="1:17" ht="12.75" customHeight="1">
      <c r="A758" s="62"/>
      <c r="B758" s="14" t="s">
        <v>152</v>
      </c>
      <c r="C758" s="74" t="s">
        <v>767</v>
      </c>
      <c r="D758" s="10">
        <v>6</v>
      </c>
      <c r="E758" s="10">
        <v>1955</v>
      </c>
      <c r="F758" s="77">
        <v>7.718</v>
      </c>
      <c r="G758" s="77">
        <v>0.159</v>
      </c>
      <c r="H758" s="77">
        <v>0.06</v>
      </c>
      <c r="I758" s="77">
        <f>F758-G758-H758</f>
        <v>7.4990000000000006</v>
      </c>
      <c r="J758" s="77">
        <v>249.66</v>
      </c>
      <c r="K758" s="77">
        <v>6.2014899999999997</v>
      </c>
      <c r="L758" s="77">
        <v>206.48</v>
      </c>
      <c r="M758" s="78">
        <f>K758/L758</f>
        <v>3.0034337466098411E-2</v>
      </c>
      <c r="N758" s="79">
        <v>51.448</v>
      </c>
      <c r="O758" s="80">
        <f>M758*N758</f>
        <v>1.545206593955831</v>
      </c>
      <c r="P758" s="80">
        <f>M758*60*1000</f>
        <v>1802.0602479659046</v>
      </c>
      <c r="Q758" s="81">
        <f>P758*N758/1000</f>
        <v>92.712395637349871</v>
      </c>
    </row>
    <row r="759" spans="1:17" ht="12.75" customHeight="1">
      <c r="A759" s="62"/>
      <c r="B759" s="14" t="s">
        <v>366</v>
      </c>
      <c r="C759" s="74" t="s">
        <v>363</v>
      </c>
      <c r="D759" s="10">
        <v>6</v>
      </c>
      <c r="E759" s="10">
        <v>1977</v>
      </c>
      <c r="F759" s="77">
        <v>11.867000000000001</v>
      </c>
      <c r="G759" s="77">
        <v>0.59080999999999995</v>
      </c>
      <c r="H759" s="77">
        <v>0.05</v>
      </c>
      <c r="I759" s="77">
        <v>11.226190000000001</v>
      </c>
      <c r="J759" s="77">
        <v>371.33</v>
      </c>
      <c r="K759" s="77">
        <v>11.226190000000001</v>
      </c>
      <c r="L759" s="77">
        <v>371.33</v>
      </c>
      <c r="M759" s="78">
        <v>3.0232380901085293E-2</v>
      </c>
      <c r="N759" s="79">
        <v>81.313999999999993</v>
      </c>
      <c r="O759" s="80">
        <v>2.4583158205908493</v>
      </c>
      <c r="P759" s="80">
        <v>1813.9428540651177</v>
      </c>
      <c r="Q759" s="81">
        <v>147.49894923545097</v>
      </c>
    </row>
    <row r="760" spans="1:17" ht="12.75" customHeight="1">
      <c r="A760" s="62"/>
      <c r="B760" s="14" t="s">
        <v>38</v>
      </c>
      <c r="C760" s="74" t="s">
        <v>585</v>
      </c>
      <c r="D760" s="10">
        <v>8</v>
      </c>
      <c r="E760" s="10" t="s">
        <v>36</v>
      </c>
      <c r="F760" s="77">
        <v>11.788</v>
      </c>
      <c r="G760" s="77">
        <v>0</v>
      </c>
      <c r="H760" s="77">
        <v>0</v>
      </c>
      <c r="I760" s="77">
        <v>11.788</v>
      </c>
      <c r="J760" s="77"/>
      <c r="K760" s="77">
        <v>11.788</v>
      </c>
      <c r="L760" s="77">
        <v>389.52</v>
      </c>
      <c r="M760" s="78">
        <f>K760/L760</f>
        <v>3.0262887656603E-2</v>
      </c>
      <c r="N760" s="79">
        <v>62.89</v>
      </c>
      <c r="O760" s="80">
        <f>M760*N760</f>
        <v>1.9032330047237627</v>
      </c>
      <c r="P760" s="80">
        <f>M760*60*1000</f>
        <v>1815.77325939618</v>
      </c>
      <c r="Q760" s="81">
        <f>P760*N760/1000</f>
        <v>114.19398028342576</v>
      </c>
    </row>
    <row r="761" spans="1:17" ht="12.75" customHeight="1">
      <c r="A761" s="62"/>
      <c r="B761" s="14" t="s">
        <v>74</v>
      </c>
      <c r="C761" s="22" t="s">
        <v>66</v>
      </c>
      <c r="D761" s="14">
        <v>77</v>
      </c>
      <c r="E761" s="14">
        <v>1960</v>
      </c>
      <c r="F761" s="279">
        <v>44.21</v>
      </c>
      <c r="G761" s="279">
        <v>4.7200499999999996</v>
      </c>
      <c r="H761" s="279">
        <v>1.155</v>
      </c>
      <c r="I761" s="279">
        <f>F761-G761-H761</f>
        <v>38.334949999999999</v>
      </c>
      <c r="J761" s="279">
        <v>1264.2</v>
      </c>
      <c r="K761" s="279">
        <f>I761/J761*L761</f>
        <v>37.86827156264831</v>
      </c>
      <c r="L761" s="279">
        <v>1248.81</v>
      </c>
      <c r="M761" s="280">
        <f>K761/L761</f>
        <v>3.03234852080367E-2</v>
      </c>
      <c r="N761" s="281">
        <f>56.6*1.09</f>
        <v>61.694000000000003</v>
      </c>
      <c r="O761" s="281">
        <f>M761*N761</f>
        <v>1.8707770964246162</v>
      </c>
      <c r="P761" s="281">
        <f>M761*60*1000</f>
        <v>1819.4091124822021</v>
      </c>
      <c r="Q761" s="309">
        <f>P761*N761/1000</f>
        <v>112.24662578547698</v>
      </c>
    </row>
    <row r="762" spans="1:17" ht="12.75" customHeight="1">
      <c r="A762" s="62"/>
      <c r="B762" s="32" t="s">
        <v>267</v>
      </c>
      <c r="C762" s="282" t="s">
        <v>264</v>
      </c>
      <c r="D762" s="283">
        <v>4</v>
      </c>
      <c r="E762" s="283">
        <v>1940</v>
      </c>
      <c r="F762" s="284">
        <v>13.629</v>
      </c>
      <c r="G762" s="284">
        <v>1.8636630000000001</v>
      </c>
      <c r="H762" s="284">
        <v>0.04</v>
      </c>
      <c r="I762" s="284">
        <v>11.725337</v>
      </c>
      <c r="J762" s="284">
        <v>383.02000000000004</v>
      </c>
      <c r="K762" s="284">
        <v>11.725337</v>
      </c>
      <c r="L762" s="284">
        <v>383.02000000000004</v>
      </c>
      <c r="M762" s="285">
        <v>3.0612858336379296E-2</v>
      </c>
      <c r="N762" s="286">
        <v>61.040000000000006</v>
      </c>
      <c r="O762" s="286">
        <v>1.8686088728525925</v>
      </c>
      <c r="P762" s="286">
        <v>1836.7715001827578</v>
      </c>
      <c r="Q762" s="310">
        <v>112.11653237115556</v>
      </c>
    </row>
    <row r="763" spans="1:17" ht="12.75" customHeight="1">
      <c r="A763" s="62"/>
      <c r="B763" s="14" t="s">
        <v>74</v>
      </c>
      <c r="C763" s="22" t="s">
        <v>67</v>
      </c>
      <c r="D763" s="14">
        <v>18</v>
      </c>
      <c r="E763" s="14">
        <v>1959</v>
      </c>
      <c r="F763" s="279">
        <v>32.1</v>
      </c>
      <c r="G763" s="279">
        <v>2.5500000000000003</v>
      </c>
      <c r="H763" s="279">
        <v>0</v>
      </c>
      <c r="I763" s="279">
        <f>F763-G763-H763</f>
        <v>29.55</v>
      </c>
      <c r="J763" s="279">
        <v>963.76</v>
      </c>
      <c r="K763" s="279">
        <f>I763/J763*L763</f>
        <v>29.55</v>
      </c>
      <c r="L763" s="279">
        <v>963.76</v>
      </c>
      <c r="M763" s="280">
        <f>K763/L763</f>
        <v>3.0661160454885036E-2</v>
      </c>
      <c r="N763" s="281">
        <f>56.6*1.09</f>
        <v>61.694000000000003</v>
      </c>
      <c r="O763" s="281">
        <f>M763*N763</f>
        <v>1.8916096331036776</v>
      </c>
      <c r="P763" s="281">
        <f>M763*60*1000</f>
        <v>1839.6696272931022</v>
      </c>
      <c r="Q763" s="309">
        <f>P763*N763/1000</f>
        <v>113.49657798622066</v>
      </c>
    </row>
    <row r="764" spans="1:17" ht="12.75" customHeight="1">
      <c r="A764" s="62"/>
      <c r="B764" s="32" t="s">
        <v>267</v>
      </c>
      <c r="C764" s="282" t="s">
        <v>261</v>
      </c>
      <c r="D764" s="283">
        <v>4</v>
      </c>
      <c r="E764" s="283">
        <v>1955</v>
      </c>
      <c r="F764" s="284">
        <v>6.59</v>
      </c>
      <c r="G764" s="284">
        <v>0</v>
      </c>
      <c r="H764" s="284">
        <v>0</v>
      </c>
      <c r="I764" s="284">
        <v>6.59</v>
      </c>
      <c r="J764" s="284">
        <v>214.32</v>
      </c>
      <c r="K764" s="284">
        <v>6.59</v>
      </c>
      <c r="L764" s="284">
        <v>214.32</v>
      </c>
      <c r="M764" s="285">
        <v>3.0748413587159389E-2</v>
      </c>
      <c r="N764" s="286">
        <v>61.040000000000006</v>
      </c>
      <c r="O764" s="286">
        <v>1.8768831653602094</v>
      </c>
      <c r="P764" s="286">
        <v>1844.9048152295634</v>
      </c>
      <c r="Q764" s="310">
        <v>112.61298992161257</v>
      </c>
    </row>
    <row r="765" spans="1:17" ht="12.75" customHeight="1">
      <c r="A765" s="62"/>
      <c r="B765" s="14" t="s">
        <v>188</v>
      </c>
      <c r="C765" s="74" t="s">
        <v>186</v>
      </c>
      <c r="D765" s="10">
        <v>8</v>
      </c>
      <c r="E765" s="10">
        <v>1960</v>
      </c>
      <c r="F765" s="77">
        <f>SUM(G765+H765+I765)</f>
        <v>13.15</v>
      </c>
      <c r="G765" s="77">
        <v>0.71399999999999997</v>
      </c>
      <c r="H765" s="77">
        <v>1.28</v>
      </c>
      <c r="I765" s="77">
        <v>11.156000000000001</v>
      </c>
      <c r="J765" s="77">
        <v>358.27</v>
      </c>
      <c r="K765" s="77">
        <v>9.8550000000000004</v>
      </c>
      <c r="L765" s="77">
        <v>316.48</v>
      </c>
      <c r="M765" s="78">
        <f>K765/L765</f>
        <v>3.1139408493427705E-2</v>
      </c>
      <c r="N765" s="79">
        <v>52.65</v>
      </c>
      <c r="O765" s="80">
        <f>M765*N765</f>
        <v>1.6394898571789687</v>
      </c>
      <c r="P765" s="80">
        <f>M765*60*1000</f>
        <v>1868.3645096056623</v>
      </c>
      <c r="Q765" s="81">
        <f>P765*N765/1000</f>
        <v>98.369391430738119</v>
      </c>
    </row>
    <row r="766" spans="1:17" ht="12.75" customHeight="1">
      <c r="A766" s="62"/>
      <c r="B766" s="32" t="s">
        <v>174</v>
      </c>
      <c r="C766" s="74" t="s">
        <v>173</v>
      </c>
      <c r="D766" s="10">
        <v>4</v>
      </c>
      <c r="E766" s="10">
        <v>1922</v>
      </c>
      <c r="F766" s="77">
        <f>G766+H766+I766</f>
        <v>9.49</v>
      </c>
      <c r="G766" s="77">
        <v>0.77</v>
      </c>
      <c r="H766" s="77">
        <v>0.65</v>
      </c>
      <c r="I766" s="77">
        <v>8.07</v>
      </c>
      <c r="J766" s="77">
        <v>258.86</v>
      </c>
      <c r="K766" s="77">
        <v>8.07</v>
      </c>
      <c r="L766" s="77">
        <v>258.86</v>
      </c>
      <c r="M766" s="78">
        <f>K766/L766</f>
        <v>3.1175152592134745E-2</v>
      </c>
      <c r="N766" s="79">
        <v>49.81</v>
      </c>
      <c r="O766" s="80">
        <f>M766*N766</f>
        <v>1.5528343506142317</v>
      </c>
      <c r="P766" s="80">
        <f>M766*60*1000</f>
        <v>1870.5091555280846</v>
      </c>
      <c r="Q766" s="81">
        <f>P766*N766/1000</f>
        <v>93.170061036853909</v>
      </c>
    </row>
    <row r="767" spans="1:17" ht="12.75" customHeight="1">
      <c r="A767" s="62"/>
      <c r="B767" s="14" t="s">
        <v>75</v>
      </c>
      <c r="C767" s="293" t="s">
        <v>437</v>
      </c>
      <c r="D767" s="10">
        <v>76</v>
      </c>
      <c r="E767" s="10">
        <v>1963</v>
      </c>
      <c r="F767" s="77">
        <v>47.287999999999997</v>
      </c>
      <c r="G767" s="77">
        <v>5.0747999999999998</v>
      </c>
      <c r="H767" s="77">
        <v>0.76</v>
      </c>
      <c r="I767" s="77">
        <v>41.453200000000002</v>
      </c>
      <c r="J767" s="77">
        <v>1323.17</v>
      </c>
      <c r="K767" s="77">
        <v>41.453200000000002</v>
      </c>
      <c r="L767" s="77">
        <v>1323.17</v>
      </c>
      <c r="M767" s="78">
        <v>3.1328703038914121E-2</v>
      </c>
      <c r="N767" s="79">
        <v>60.4</v>
      </c>
      <c r="O767" s="80">
        <v>1.8922536635504128</v>
      </c>
      <c r="P767" s="80">
        <v>1879.7221823348473</v>
      </c>
      <c r="Q767" s="81">
        <v>113.53521981302477</v>
      </c>
    </row>
    <row r="768" spans="1:17" ht="12.75" customHeight="1">
      <c r="A768" s="62"/>
      <c r="B768" s="32" t="s">
        <v>267</v>
      </c>
      <c r="C768" s="282" t="s">
        <v>260</v>
      </c>
      <c r="D768" s="283">
        <v>6</v>
      </c>
      <c r="E768" s="283">
        <v>1959</v>
      </c>
      <c r="F768" s="284">
        <v>10.874000000000001</v>
      </c>
      <c r="G768" s="284">
        <v>0.81223199999999995</v>
      </c>
      <c r="H768" s="284">
        <v>0.06</v>
      </c>
      <c r="I768" s="284">
        <v>10.001768999999999</v>
      </c>
      <c r="J768" s="284">
        <v>310.93</v>
      </c>
      <c r="K768" s="284">
        <v>10.001768999999999</v>
      </c>
      <c r="L768" s="284">
        <v>310.93</v>
      </c>
      <c r="M768" s="285">
        <v>3.216726916026115E-2</v>
      </c>
      <c r="N768" s="286">
        <v>61.040000000000006</v>
      </c>
      <c r="O768" s="286">
        <v>1.9634901095423407</v>
      </c>
      <c r="P768" s="286">
        <v>1930.036149615669</v>
      </c>
      <c r="Q768" s="310">
        <v>117.80940657254045</v>
      </c>
    </row>
    <row r="769" spans="1:17" ht="12.75" customHeight="1">
      <c r="A769" s="62"/>
      <c r="B769" s="14" t="s">
        <v>152</v>
      </c>
      <c r="C769" s="74" t="s">
        <v>768</v>
      </c>
      <c r="D769" s="10">
        <v>6</v>
      </c>
      <c r="E769" s="10">
        <v>1926</v>
      </c>
      <c r="F769" s="77">
        <v>9.4960000000000004</v>
      </c>
      <c r="G769" s="77">
        <v>0.372</v>
      </c>
      <c r="H769" s="77">
        <v>0.8</v>
      </c>
      <c r="I769" s="77">
        <f>F769-G769-H769</f>
        <v>8.3239999999999998</v>
      </c>
      <c r="J769" s="77">
        <v>254.15</v>
      </c>
      <c r="K769" s="77">
        <v>6.3628900000000002</v>
      </c>
      <c r="L769" s="77">
        <v>194.28</v>
      </c>
      <c r="M769" s="78">
        <f>K769/L769</f>
        <v>3.2751132386246655E-2</v>
      </c>
      <c r="N769" s="79">
        <v>51.448</v>
      </c>
      <c r="O769" s="80">
        <f>M769*N769</f>
        <v>1.6849802590076179</v>
      </c>
      <c r="P769" s="80">
        <f>M769*60*1000</f>
        <v>1965.0679431747992</v>
      </c>
      <c r="Q769" s="81">
        <f>P769*N769/1000</f>
        <v>101.09881554045707</v>
      </c>
    </row>
    <row r="770" spans="1:17" ht="12.75" customHeight="1">
      <c r="A770" s="62"/>
      <c r="B770" s="14" t="s">
        <v>74</v>
      </c>
      <c r="C770" s="22" t="s">
        <v>73</v>
      </c>
      <c r="D770" s="14">
        <v>8</v>
      </c>
      <c r="E770" s="14">
        <v>1901</v>
      </c>
      <c r="F770" s="279">
        <v>11.097</v>
      </c>
      <c r="G770" s="279">
        <v>0</v>
      </c>
      <c r="H770" s="279">
        <v>0</v>
      </c>
      <c r="I770" s="279">
        <f>F770-G770-H770</f>
        <v>11.097</v>
      </c>
      <c r="J770" s="279">
        <v>330.14</v>
      </c>
      <c r="K770" s="279">
        <f>I770/J770*L770</f>
        <v>9.8990322287514392</v>
      </c>
      <c r="L770" s="279">
        <v>294.5</v>
      </c>
      <c r="M770" s="280">
        <f>K770/L770</f>
        <v>3.3613012661295211E-2</v>
      </c>
      <c r="N770" s="281">
        <f>56.6*1.09</f>
        <v>61.694000000000003</v>
      </c>
      <c r="O770" s="281">
        <f>M770*N770</f>
        <v>2.0737212031259467</v>
      </c>
      <c r="P770" s="281">
        <f>M770*60*1000</f>
        <v>2016.7807596777125</v>
      </c>
      <c r="Q770" s="309">
        <f>P770*N770/1000</f>
        <v>124.42327218755679</v>
      </c>
    </row>
    <row r="771" spans="1:17" ht="12.75" customHeight="1">
      <c r="A771" s="62"/>
      <c r="B771" s="32" t="s">
        <v>267</v>
      </c>
      <c r="C771" s="282" t="s">
        <v>263</v>
      </c>
      <c r="D771" s="283">
        <v>4</v>
      </c>
      <c r="E771" s="283">
        <v>1952</v>
      </c>
      <c r="F771" s="284">
        <v>3.6543649999999999</v>
      </c>
      <c r="G771" s="284">
        <v>0</v>
      </c>
      <c r="H771" s="284">
        <v>0</v>
      </c>
      <c r="I771" s="284">
        <v>3.6543649999999999</v>
      </c>
      <c r="J771" s="284">
        <v>108</v>
      </c>
      <c r="K771" s="284">
        <v>3.6543649999999999</v>
      </c>
      <c r="L771" s="284">
        <v>108</v>
      </c>
      <c r="M771" s="285">
        <v>3.3836712962962964E-2</v>
      </c>
      <c r="N771" s="286">
        <v>61.040000000000006</v>
      </c>
      <c r="O771" s="286">
        <v>2.0653929592592597</v>
      </c>
      <c r="P771" s="286">
        <v>2030.2027777777778</v>
      </c>
      <c r="Q771" s="310">
        <v>123.92357755555557</v>
      </c>
    </row>
    <row r="772" spans="1:17" ht="12.75" customHeight="1">
      <c r="A772" s="62"/>
      <c r="B772" s="14" t="s">
        <v>152</v>
      </c>
      <c r="C772" s="74" t="s">
        <v>769</v>
      </c>
      <c r="D772" s="10">
        <v>23</v>
      </c>
      <c r="E772" s="10">
        <v>1963</v>
      </c>
      <c r="F772" s="77">
        <v>17.280999999999999</v>
      </c>
      <c r="G772" s="77"/>
      <c r="H772" s="77"/>
      <c r="I772" s="77">
        <f>F772-G772-H772</f>
        <v>17.280999999999999</v>
      </c>
      <c r="J772" s="77">
        <v>502.6</v>
      </c>
      <c r="K772" s="77">
        <v>17.280999999999999</v>
      </c>
      <c r="L772" s="77">
        <v>502.6</v>
      </c>
      <c r="M772" s="78">
        <f>K772/L772</f>
        <v>3.4383207321925978E-2</v>
      </c>
      <c r="N772" s="79">
        <v>51.448</v>
      </c>
      <c r="O772" s="80">
        <f>M772*N772</f>
        <v>1.7689472502984478</v>
      </c>
      <c r="P772" s="80">
        <f>M772*60*1000</f>
        <v>2062.9924393155584</v>
      </c>
      <c r="Q772" s="81">
        <f>P772*N772/1000</f>
        <v>106.13683501790685</v>
      </c>
    </row>
    <row r="773" spans="1:17" ht="12.75" customHeight="1">
      <c r="A773" s="62"/>
      <c r="B773" s="32" t="s">
        <v>118</v>
      </c>
      <c r="C773" s="22" t="s">
        <v>112</v>
      </c>
      <c r="D773" s="14">
        <v>16</v>
      </c>
      <c r="E773" s="14">
        <v>1964</v>
      </c>
      <c r="F773" s="279">
        <v>21.14</v>
      </c>
      <c r="G773" s="279"/>
      <c r="H773" s="279"/>
      <c r="I773" s="279">
        <v>21.14</v>
      </c>
      <c r="J773" s="279">
        <v>606.77</v>
      </c>
      <c r="K773" s="279">
        <v>21.14</v>
      </c>
      <c r="L773" s="279">
        <v>606.77</v>
      </c>
      <c r="M773" s="280">
        <v>3.4840219523048277E-2</v>
      </c>
      <c r="N773" s="281">
        <v>62.238999999999997</v>
      </c>
      <c r="O773" s="281">
        <v>2.1684204228950015</v>
      </c>
      <c r="P773" s="281">
        <v>2090.4131713828965</v>
      </c>
      <c r="Q773" s="309">
        <v>130.10522537370008</v>
      </c>
    </row>
    <row r="774" spans="1:17" ht="12.75" customHeight="1">
      <c r="A774" s="62"/>
      <c r="B774" s="32" t="s">
        <v>118</v>
      </c>
      <c r="C774" s="22" t="s">
        <v>115</v>
      </c>
      <c r="D774" s="14">
        <v>10</v>
      </c>
      <c r="E774" s="14">
        <v>1938</v>
      </c>
      <c r="F774" s="279">
        <v>10.62</v>
      </c>
      <c r="G774" s="279"/>
      <c r="H774" s="279"/>
      <c r="I774" s="279">
        <v>10.62</v>
      </c>
      <c r="J774" s="279">
        <v>304.82</v>
      </c>
      <c r="K774" s="279">
        <v>10.62</v>
      </c>
      <c r="L774" s="279">
        <v>304.82</v>
      </c>
      <c r="M774" s="280">
        <v>3.4840233580473723E-2</v>
      </c>
      <c r="N774" s="281">
        <v>62.238999999999997</v>
      </c>
      <c r="O774" s="281">
        <v>2.1684212978151041</v>
      </c>
      <c r="P774" s="281">
        <v>2090.4140148284232</v>
      </c>
      <c r="Q774" s="309">
        <v>130.10527786890626</v>
      </c>
    </row>
    <row r="775" spans="1:17" ht="12.75" customHeight="1">
      <c r="A775" s="62"/>
      <c r="B775" s="14" t="s">
        <v>33</v>
      </c>
      <c r="C775" s="74" t="s">
        <v>32</v>
      </c>
      <c r="D775" s="10">
        <v>6</v>
      </c>
      <c r="E775" s="10">
        <v>1980</v>
      </c>
      <c r="F775" s="77">
        <v>11.6</v>
      </c>
      <c r="G775" s="77">
        <v>1.1000000000000001</v>
      </c>
      <c r="H775" s="77">
        <v>0.9</v>
      </c>
      <c r="I775" s="77">
        <v>9.6</v>
      </c>
      <c r="J775" s="77">
        <v>275</v>
      </c>
      <c r="K775" s="77">
        <v>9.6</v>
      </c>
      <c r="L775" s="77">
        <v>275</v>
      </c>
      <c r="M775" s="78">
        <f>K775/L775</f>
        <v>3.490909090909091E-2</v>
      </c>
      <c r="N775" s="79">
        <v>58.97</v>
      </c>
      <c r="O775" s="80">
        <f>M775*N775</f>
        <v>2.0585890909090909</v>
      </c>
      <c r="P775" s="80">
        <f>M775*60*1000</f>
        <v>2094.5454545454545</v>
      </c>
      <c r="Q775" s="81">
        <f>P775*N775/1000</f>
        <v>123.51534545454544</v>
      </c>
    </row>
    <row r="776" spans="1:17" ht="12.75" customHeight="1">
      <c r="A776" s="62"/>
      <c r="B776" s="32" t="s">
        <v>267</v>
      </c>
      <c r="C776" s="282" t="s">
        <v>265</v>
      </c>
      <c r="D776" s="283">
        <v>8</v>
      </c>
      <c r="E776" s="283" t="s">
        <v>35</v>
      </c>
      <c r="F776" s="284">
        <v>8.8000000000000007</v>
      </c>
      <c r="G776" s="284">
        <v>0</v>
      </c>
      <c r="H776" s="284">
        <v>0</v>
      </c>
      <c r="I776" s="284">
        <v>8.8000000000000007</v>
      </c>
      <c r="J776" s="284">
        <v>248.01</v>
      </c>
      <c r="K776" s="284">
        <v>8.8000000000000007</v>
      </c>
      <c r="L776" s="284">
        <v>248.01</v>
      </c>
      <c r="M776" s="285">
        <v>3.5482440224184515E-2</v>
      </c>
      <c r="N776" s="286">
        <v>61.040000000000006</v>
      </c>
      <c r="O776" s="286">
        <v>2.1658481512842229</v>
      </c>
      <c r="P776" s="286">
        <v>2128.9464134510708</v>
      </c>
      <c r="Q776" s="310">
        <v>129.95088907705338</v>
      </c>
    </row>
    <row r="777" spans="1:17" ht="12.75" customHeight="1">
      <c r="A777" s="62"/>
      <c r="B777" s="32" t="s">
        <v>433</v>
      </c>
      <c r="C777" s="74" t="s">
        <v>432</v>
      </c>
      <c r="D777" s="14">
        <v>7</v>
      </c>
      <c r="E777" s="14">
        <v>1985</v>
      </c>
      <c r="F777" s="279">
        <v>3.8460000000000001</v>
      </c>
      <c r="G777" s="279">
        <v>0</v>
      </c>
      <c r="H777" s="279">
        <v>0</v>
      </c>
      <c r="I777" s="279">
        <v>3.8460000000000001</v>
      </c>
      <c r="J777" s="279">
        <v>108.3</v>
      </c>
      <c r="K777" s="279">
        <v>3.8460000000000001</v>
      </c>
      <c r="L777" s="279">
        <v>108.3</v>
      </c>
      <c r="M777" s="280">
        <v>3.5512465373961223E-2</v>
      </c>
      <c r="N777" s="281">
        <v>71.3</v>
      </c>
      <c r="O777" s="281">
        <v>2.5320387811634353</v>
      </c>
      <c r="P777" s="281">
        <v>2130.7479224376734</v>
      </c>
      <c r="Q777" s="309">
        <v>151.92232686980611</v>
      </c>
    </row>
    <row r="778" spans="1:17" ht="12.75" customHeight="1">
      <c r="A778" s="62"/>
      <c r="B778" s="32" t="s">
        <v>77</v>
      </c>
      <c r="C778" s="271" t="s">
        <v>662</v>
      </c>
      <c r="D778" s="15">
        <v>4</v>
      </c>
      <c r="E778" s="16" t="s">
        <v>35</v>
      </c>
      <c r="F778" s="272">
        <v>7.47</v>
      </c>
      <c r="G778" s="272">
        <v>0.14000000000000001</v>
      </c>
      <c r="H778" s="273">
        <v>0.4</v>
      </c>
      <c r="I778" s="272">
        <v>6.93</v>
      </c>
      <c r="J778" s="274">
        <v>191.55</v>
      </c>
      <c r="K778" s="272">
        <v>6.93</v>
      </c>
      <c r="L778" s="274">
        <v>191.55</v>
      </c>
      <c r="M778" s="78">
        <f>K778/L778</f>
        <v>3.6178543461237271E-2</v>
      </c>
      <c r="N778" s="79">
        <v>60.8</v>
      </c>
      <c r="O778" s="80">
        <f>M778*N778</f>
        <v>2.199655442443226</v>
      </c>
      <c r="P778" s="80">
        <f>M778*60*1000</f>
        <v>2170.7126076742361</v>
      </c>
      <c r="Q778" s="81">
        <f>P778*N778/1000</f>
        <v>131.97932654659354</v>
      </c>
    </row>
    <row r="779" spans="1:17" ht="12.75" customHeight="1">
      <c r="A779" s="62"/>
      <c r="B779" s="32" t="s">
        <v>267</v>
      </c>
      <c r="C779" s="282" t="s">
        <v>262</v>
      </c>
      <c r="D779" s="283">
        <v>13</v>
      </c>
      <c r="E779" s="283" t="s">
        <v>35</v>
      </c>
      <c r="F779" s="284">
        <v>15.243</v>
      </c>
      <c r="G779" s="284">
        <v>0</v>
      </c>
      <c r="H779" s="284">
        <v>0</v>
      </c>
      <c r="I779" s="284">
        <v>15.242998999999999</v>
      </c>
      <c r="J779" s="284">
        <v>397.64</v>
      </c>
      <c r="K779" s="284">
        <v>15.242998999999999</v>
      </c>
      <c r="L779" s="284">
        <v>397.64</v>
      </c>
      <c r="M779" s="285">
        <v>3.833366613016799E-2</v>
      </c>
      <c r="N779" s="286">
        <v>61.040000000000006</v>
      </c>
      <c r="O779" s="286">
        <v>2.3398869805854545</v>
      </c>
      <c r="P779" s="286">
        <v>2300.0199678100794</v>
      </c>
      <c r="Q779" s="310">
        <v>140.39321883512724</v>
      </c>
    </row>
    <row r="780" spans="1:17" ht="12.75" customHeight="1">
      <c r="A780" s="62"/>
      <c r="B780" s="14" t="s">
        <v>33</v>
      </c>
      <c r="C780" s="74" t="s">
        <v>31</v>
      </c>
      <c r="D780" s="10">
        <v>9</v>
      </c>
      <c r="E780" s="10">
        <v>1980</v>
      </c>
      <c r="F780" s="77">
        <v>17.399999999999999</v>
      </c>
      <c r="G780" s="77">
        <v>0.15</v>
      </c>
      <c r="H780" s="77">
        <v>1.4</v>
      </c>
      <c r="I780" s="77">
        <v>15.9</v>
      </c>
      <c r="J780" s="77">
        <v>412</v>
      </c>
      <c r="K780" s="77">
        <v>15.9</v>
      </c>
      <c r="L780" s="77">
        <v>412</v>
      </c>
      <c r="M780" s="78">
        <f>K780/L780</f>
        <v>3.8592233009708737E-2</v>
      </c>
      <c r="N780" s="79">
        <v>58.97</v>
      </c>
      <c r="O780" s="80">
        <f>M780*N780</f>
        <v>2.2757839805825242</v>
      </c>
      <c r="P780" s="80">
        <f>M780*60*1000</f>
        <v>2315.5339805825242</v>
      </c>
      <c r="Q780" s="81">
        <f>P780*N780/1000</f>
        <v>136.54703883495145</v>
      </c>
    </row>
    <row r="781" spans="1:17" ht="12.75" customHeight="1" thickBot="1">
      <c r="A781" s="63"/>
      <c r="B781" s="34" t="s">
        <v>267</v>
      </c>
      <c r="C781" s="314" t="s">
        <v>266</v>
      </c>
      <c r="D781" s="315">
        <v>6</v>
      </c>
      <c r="E781" s="315">
        <v>1940</v>
      </c>
      <c r="F781" s="316">
        <v>9.9890000000000008</v>
      </c>
      <c r="G781" s="316">
        <v>0.16103999999999999</v>
      </c>
      <c r="H781" s="316">
        <v>0</v>
      </c>
      <c r="I781" s="316">
        <v>9.8279599999999991</v>
      </c>
      <c r="J781" s="316">
        <v>250.65</v>
      </c>
      <c r="K781" s="316">
        <v>9.8279599999999991</v>
      </c>
      <c r="L781" s="316">
        <v>250.65</v>
      </c>
      <c r="M781" s="317">
        <v>3.9209894274885297E-2</v>
      </c>
      <c r="N781" s="318">
        <v>61.040000000000006</v>
      </c>
      <c r="O781" s="318">
        <v>2.3933719465389989</v>
      </c>
      <c r="P781" s="318">
        <v>2352.5936564931176</v>
      </c>
      <c r="Q781" s="319">
        <v>143.60231679233991</v>
      </c>
    </row>
  </sheetData>
  <sortState ref="B497:R615">
    <sortCondition ref="M497:M615"/>
  </sortState>
  <mergeCells count="19">
    <mergeCell ref="A6:A203"/>
    <mergeCell ref="A204:A368"/>
    <mergeCell ref="A369:A615"/>
    <mergeCell ref="A616:A781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K2:K3"/>
  </mergeCells>
  <phoneticPr fontId="2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2016_kovas</vt:lpstr>
      <vt:lpstr>'2016_kovas'!Print_Titles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2013-11-18T06:30:13Z</cp:lastPrinted>
  <dcterms:created xsi:type="dcterms:W3CDTF">2007-12-03T08:09:16Z</dcterms:created>
  <dcterms:modified xsi:type="dcterms:W3CDTF">2016-04-24T11:57:15Z</dcterms:modified>
</cp:coreProperties>
</file>